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Son\Desktop\Кому нефть\"/>
    </mc:Choice>
  </mc:AlternateContent>
  <bookViews>
    <workbookView xWindow="0" yWindow="0" windowWidth="28800" windowHeight="11985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A-Нефтегаз_факт_НДПИ (Argus)" sheetId="16" r:id="rId6"/>
    <sheet name="А-Нефтегаз_факт_НДПИ (Platts)" sheetId="1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6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6" hidden="1">[3]RSOILBAL!#REF!</definedName>
    <definedName name="__123Graph" hidden="1">[3]RSOILBAL!#REF!</definedName>
    <definedName name="__123Graph_A" localSheetId="4" hidden="1">[4]RSOILBAL!#REF!</definedName>
    <definedName name="__123Graph_A" localSheetId="6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6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6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6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6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6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6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6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6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6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6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6">OFFSET(_yearcap_graph,1,0)</definedName>
    <definedName name="_capex_graph">OFFSET(_yearcap_graph,1,0)</definedName>
    <definedName name="_capexcum_graph" localSheetId="4">OFFSET(_yearcap_graph,6,0)</definedName>
    <definedName name="_capexcum_graph" localSheetId="6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6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6">OFFSET(_yearcap_graph,3,0)</definedName>
    <definedName name="_drill_graph">OFFSET(_yearcap_graph,3,0)</definedName>
    <definedName name="_explor_graph" localSheetId="4">OFFSET(_yearcap_graph,2,0)</definedName>
    <definedName name="_explor_graph" localSheetId="6">OFFSET(_yearcap_graph,2,0)</definedName>
    <definedName name="_explor_graph">OFFSET(_yearcap_graph,2,0)</definedName>
    <definedName name="_facil_graph" localSheetId="4">OFFSET(_yearcap_graph,4,0)</definedName>
    <definedName name="_facil_graph" localSheetId="6">OFFSET(_yearcap_graph,4,0)</definedName>
    <definedName name="_facil_graph">OFFSET(_yearcap_graph,4,0)</definedName>
    <definedName name="_Fill" localSheetId="4" hidden="1">#REF!</definedName>
    <definedName name="_Fill" localSheetId="6" hidden="1">#REF!</definedName>
    <definedName name="_Fill" hidden="1">#REF!</definedName>
    <definedName name="_gas_graph" localSheetId="4">OFFSET(_year_graph,4,0)</definedName>
    <definedName name="_gas_graph" localSheetId="6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6" hidden="1">#REF!</definedName>
    <definedName name="_Key1" hidden="1">#REF!</definedName>
    <definedName name="_key2" localSheetId="4" hidden="1">#REF!</definedName>
    <definedName name="_key2" localSheetId="6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6">OFFSET(_year_graph,23,0)</definedName>
    <definedName name="_NPV_graph">OFFSET(_year_graph,23,0)</definedName>
    <definedName name="_oil_graph" localSheetId="4">OFFSET(_year_graph,1,0)</definedName>
    <definedName name="_oil_graph" localSheetId="6">OFFSET(_year_graph,1,0)</definedName>
    <definedName name="_oil_graph">OFFSET(_year_graph,1,0)</definedName>
    <definedName name="_opex_graph" localSheetId="4">OFFSET(_year_graph,15,0)</definedName>
    <definedName name="_opex_graph" localSheetId="6">OFFSET(_year_graph,15,0)</definedName>
    <definedName name="_opex_graph">OFFSET(_year_graph,15,0)</definedName>
    <definedName name="_opex_grr" localSheetId="4">OFFSET(_year_graph,19,0)</definedName>
    <definedName name="_opex_grr" localSheetId="6">OFFSET(_year_graph,19,0)</definedName>
    <definedName name="_opex_grr">OFFSET(_year_graph,19,0)</definedName>
    <definedName name="_opexfix_graph" localSheetId="4">OFFSET(_year_graph,18,0)</definedName>
    <definedName name="_opexfix_graph" localSheetId="6">OFFSET(_year_graph,18,0)</definedName>
    <definedName name="_opexfix_graph">OFFSET(_year_graph,18,0)</definedName>
    <definedName name="_opexvar_graph" localSheetId="4">OFFSET(_year_graph,17,0)</definedName>
    <definedName name="_opexvar_graph" localSheetId="6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6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6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6">OFFSET(_year_graph,21,0)</definedName>
    <definedName name="_udopex_fix_graph">OFFSET(_year_graph,21,0)</definedName>
    <definedName name="_udopex_graph" localSheetId="4">OFFSET(_year_graph,16,0)</definedName>
    <definedName name="_udopex_graph" localSheetId="6">OFFSET(_year_graph,16,0)</definedName>
    <definedName name="_udopex_graph">OFFSET(_year_graph,16,0)</definedName>
    <definedName name="_udopex_var_graph" localSheetId="4">OFFSET(_year_graph,20,0)</definedName>
    <definedName name="_udopex_var_graph" localSheetId="6">OFFSET(_year_graph,20,0)</definedName>
    <definedName name="_udopex_var_graph">OFFSET(_year_graph,20,0)</definedName>
    <definedName name="_well_graph" localSheetId="4">OFFSET(_year_graph,2,0)</definedName>
    <definedName name="_well_graph" localSheetId="6">OFFSET(_year_graph,2,0)</definedName>
    <definedName name="_well_graph">OFFSET(_year_graph,2,0)</definedName>
    <definedName name="_wellaver_graph" localSheetId="4">OFFSET(_year_graph,3,0)</definedName>
    <definedName name="_wellaver_graph" localSheetId="6">OFFSET(_year_graph,3,0)</definedName>
    <definedName name="_wellaver_graph">OFFSET(_year_graph,3,0)</definedName>
    <definedName name="_xlnm._FilterDatabase" localSheetId="5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6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6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6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6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[80]dom.iz.!$D$1:$D$65536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[80]dom.iz.!$AP$1:$AP$65536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6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6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6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6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6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6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6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6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6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6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6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6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5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6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6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6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6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6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6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6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6" i="2" l="1"/>
  <c r="BJ13" i="2"/>
  <c r="AK7" i="2"/>
  <c r="AS28" i="2" l="1"/>
  <c r="DI28" i="2" s="1"/>
  <c r="BS66" i="2"/>
  <c r="BS4" i="2"/>
  <c r="BO198" i="2"/>
  <c r="AR30" i="2"/>
  <c r="AA54" i="2"/>
  <c r="R5" i="2"/>
  <c r="C193" i="11"/>
  <c r="C195" i="11" s="1"/>
  <c r="C203" i="11" s="1"/>
  <c r="C202" i="11"/>
  <c r="Q4" i="2"/>
  <c r="K205" i="12"/>
  <c r="L205" i="12"/>
  <c r="M205" i="12"/>
  <c r="N205" i="12"/>
  <c r="C203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C184" i="11"/>
  <c r="C169" i="11"/>
  <c r="G99" i="11"/>
  <c r="C23" i="11"/>
  <c r="D21" i="11"/>
  <c r="C21" i="11"/>
  <c r="S11" i="12" l="1"/>
  <c r="S21" i="12"/>
  <c r="D21" i="12"/>
  <c r="E21" i="12"/>
  <c r="F21" i="12"/>
  <c r="P21" i="12" s="1"/>
  <c r="G21" i="12"/>
  <c r="H21" i="12"/>
  <c r="I21" i="12"/>
  <c r="J21" i="12"/>
  <c r="L21" i="12"/>
  <c r="M21" i="12"/>
  <c r="N21" i="12"/>
  <c r="C23" i="12"/>
  <c r="D23" i="12"/>
  <c r="E23" i="12"/>
  <c r="F23" i="12"/>
  <c r="S56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S73" i="12"/>
  <c r="S90" i="12"/>
  <c r="S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C158" i="12" s="1"/>
  <c r="C179" i="12" s="1"/>
  <c r="D169" i="12"/>
  <c r="D158" i="12" s="1"/>
  <c r="D179" i="12" s="1"/>
  <c r="D187" i="12" s="1"/>
  <c r="E169" i="12"/>
  <c r="E158" i="12" s="1"/>
  <c r="E179" i="12" s="1"/>
  <c r="E187" i="12" s="1"/>
  <c r="F169" i="12"/>
  <c r="G169" i="12"/>
  <c r="G170" i="12" s="1"/>
  <c r="C173" i="12"/>
  <c r="D173" i="12"/>
  <c r="E173" i="12"/>
  <c r="F173" i="12" s="1"/>
  <c r="G173" i="12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E71" i="13"/>
  <c r="E70" i="13"/>
  <c r="A79" i="16"/>
  <c r="A83" i="16"/>
  <c r="A82" i="16"/>
  <c r="A81" i="16"/>
  <c r="A80" i="16"/>
  <c r="F84" i="16"/>
  <c r="D91" i="15"/>
  <c r="C84" i="15"/>
  <c r="C76" i="15"/>
  <c r="D39" i="15"/>
  <c r="C39" i="15"/>
  <c r="C91" i="15"/>
  <c r="C87" i="15"/>
  <c r="C78" i="15"/>
  <c r="E13" i="15"/>
  <c r="D74" i="15"/>
  <c r="E74" i="15"/>
  <c r="F74" i="15"/>
  <c r="G74" i="15"/>
  <c r="L74" i="15"/>
  <c r="M74" i="15"/>
  <c r="N74" i="15"/>
  <c r="O74" i="15"/>
  <c r="C74" i="15"/>
  <c r="K74" i="15"/>
  <c r="C13" i="15"/>
  <c r="O23" i="12" l="1"/>
  <c r="E170" i="12"/>
  <c r="E163" i="12" s="1"/>
  <c r="E180" i="12" s="1"/>
  <c r="E176" i="12" s="1"/>
  <c r="E194" i="12" s="1"/>
  <c r="C170" i="12"/>
  <c r="C163" i="12" s="1"/>
  <c r="C180" i="12" s="1"/>
  <c r="C188" i="12" s="1"/>
  <c r="D170" i="12"/>
  <c r="D163" i="12" s="1"/>
  <c r="D180" i="12" s="1"/>
  <c r="D176" i="12" s="1"/>
  <c r="E189" i="12"/>
  <c r="E200" i="12"/>
  <c r="D189" i="12"/>
  <c r="D200" i="12"/>
  <c r="E175" i="12"/>
  <c r="E193" i="12" s="1"/>
  <c r="D175" i="12"/>
  <c r="G105" i="12"/>
  <c r="K105" i="12"/>
  <c r="C105" i="12"/>
  <c r="N105" i="12"/>
  <c r="F105" i="12"/>
  <c r="E184" i="12"/>
  <c r="F158" i="12"/>
  <c r="F179" i="12" s="1"/>
  <c r="F170" i="12"/>
  <c r="F163" i="12" s="1"/>
  <c r="F180" i="12" s="1"/>
  <c r="G163" i="12"/>
  <c r="G180" i="12" s="1"/>
  <c r="C175" i="12"/>
  <c r="C187" i="12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C21" i="12"/>
  <c r="R21" i="12"/>
  <c r="Q21" i="12"/>
  <c r="O71" i="12"/>
  <c r="J74" i="15"/>
  <c r="I74" i="15"/>
  <c r="H74" i="15"/>
  <c r="E195" i="12" l="1"/>
  <c r="E188" i="12"/>
  <c r="E202" i="12" s="1"/>
  <c r="E198" i="12" s="1"/>
  <c r="D191" i="12"/>
  <c r="D188" i="12"/>
  <c r="D202" i="12" s="1"/>
  <c r="D198" i="12" s="1"/>
  <c r="P105" i="12"/>
  <c r="C176" i="12"/>
  <c r="C184" i="12" s="1"/>
  <c r="E191" i="12"/>
  <c r="E190" i="12"/>
  <c r="E192" i="12" s="1"/>
  <c r="D193" i="12"/>
  <c r="D183" i="12"/>
  <c r="E183" i="12"/>
  <c r="Q105" i="12"/>
  <c r="O105" i="12"/>
  <c r="R105" i="12"/>
  <c r="O21" i="12"/>
  <c r="C183" i="12"/>
  <c r="C193" i="12"/>
  <c r="D190" i="12"/>
  <c r="D192" i="12" s="1"/>
  <c r="O151" i="12"/>
  <c r="S71" i="12"/>
  <c r="H23" i="12"/>
  <c r="H169" i="12"/>
  <c r="C190" i="12"/>
  <c r="C202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C194" i="12" l="1"/>
  <c r="C191" i="12"/>
  <c r="C192" i="12"/>
  <c r="D196" i="12"/>
  <c r="E196" i="12"/>
  <c r="E203" i="12" s="1"/>
  <c r="E24" i="12" s="1"/>
  <c r="E25" i="12" s="1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C195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C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E78" i="15"/>
  <c r="D78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D87" i="15" s="1"/>
  <c r="D203" i="12" l="1"/>
  <c r="D24" i="12" s="1"/>
  <c r="D55" i="12" s="1"/>
  <c r="D122" i="12" s="1"/>
  <c r="C196" i="12"/>
  <c r="C24" i="12" s="1"/>
  <c r="C25" i="12" s="1"/>
  <c r="G192" i="12"/>
  <c r="G196" i="12" s="1"/>
  <c r="E55" i="12"/>
  <c r="E122" i="12" s="1"/>
  <c r="E140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2" i="12"/>
  <c r="E119" i="12" s="1"/>
  <c r="E137" i="12" s="1"/>
  <c r="E49" i="12"/>
  <c r="E116" i="12" s="1"/>
  <c r="E134" i="12" s="1"/>
  <c r="E46" i="12"/>
  <c r="E113" i="12" s="1"/>
  <c r="E131" i="12" s="1"/>
  <c r="E54" i="12"/>
  <c r="E121" i="12" s="1"/>
  <c r="E139" i="12" s="1"/>
  <c r="E43" i="12"/>
  <c r="E110" i="12" s="1"/>
  <c r="E128" i="12" s="1"/>
  <c r="E51" i="12"/>
  <c r="E118" i="12" s="1"/>
  <c r="E136" i="12" s="1"/>
  <c r="E48" i="12"/>
  <c r="E115" i="12" s="1"/>
  <c r="E133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D85" i="15"/>
  <c r="H39" i="15"/>
  <c r="L39" i="15"/>
  <c r="C85" i="15"/>
  <c r="K39" i="15"/>
  <c r="E85" i="15"/>
  <c r="M85" i="15"/>
  <c r="F85" i="15"/>
  <c r="N85" i="15"/>
  <c r="N85" i="16"/>
  <c r="M48" i="15"/>
  <c r="M86" i="15" s="1"/>
  <c r="F89" i="15"/>
  <c r="D85" i="16"/>
  <c r="C89" i="15"/>
  <c r="C65" i="15"/>
  <c r="C88" i="15" s="1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D88" i="15" s="1"/>
  <c r="H65" i="15"/>
  <c r="H88" i="15" s="1"/>
  <c r="L89" i="15"/>
  <c r="L65" i="15"/>
  <c r="L88" i="15" s="1"/>
  <c r="L56" i="15"/>
  <c r="L87" i="15" s="1"/>
  <c r="C48" i="15"/>
  <c r="O48" i="15"/>
  <c r="O86" i="15" s="1"/>
  <c r="J56" i="15"/>
  <c r="J87" i="15" s="1"/>
  <c r="E56" i="15"/>
  <c r="E87" i="15" s="1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E86" i="15" s="1"/>
  <c r="N56" i="15"/>
  <c r="N87" i="15" s="1"/>
  <c r="F65" i="15"/>
  <c r="F88" i="15" s="1"/>
  <c r="K89" i="15"/>
  <c r="F48" i="15"/>
  <c r="N48" i="15"/>
  <c r="G39" i="16"/>
  <c r="O39" i="16"/>
  <c r="E65" i="15"/>
  <c r="E88" i="15" s="1"/>
  <c r="I65" i="15"/>
  <c r="I88" i="15" s="1"/>
  <c r="I56" i="15"/>
  <c r="I87" i="15" s="1"/>
  <c r="M65" i="15"/>
  <c r="M88" i="15" s="1"/>
  <c r="M56" i="15"/>
  <c r="M87" i="15" s="1"/>
  <c r="D48" i="15"/>
  <c r="D86" i="15" s="1"/>
  <c r="H48" i="15"/>
  <c r="H86" i="15" s="1"/>
  <c r="L48" i="15"/>
  <c r="L86" i="15" s="1"/>
  <c r="G48" i="15"/>
  <c r="G86" i="15" s="1"/>
  <c r="K48" i="15"/>
  <c r="K86" i="15" s="1"/>
  <c r="C56" i="15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D25" i="12" l="1"/>
  <c r="D45" i="12" s="1"/>
  <c r="D112" i="12" s="1"/>
  <c r="D130" i="12" s="1"/>
  <c r="C55" i="12"/>
  <c r="C122" i="12" s="1"/>
  <c r="C140" i="12" s="1"/>
  <c r="F203" i="12"/>
  <c r="F24" i="12" s="1"/>
  <c r="G203" i="12"/>
  <c r="G24" i="12" s="1"/>
  <c r="E41" i="12"/>
  <c r="E109" i="12"/>
  <c r="C46" i="12"/>
  <c r="C113" i="12" s="1"/>
  <c r="C131" i="12" s="1"/>
  <c r="C54" i="12"/>
  <c r="C121" i="12" s="1"/>
  <c r="C43" i="12"/>
  <c r="C110" i="12" s="1"/>
  <c r="C128" i="12" s="1"/>
  <c r="C51" i="12"/>
  <c r="C118" i="12" s="1"/>
  <c r="C136" i="12" s="1"/>
  <c r="C48" i="12"/>
  <c r="C115" i="12" s="1"/>
  <c r="C133" i="12" s="1"/>
  <c r="C45" i="12"/>
  <c r="C112" i="12" s="1"/>
  <c r="C53" i="12"/>
  <c r="C120" i="12" s="1"/>
  <c r="C42" i="12"/>
  <c r="C41" i="12" s="1"/>
  <c r="C50" i="12"/>
  <c r="C117" i="12" s="1"/>
  <c r="C135" i="12" s="1"/>
  <c r="C47" i="12"/>
  <c r="C114" i="12" s="1"/>
  <c r="C44" i="12"/>
  <c r="C111" i="12" s="1"/>
  <c r="C52" i="12"/>
  <c r="C119" i="12" s="1"/>
  <c r="C137" i="12" s="1"/>
  <c r="C49" i="12"/>
  <c r="C116" i="12" s="1"/>
  <c r="C134" i="12" s="1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C86" i="15"/>
  <c r="C75" i="15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I75" i="15"/>
  <c r="O75" i="15"/>
  <c r="M85" i="16"/>
  <c r="M75" i="16"/>
  <c r="C75" i="16"/>
  <c r="N75" i="16"/>
  <c r="D75" i="15"/>
  <c r="D48" i="12" l="1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H198" i="12"/>
  <c r="D52" i="12"/>
  <c r="D119" i="12" s="1"/>
  <c r="D137" i="12" s="1"/>
  <c r="D43" i="12"/>
  <c r="D110" i="12" s="1"/>
  <c r="D128" i="12" s="1"/>
  <c r="O55" i="12"/>
  <c r="D53" i="12"/>
  <c r="D120" i="12" s="1"/>
  <c r="D138" i="12" s="1"/>
  <c r="H192" i="12"/>
  <c r="H196" i="12" s="1"/>
  <c r="O137" i="12"/>
  <c r="O122" i="12"/>
  <c r="O136" i="12"/>
  <c r="O128" i="12"/>
  <c r="O111" i="12"/>
  <c r="O110" i="12"/>
  <c r="G55" i="12"/>
  <c r="G122" i="12" s="1"/>
  <c r="G25" i="12"/>
  <c r="K170" i="12"/>
  <c r="K163" i="12" s="1"/>
  <c r="K180" i="12" s="1"/>
  <c r="K158" i="12"/>
  <c r="K179" i="12" s="1"/>
  <c r="O140" i="12"/>
  <c r="O114" i="12"/>
  <c r="O121" i="12"/>
  <c r="Q23" i="12"/>
  <c r="L23" i="12"/>
  <c r="L169" i="12"/>
  <c r="C132" i="12"/>
  <c r="O116" i="12"/>
  <c r="O117" i="12"/>
  <c r="O113" i="12"/>
  <c r="F25" i="12"/>
  <c r="F55" i="12"/>
  <c r="O134" i="12"/>
  <c r="C139" i="12"/>
  <c r="C109" i="12"/>
  <c r="E123" i="12"/>
  <c r="E127" i="12"/>
  <c r="E141" i="12" s="1"/>
  <c r="H195" i="12"/>
  <c r="O135" i="12"/>
  <c r="O131" i="12"/>
  <c r="O120" i="12"/>
  <c r="I190" i="12"/>
  <c r="I202" i="12"/>
  <c r="C138" i="12"/>
  <c r="O112" i="12"/>
  <c r="J175" i="12"/>
  <c r="J187" i="12"/>
  <c r="I183" i="12"/>
  <c r="I191" i="12"/>
  <c r="I193" i="12"/>
  <c r="I184" i="12"/>
  <c r="I194" i="12"/>
  <c r="C130" i="12"/>
  <c r="C129" i="12"/>
  <c r="O115" i="12"/>
  <c r="J176" i="12"/>
  <c r="J188" i="12"/>
  <c r="I189" i="12"/>
  <c r="I192" i="12" s="1"/>
  <c r="I200" i="12"/>
  <c r="O133" i="12"/>
  <c r="O119" i="12"/>
  <c r="O118" i="12"/>
  <c r="D41" i="12"/>
  <c r="D109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I195" i="12" l="1"/>
  <c r="I198" i="12"/>
  <c r="J189" i="12"/>
  <c r="J200" i="12"/>
  <c r="O138" i="12"/>
  <c r="C123" i="12"/>
  <c r="O109" i="12"/>
  <c r="C127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O129" i="12"/>
  <c r="O130" i="12"/>
  <c r="O139" i="12"/>
  <c r="J190" i="12"/>
  <c r="J192" i="12" s="1"/>
  <c r="J202" i="12"/>
  <c r="F122" i="12"/>
  <c r="O13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D123" i="12"/>
  <c r="D127" i="12"/>
  <c r="D141" i="12" s="1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G55" i="14" s="1"/>
  <c r="G6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I43" i="14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N37" i="14"/>
  <c r="L37" i="14"/>
  <c r="F37" i="14"/>
  <c r="E37" i="14"/>
  <c r="D37" i="14"/>
  <c r="N36" i="14"/>
  <c r="M36" i="14"/>
  <c r="M37" i="14" s="1"/>
  <c r="L36" i="14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6" i="14"/>
  <c r="C37" i="14" s="1"/>
  <c r="J35" i="14"/>
  <c r="N34" i="14"/>
  <c r="N35" i="14" s="1"/>
  <c r="M34" i="14"/>
  <c r="M35" i="14" s="1"/>
  <c r="L34" i="14"/>
  <c r="L35" i="14" s="1"/>
  <c r="K34" i="14"/>
  <c r="K35" i="14" s="1"/>
  <c r="J34" i="14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D38" i="13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E38" i="13" s="1"/>
  <c r="E62" i="13" s="1"/>
  <c r="D36" i="13"/>
  <c r="D37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I203" i="12" l="1"/>
  <c r="I24" i="12" s="1"/>
  <c r="I25" i="12" s="1"/>
  <c r="L175" i="12"/>
  <c r="L187" i="12"/>
  <c r="K184" i="12"/>
  <c r="K194" i="12"/>
  <c r="O127" i="12"/>
  <c r="C141" i="12"/>
  <c r="L188" i="12"/>
  <c r="L176" i="12"/>
  <c r="G41" i="12"/>
  <c r="G109" i="12"/>
  <c r="K190" i="12"/>
  <c r="K202" i="12"/>
  <c r="J198" i="12"/>
  <c r="H55" i="12"/>
  <c r="H25" i="12"/>
  <c r="F140" i="12"/>
  <c r="O123" i="12"/>
  <c r="K200" i="12"/>
  <c r="K189" i="12"/>
  <c r="K192" i="12" s="1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M65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M38" i="13"/>
  <c r="M62" i="13" s="1"/>
  <c r="H38" i="13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E38" i="14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D65" i="13" s="1"/>
  <c r="D56" i="13"/>
  <c r="D74" i="13" s="1"/>
  <c r="G38" i="13"/>
  <c r="C38" i="13"/>
  <c r="D62" i="14"/>
  <c r="D56" i="14"/>
  <c r="D74" i="14" s="1"/>
  <c r="H62" i="13"/>
  <c r="H56" i="13"/>
  <c r="H74" i="13" s="1"/>
  <c r="I56" i="13"/>
  <c r="I74" i="13" s="1"/>
  <c r="I62" i="13"/>
  <c r="E70" i="14"/>
  <c r="C55" i="14"/>
  <c r="C64" i="14" s="1"/>
  <c r="K55" i="14"/>
  <c r="K64" i="14" s="1"/>
  <c r="M56" i="13"/>
  <c r="M74" i="13" s="1"/>
  <c r="K38" i="13"/>
  <c r="C55" i="13"/>
  <c r="C64" i="13" s="1"/>
  <c r="K55" i="13"/>
  <c r="K64" i="13" s="1"/>
  <c r="E72" i="14"/>
  <c r="E64" i="14"/>
  <c r="L62" i="14"/>
  <c r="L56" i="14"/>
  <c r="L74" i="14" s="1"/>
  <c r="L62" i="13"/>
  <c r="L56" i="13"/>
  <c r="L74" i="13" s="1"/>
  <c r="E46" i="13"/>
  <c r="E64" i="13"/>
  <c r="E62" i="14"/>
  <c r="F38" i="13"/>
  <c r="N38" i="13"/>
  <c r="N56" i="13" s="1"/>
  <c r="N74" i="13" s="1"/>
  <c r="BL86" i="2" s="1"/>
  <c r="M38" i="14"/>
  <c r="I62" i="14"/>
  <c r="J38" i="13"/>
  <c r="I55" i="12" l="1"/>
  <c r="K195" i="12"/>
  <c r="K198" i="12"/>
  <c r="K196" i="12"/>
  <c r="G123" i="12"/>
  <c r="G127" i="12"/>
  <c r="G141" i="12" s="1"/>
  <c r="L191" i="12"/>
  <c r="L193" i="12"/>
  <c r="L183" i="12"/>
  <c r="O169" i="12"/>
  <c r="O141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48" i="12"/>
  <c r="H115" i="12" s="1"/>
  <c r="H133" i="12" s="1"/>
  <c r="H136" i="12"/>
  <c r="P136" i="12" s="1"/>
  <c r="H135" i="12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I122" i="12"/>
  <c r="I140" i="12" s="1"/>
  <c r="N170" i="12"/>
  <c r="N163" i="12" s="1"/>
  <c r="N180" i="12" s="1"/>
  <c r="N158" i="12"/>
  <c r="N179" i="12" s="1"/>
  <c r="L200" i="12"/>
  <c r="L189" i="12"/>
  <c r="L192" i="12" s="1"/>
  <c r="I65" i="13"/>
  <c r="L65" i="13"/>
  <c r="H65" i="13"/>
  <c r="BL89" i="2"/>
  <c r="BL88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65" i="13" s="1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K203" i="12" l="1"/>
  <c r="K24" i="12" s="1"/>
  <c r="K25" i="12" s="1"/>
  <c r="M190" i="12"/>
  <c r="M202" i="12"/>
  <c r="P129" i="12"/>
  <c r="P115" i="12"/>
  <c r="P114" i="12"/>
  <c r="M200" i="12"/>
  <c r="M198" i="12" s="1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CP85" i="2" l="1"/>
  <c r="CP83" i="2"/>
  <c r="K55" i="12"/>
  <c r="K122" i="12" s="1"/>
  <c r="M192" i="12"/>
  <c r="M196" i="12" s="1"/>
  <c r="L203" i="12"/>
  <c r="L24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K128" i="12"/>
  <c r="K140" i="12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L55" i="12"/>
  <c r="L25" i="12"/>
  <c r="J122" i="12"/>
  <c r="J140" i="12" s="1"/>
  <c r="Q55" i="12"/>
  <c r="CP82" i="2"/>
  <c r="CP79" i="2"/>
  <c r="CP84" i="2"/>
  <c r="CP88" i="2"/>
  <c r="CP81" i="2"/>
  <c r="CP89" i="2"/>
  <c r="CP80" i="2"/>
  <c r="M203" i="12" l="1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N55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O203" i="12" l="1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C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CM34" i="2"/>
  <c r="CM38" i="2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176" i="1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176" i="11"/>
  <c r="AG71" i="11"/>
  <c r="F169" i="11"/>
  <c r="F23" i="11"/>
  <c r="C194" i="1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C24" i="11" s="1"/>
  <c r="C25" i="11" s="1"/>
  <c r="D190" i="11"/>
  <c r="E187" i="11"/>
  <c r="E175" i="11"/>
  <c r="D200" i="11"/>
  <c r="D189" i="11"/>
  <c r="F170" i="11"/>
  <c r="F163" i="11" s="1"/>
  <c r="F180" i="11" s="1"/>
  <c r="E176" i="11"/>
  <c r="E188" i="11"/>
  <c r="D198" i="11" l="1"/>
  <c r="C42" i="11"/>
  <c r="C45" i="11"/>
  <c r="D192" i="11"/>
  <c r="D196" i="11" s="1"/>
  <c r="F175" i="11"/>
  <c r="F187" i="11"/>
  <c r="E200" i="11"/>
  <c r="E189" i="11"/>
  <c r="C55" i="11"/>
  <c r="E194" i="11"/>
  <c r="E184" i="11"/>
  <c r="F176" i="11"/>
  <c r="F188" i="11"/>
  <c r="H23" i="11"/>
  <c r="H169" i="11"/>
  <c r="E190" i="11"/>
  <c r="D195" i="11"/>
  <c r="E191" i="11"/>
  <c r="E183" i="11"/>
  <c r="E193" i="11"/>
  <c r="G170" i="11"/>
  <c r="G163" i="11" s="1"/>
  <c r="G180" i="11" s="1"/>
  <c r="C109" i="11" l="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176" i="11"/>
  <c r="I23" i="11"/>
  <c r="I169" i="11"/>
  <c r="F190" i="11"/>
  <c r="C51" i="11"/>
  <c r="C118" i="11" s="1"/>
  <c r="C136" i="11" s="1"/>
  <c r="C47" i="11"/>
  <c r="C114" i="11" s="1"/>
  <c r="C132" i="11" s="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112" i="11"/>
  <c r="C130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D25" i="11" l="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D41" i="11"/>
  <c r="D109" i="11"/>
  <c r="H184" i="11"/>
  <c r="H194" i="11"/>
  <c r="I187" i="11"/>
  <c r="I175" i="11"/>
  <c r="H190" i="11"/>
  <c r="I176" i="11"/>
  <c r="I188" i="11"/>
  <c r="F203" i="11"/>
  <c r="F24" i="11" s="1"/>
  <c r="CO34" i="2"/>
  <c r="K169" i="11"/>
  <c r="K23" i="11"/>
  <c r="Q23" i="11" s="1"/>
  <c r="G195" i="11"/>
  <c r="H191" i="11"/>
  <c r="H183" i="11"/>
  <c r="H193" i="11"/>
  <c r="H195" i="11" l="1"/>
  <c r="H192" i="11"/>
  <c r="H196" i="11" s="1"/>
  <c r="L169" i="11"/>
  <c r="L23" i="11"/>
  <c r="G203" i="11"/>
  <c r="G24" i="11" s="1"/>
  <c r="J176" i="11"/>
  <c r="J188" i="1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95" i="11" s="1"/>
  <c r="K183" i="11"/>
  <c r="K191" i="11"/>
  <c r="J198" i="11"/>
  <c r="L188" i="1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I25" i="11" l="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L200" i="11"/>
  <c r="L189" i="11"/>
  <c r="L192" i="11" s="1"/>
  <c r="G133" i="11"/>
  <c r="G140" i="11"/>
  <c r="I51" i="11" l="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I132" i="1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K51" i="11"/>
  <c r="K118" i="11" s="1"/>
  <c r="K136" i="11" s="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Q122" i="11" l="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176" i="11"/>
  <c r="O194" i="11"/>
  <c r="O184" i="11"/>
  <c r="N196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8" i="11"/>
  <c r="O51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P196" i="11"/>
  <c r="Q190" i="11"/>
  <c r="N49" i="11"/>
  <c r="N116" i="11" s="1"/>
  <c r="S170" i="11"/>
  <c r="S163" i="11" s="1"/>
  <c r="S180" i="11" s="1"/>
  <c r="Q194" i="11"/>
  <c r="Q184" i="11"/>
  <c r="J141" i="11"/>
  <c r="Q127" i="11"/>
  <c r="O44" i="11" l="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Q196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H22" i="2"/>
  <c r="CP22" i="2" s="1"/>
  <c r="CH28" i="2"/>
  <c r="CP28" i="2" s="1"/>
  <c r="CH23" i="2"/>
  <c r="CP23" i="2" s="1"/>
  <c r="CH30" i="2"/>
  <c r="CP30" i="2" s="1"/>
  <c r="CH25" i="2"/>
  <c r="CP25" i="2" s="1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BS34" i="2" l="1"/>
  <c r="AX26" i="2"/>
  <c r="AX29" i="2"/>
  <c r="AX31" i="2"/>
  <c r="CO38" i="2" l="1"/>
  <c r="CH38" i="2"/>
  <c r="BR38" i="2"/>
  <c r="CO40" i="2"/>
  <c r="CH40" i="2"/>
  <c r="BR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BR3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DC24" i="2"/>
  <c r="DC23" i="2"/>
  <c r="DC22" i="2"/>
  <c r="DC21" i="2"/>
  <c r="DC19" i="2"/>
  <c r="DC18" i="2"/>
  <c r="DC17" i="2"/>
  <c r="DC16" i="2"/>
  <c r="DC14" i="2"/>
  <c r="DC13" i="2"/>
  <c r="DC12" i="2"/>
  <c r="DC11" i="2"/>
  <c r="DC10" i="2"/>
  <c r="DC8" i="2"/>
  <c r="DC7" i="2"/>
  <c r="DC6" i="2"/>
  <c r="DC5" i="2"/>
  <c r="DC4" i="2"/>
  <c r="DC9" i="2"/>
  <c r="DC20" i="2"/>
  <c r="DC15" i="2"/>
  <c r="U54" i="2"/>
  <c r="U203" i="2" s="1"/>
  <c r="AV31" i="2"/>
  <c r="AW31" i="2"/>
  <c r="R29" i="2"/>
  <c r="R28" i="2"/>
  <c r="R25" i="2"/>
  <c r="R24" i="2"/>
  <c r="R19" i="2"/>
  <c r="R17" i="2"/>
  <c r="R15" i="2"/>
  <c r="R13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T40" i="2"/>
  <c r="BS40" i="2"/>
  <c r="CZ40" i="2"/>
  <c r="BT38" i="2"/>
  <c r="BS38" i="2"/>
  <c r="CZ38" i="2"/>
  <c r="BT36" i="2"/>
  <c r="BS36" i="2"/>
  <c r="CZ36" i="2"/>
  <c r="BT34" i="2"/>
  <c r="BB40" i="2"/>
  <c r="AZ40" i="2" s="1"/>
  <c r="BB38" i="2"/>
  <c r="AZ38" i="2" s="1"/>
  <c r="BB36" i="2"/>
  <c r="AZ36" i="2" s="1"/>
  <c r="AR41" i="2"/>
  <c r="AR40" i="2"/>
  <c r="AR38" i="2"/>
  <c r="AR37" i="2"/>
  <c r="AR36" i="2"/>
  <c r="AR35" i="2"/>
  <c r="AG36" i="2"/>
  <c r="AG37" i="2"/>
  <c r="AG38" i="2"/>
  <c r="AG39" i="2"/>
  <c r="AG40" i="2"/>
  <c r="AG41" i="2"/>
  <c r="AG35" i="2"/>
  <c r="AR34" i="2"/>
  <c r="AA198" i="2"/>
  <c r="AI162" i="2"/>
  <c r="AA162" i="2"/>
  <c r="AI121" i="2"/>
  <c r="BA93" i="2"/>
  <c r="AI93" i="2"/>
  <c r="AI54" i="2"/>
  <c r="AP36" i="2" l="1"/>
  <c r="CH34" i="2"/>
  <c r="BR34" i="2"/>
  <c r="CZ34" i="2" s="1"/>
  <c r="BB34" i="2"/>
  <c r="AZ34" i="2" s="1"/>
  <c r="AW40" i="2"/>
  <c r="AX40" i="2"/>
  <c r="AX38" i="2"/>
  <c r="AW38" i="2"/>
  <c r="AW36" i="2"/>
  <c r="AX36" i="2"/>
  <c r="CW38" i="2"/>
  <c r="CY38" i="2" s="1"/>
  <c r="DK38" i="2" s="1"/>
  <c r="DM35" i="2"/>
  <c r="DM39" i="2"/>
  <c r="CT34" i="2"/>
  <c r="CR40" i="2"/>
  <c r="DM86" i="2"/>
  <c r="R41" i="2"/>
  <c r="Q41" i="2"/>
  <c r="Q34" i="2"/>
  <c r="R34" i="2"/>
  <c r="R38" i="2"/>
  <c r="Q38" i="2"/>
  <c r="Q39" i="2"/>
  <c r="R39" i="2"/>
  <c r="DM37" i="2"/>
  <c r="DM41" i="2"/>
  <c r="R37" i="2"/>
  <c r="Q37" i="2"/>
  <c r="Q35" i="2"/>
  <c r="R35" i="2"/>
  <c r="Q36" i="2"/>
  <c r="R36" i="2"/>
  <c r="R40" i="2"/>
  <c r="Q40" i="2"/>
  <c r="AS37" i="2"/>
  <c r="AU38" i="2"/>
  <c r="AK38" i="2"/>
  <c r="AO38" i="2"/>
  <c r="AL38" i="2"/>
  <c r="DE38" i="2" s="1"/>
  <c r="AN38" i="2"/>
  <c r="AM38" i="2"/>
  <c r="AO36" i="2"/>
  <c r="AM36" i="2"/>
  <c r="AK36" i="2"/>
  <c r="AN40" i="2"/>
  <c r="AP40" i="2"/>
  <c r="AQ40" i="2" s="1"/>
  <c r="AL40" i="2"/>
  <c r="DE40" i="2" s="1"/>
  <c r="AP38" i="2"/>
  <c r="AQ38" i="2" s="1"/>
  <c r="AS39" i="2"/>
  <c r="BV38" i="2"/>
  <c r="DB38" i="2" s="1"/>
  <c r="AV38" i="2"/>
  <c r="DF38" i="2" s="1"/>
  <c r="AU36" i="2"/>
  <c r="AT38" i="2"/>
  <c r="AS41" i="2"/>
  <c r="BU36" i="2"/>
  <c r="DA36" i="2" s="1"/>
  <c r="BV36" i="2"/>
  <c r="DB36" i="2" s="1"/>
  <c r="BA40" i="2"/>
  <c r="DG40" i="2" s="1"/>
  <c r="BH40" i="2"/>
  <c r="DH40" i="2" s="1"/>
  <c r="BH34" i="2"/>
  <c r="BA38" i="2"/>
  <c r="DG38" i="2" s="1"/>
  <c r="CV34" i="2"/>
  <c r="CW34" i="2"/>
  <c r="BH38" i="2"/>
  <c r="DH38" i="2" s="1"/>
  <c r="AS36" i="2"/>
  <c r="DI36" i="2" s="1"/>
  <c r="CX36" i="2"/>
  <c r="BH36" i="2"/>
  <c r="DH36" i="2" s="1"/>
  <c r="CK34" i="2"/>
  <c r="CL34" i="2"/>
  <c r="CJ34" i="2"/>
  <c r="CI34" i="2"/>
  <c r="AS38" i="2"/>
  <c r="DI38" i="2" s="1"/>
  <c r="BA36" i="2"/>
  <c r="DG36" i="2" s="1"/>
  <c r="AS40" i="2"/>
  <c r="DI40" i="2" s="1"/>
  <c r="AS35" i="2"/>
  <c r="BV40" i="2"/>
  <c r="CX38" i="2"/>
  <c r="BU38" i="2"/>
  <c r="DA38" i="2" s="1"/>
  <c r="AU40" i="2"/>
  <c r="AT36" i="2"/>
  <c r="AQ36" i="2"/>
  <c r="AK40" i="2"/>
  <c r="AV36" i="2"/>
  <c r="DF36" i="2" s="1"/>
  <c r="AL36" i="2"/>
  <c r="DE36" i="2" s="1"/>
  <c r="AM40" i="2"/>
  <c r="AT40" i="2"/>
  <c r="AN36" i="2"/>
  <c r="AO40" i="2"/>
  <c r="AV40" i="2"/>
  <c r="DF40" i="2" s="1"/>
  <c r="BU40" i="2"/>
  <c r="CX34" i="2" l="1"/>
  <c r="AX34" i="2"/>
  <c r="BA34" i="2"/>
  <c r="DG34" i="2" s="1"/>
  <c r="AK34" i="2"/>
  <c r="DA40" i="2"/>
  <c r="CY34" i="2"/>
  <c r="DK34" i="2" s="1"/>
  <c r="CP34" i="2"/>
  <c r="DL34" i="2" s="1"/>
  <c r="AG34" i="2"/>
  <c r="AP34" i="2" s="1"/>
  <c r="AQ34" i="2" s="1"/>
  <c r="DJ34" i="2"/>
  <c r="DB40" i="2"/>
  <c r="CW40" i="2"/>
  <c r="CY40" i="2" s="1"/>
  <c r="DK40" i="2" s="1"/>
  <c r="CV40" i="2"/>
  <c r="CX40" i="2" s="1"/>
  <c r="DD38" i="2"/>
  <c r="DM38" i="2" s="1"/>
  <c r="AY38" i="2"/>
  <c r="DH34" i="2"/>
  <c r="BV34" i="2"/>
  <c r="DB34" i="2" s="1"/>
  <c r="BU34" i="2"/>
  <c r="DA34" i="2" s="1"/>
  <c r="AO34" i="2"/>
  <c r="AM34" i="2"/>
  <c r="AN34" i="2"/>
  <c r="AV34" i="2"/>
  <c r="DF34" i="2" s="1"/>
  <c r="AU34" i="2"/>
  <c r="AL34" i="2"/>
  <c r="DE34" i="2" s="1"/>
  <c r="AT34" i="2"/>
  <c r="AW34" i="2"/>
  <c r="AS34" i="2"/>
  <c r="DI34" i="2" s="1"/>
  <c r="AY36" i="2"/>
  <c r="DD36" i="2"/>
  <c r="DM36" i="2" s="1"/>
  <c r="AY40" i="2"/>
  <c r="DD40" i="2"/>
  <c r="DM40" i="2" l="1"/>
  <c r="DD34" i="2"/>
  <c r="DM34" i="2" s="1"/>
  <c r="AY34" i="2"/>
  <c r="BV26" i="2" l="1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7" i="2" l="1"/>
  <c r="AR8" i="2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BR23" i="2"/>
  <c r="CB23" i="2"/>
  <c r="CD23" i="2" s="1"/>
  <c r="CJ23" i="2" s="1"/>
  <c r="CC23" i="2"/>
  <c r="CB24" i="2"/>
  <c r="CE24" i="2" s="1"/>
  <c r="CC24" i="2"/>
  <c r="BR25" i="2"/>
  <c r="CZ25" i="2" s="1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BR27" i="2"/>
  <c r="CZ27" i="2" s="1"/>
  <c r="CB27" i="2"/>
  <c r="CD27" i="2" s="1"/>
  <c r="CJ27" i="2" s="1"/>
  <c r="CC27" i="2"/>
  <c r="BR28" i="2"/>
  <c r="CZ28" i="2" s="1"/>
  <c r="CB28" i="2"/>
  <c r="CE28" i="2" s="1"/>
  <c r="CK28" i="2" s="1"/>
  <c r="CC28" i="2"/>
  <c r="AL29" i="2"/>
  <c r="BI29" i="2"/>
  <c r="CB29" i="2"/>
  <c r="CD29" i="2" s="1"/>
  <c r="CC29" i="2"/>
  <c r="DK29" i="2"/>
  <c r="BR30" i="2"/>
  <c r="CZ30" i="2" s="1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DG79" i="2" s="1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BR6" i="2"/>
  <c r="BR11" i="2"/>
  <c r="BR12" i="2"/>
  <c r="BR15" i="2"/>
  <c r="BR16" i="2"/>
  <c r="BR19" i="2"/>
  <c r="AR16" i="2"/>
  <c r="AR20" i="2"/>
  <c r="AR23" i="2"/>
  <c r="AR24" i="2"/>
  <c r="AR27" i="2"/>
  <c r="AR28" i="2"/>
  <c r="AR32" i="2"/>
  <c r="AR33" i="2"/>
  <c r="BJ80" i="2"/>
  <c r="AR5" i="2"/>
  <c r="AR6" i="2"/>
  <c r="AR4" i="2"/>
  <c r="AQ204" i="2"/>
  <c r="AM93" i="2"/>
  <c r="AQ203" i="2"/>
  <c r="BS5" i="2"/>
  <c r="BR22" i="2"/>
  <c r="BT168" i="2"/>
  <c r="BT169" i="2"/>
  <c r="BT170" i="2"/>
  <c r="BT171" i="2"/>
  <c r="BV171" i="2" s="1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V187" i="2" s="1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BI23" i="2"/>
  <c r="BI22" i="2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DG67" i="2" s="1"/>
  <c r="BT66" i="2"/>
  <c r="Q65" i="2"/>
  <c r="BT64" i="2"/>
  <c r="Q63" i="2"/>
  <c r="BT62" i="2"/>
  <c r="Q62" i="2"/>
  <c r="CT32" i="2"/>
  <c r="R32" i="2"/>
  <c r="R30" i="2"/>
  <c r="BN29" i="2"/>
  <c r="AP29" i="2"/>
  <c r="AQ29" i="2" s="1"/>
  <c r="AK29" i="2"/>
  <c r="AW29" i="2"/>
  <c r="AV29" i="2"/>
  <c r="DF29" i="2" s="1"/>
  <c r="AU29" i="2"/>
  <c r="R27" i="2"/>
  <c r="BN26" i="2"/>
  <c r="AK26" i="2"/>
  <c r="AW26" i="2"/>
  <c r="AV26" i="2"/>
  <c r="DF26" i="2" s="1"/>
  <c r="AT26" i="2"/>
  <c r="Q23" i="2"/>
  <c r="R22" i="2"/>
  <c r="Q19" i="2"/>
  <c r="Q15" i="2"/>
  <c r="Q13" i="2"/>
  <c r="Q11" i="2"/>
  <c r="BT4" i="2"/>
  <c r="BF93" i="2"/>
  <c r="AV93" i="2"/>
  <c r="AS15" i="2" l="1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O104" i="2"/>
  <c r="CH104" i="2"/>
  <c r="CH73" i="2"/>
  <c r="CO73" i="2"/>
  <c r="CC110" i="2"/>
  <c r="CI110" i="2" s="1"/>
  <c r="DJ110" i="2" s="1"/>
  <c r="CO110" i="2"/>
  <c r="CH110" i="2"/>
  <c r="CC106" i="2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O109" i="2"/>
  <c r="CH109" i="2"/>
  <c r="CC105" i="2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H20" i="2"/>
  <c r="CO16" i="2"/>
  <c r="CH16" i="2"/>
  <c r="CO12" i="2"/>
  <c r="CH12" i="2"/>
  <c r="CO8" i="2"/>
  <c r="CH8" i="2"/>
  <c r="CC4" i="2"/>
  <c r="CO4" i="2"/>
  <c r="CH4" i="2"/>
  <c r="CO19" i="2"/>
  <c r="CH19" i="2"/>
  <c r="CO15" i="2"/>
  <c r="CH15" i="2"/>
  <c r="CO11" i="2"/>
  <c r="CH11" i="2"/>
  <c r="CO7" i="2"/>
  <c r="CH7" i="2"/>
  <c r="CO32" i="2"/>
  <c r="CH32" i="2"/>
  <c r="CO18" i="2"/>
  <c r="CH18" i="2"/>
  <c r="CO14" i="2"/>
  <c r="CH14" i="2"/>
  <c r="CO10" i="2"/>
  <c r="CH10" i="2"/>
  <c r="CO6" i="2"/>
  <c r="CH6" i="2"/>
  <c r="BR24" i="2"/>
  <c r="CO24" i="2"/>
  <c r="CH24" i="2"/>
  <c r="CO21" i="2"/>
  <c r="CH21" i="2"/>
  <c r="CO17" i="2"/>
  <c r="CH17" i="2"/>
  <c r="CO13" i="2"/>
  <c r="CH13" i="2"/>
  <c r="CO9" i="2"/>
  <c r="CH9" i="2"/>
  <c r="CO5" i="2"/>
  <c r="CH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DG75" i="2" s="1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BB69" i="2"/>
  <c r="DG69" i="2" s="1"/>
  <c r="CI109" i="2"/>
  <c r="DJ109" i="2" s="1"/>
  <c r="CT6" i="2"/>
  <c r="BB73" i="2"/>
  <c r="DG73" i="2" s="1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R23" i="2"/>
  <c r="BV177" i="2"/>
  <c r="DB177" i="2" s="1"/>
  <c r="Q33" i="2"/>
  <c r="R33" i="2"/>
  <c r="R111" i="2"/>
  <c r="Q111" i="2"/>
  <c r="R26" i="2"/>
  <c r="Q26" i="2"/>
  <c r="BJ30" i="2"/>
  <c r="BM30" i="2" s="1"/>
  <c r="R7" i="2"/>
  <c r="Q7" i="2"/>
  <c r="R14" i="2"/>
  <c r="Q14" i="2"/>
  <c r="R18" i="2"/>
  <c r="Q18" i="2"/>
  <c r="R6" i="2"/>
  <c r="Q6" i="2"/>
  <c r="R12" i="2"/>
  <c r="Q12" i="2"/>
  <c r="Q20" i="2"/>
  <c r="R20" i="2"/>
  <c r="R21" i="2"/>
  <c r="Q21" i="2"/>
  <c r="Q5" i="2"/>
  <c r="R9" i="2"/>
  <c r="Q9" i="2"/>
  <c r="R10" i="2"/>
  <c r="Q10" i="2"/>
  <c r="BK20" i="2"/>
  <c r="CS20" i="2" s="1"/>
  <c r="CI102" i="2"/>
  <c r="DJ102" i="2" s="1"/>
  <c r="R4" i="2"/>
  <c r="R8" i="2"/>
  <c r="Q8" i="2"/>
  <c r="R16" i="2"/>
  <c r="Q16" i="2"/>
  <c r="BB102" i="2"/>
  <c r="BT6" i="2"/>
  <c r="BV6" i="2" s="1"/>
  <c r="BT10" i="2"/>
  <c r="BT16" i="2"/>
  <c r="BV16" i="2" s="1"/>
  <c r="BT22" i="2"/>
  <c r="BV22" i="2" s="1"/>
  <c r="BT14" i="2"/>
  <c r="BT27" i="2"/>
  <c r="BV27" i="2" s="1"/>
  <c r="DB27" i="2" s="1"/>
  <c r="BS30" i="2"/>
  <c r="BU30" i="2" s="1"/>
  <c r="AS16" i="2"/>
  <c r="DI16" i="2" s="1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BK34" i="2"/>
  <c r="BN34" i="2" s="1"/>
  <c r="BJ34" i="2"/>
  <c r="BM34" i="2" s="1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S6" i="2"/>
  <c r="BU6" i="2" s="1"/>
  <c r="BT12" i="2"/>
  <c r="BV12" i="2" s="1"/>
  <c r="BB71" i="2"/>
  <c r="DG71" i="2" s="1"/>
  <c r="BB77" i="2"/>
  <c r="DG77" i="2" s="1"/>
  <c r="CI106" i="2"/>
  <c r="DJ106" i="2" s="1"/>
  <c r="BT18" i="2"/>
  <c r="CV77" i="2"/>
  <c r="BT9" i="2"/>
  <c r="BH25" i="2"/>
  <c r="BB65" i="2"/>
  <c r="DG65" i="2" s="1"/>
  <c r="BI25" i="2"/>
  <c r="CT4" i="2"/>
  <c r="BT24" i="2"/>
  <c r="BV24" i="2" s="1"/>
  <c r="CV27" i="2"/>
  <c r="BB62" i="2"/>
  <c r="BI32" i="2"/>
  <c r="BT20" i="2"/>
  <c r="CI104" i="2"/>
  <c r="DJ104" i="2" s="1"/>
  <c r="BT8" i="2"/>
  <c r="BH11" i="2"/>
  <c r="CI105" i="2"/>
  <c r="DJ105" i="2" s="1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4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AM11" i="2" s="1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DI74" i="2" s="1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DG74" i="2" s="1"/>
  <c r="BI27" i="2"/>
  <c r="BI33" i="2"/>
  <c r="BK11" i="2"/>
  <c r="CS11" i="2" s="1"/>
  <c r="BB66" i="2"/>
  <c r="DG66" i="2" s="1"/>
  <c r="BT84" i="2"/>
  <c r="BV84" i="2" s="1"/>
  <c r="DB84" i="2" s="1"/>
  <c r="BB110" i="2"/>
  <c r="BI7" i="2"/>
  <c r="BI11" i="2"/>
  <c r="BI15" i="2"/>
  <c r="BI19" i="2"/>
  <c r="BK109" i="2"/>
  <c r="BN109" i="2" s="1"/>
  <c r="BK19" i="2"/>
  <c r="BN19" i="2" s="1"/>
  <c r="BB101" i="2"/>
  <c r="CV104" i="2"/>
  <c r="BB105" i="2"/>
  <c r="BI8" i="2"/>
  <c r="BI12" i="2"/>
  <c r="BI16" i="2"/>
  <c r="BI20" i="2"/>
  <c r="CW6" i="2"/>
  <c r="BJ70" i="2"/>
  <c r="BM70" i="2" s="1"/>
  <c r="DG107" i="2"/>
  <c r="BT71" i="2"/>
  <c r="BT104" i="2"/>
  <c r="BV104" i="2" s="1"/>
  <c r="BT7" i="2"/>
  <c r="BT13" i="2"/>
  <c r="BT15" i="2"/>
  <c r="BV15" i="2" s="1"/>
  <c r="BT19" i="2"/>
  <c r="BV19" i="2" s="1"/>
  <c r="BH23" i="2"/>
  <c r="DH23" i="2" s="1"/>
  <c r="BT32" i="2"/>
  <c r="BV32" i="2" s="1"/>
  <c r="BJ78" i="2"/>
  <c r="BM78" i="2" s="1"/>
  <c r="BT81" i="2"/>
  <c r="BV81" i="2" s="1"/>
  <c r="DB81" i="2" s="1"/>
  <c r="BT83" i="2"/>
  <c r="BV83" i="2" s="1"/>
  <c r="DB83" i="2" s="1"/>
  <c r="BS32" i="2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T17" i="2"/>
  <c r="BH19" i="2"/>
  <c r="BT21" i="2"/>
  <c r="BT25" i="2"/>
  <c r="BV25" i="2" s="1"/>
  <c r="DB25" i="2" s="1"/>
  <c r="BT30" i="2"/>
  <c r="BV30" i="2" s="1"/>
  <c r="BT69" i="2"/>
  <c r="BT73" i="2"/>
  <c r="BT77" i="2"/>
  <c r="BT79" i="2"/>
  <c r="BV79" i="2" s="1"/>
  <c r="DB79" i="2" s="1"/>
  <c r="BT85" i="2"/>
  <c r="BV85" i="2" s="1"/>
  <c r="DB85" i="2" s="1"/>
  <c r="BT102" i="2"/>
  <c r="BT106" i="2"/>
  <c r="BT114" i="2"/>
  <c r="BV114" i="2" s="1"/>
  <c r="DB114" i="2" s="1"/>
  <c r="BT33" i="2"/>
  <c r="BV33" i="2" s="1"/>
  <c r="BT65" i="2"/>
  <c r="BT75" i="2"/>
  <c r="BT108" i="2"/>
  <c r="CB4" i="2"/>
  <c r="CD4" i="2" s="1"/>
  <c r="CJ4" i="2" s="1"/>
  <c r="BK77" i="2"/>
  <c r="CS77" i="2" s="1"/>
  <c r="BT5" i="2"/>
  <c r="BH7" i="2"/>
  <c r="BT11" i="2"/>
  <c r="BV11" i="2" s="1"/>
  <c r="BT23" i="2"/>
  <c r="BV23" i="2" s="1"/>
  <c r="BH27" i="2"/>
  <c r="AU28" i="2"/>
  <c r="BT28" i="2"/>
  <c r="BV28" i="2" s="1"/>
  <c r="DB28" i="2" s="1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CS25" i="2" s="1"/>
  <c r="AM28" i="2"/>
  <c r="AS176" i="2"/>
  <c r="DI176" i="2" s="1"/>
  <c r="AS131" i="2"/>
  <c r="DI131" i="2" s="1"/>
  <c r="AK28" i="2"/>
  <c r="BJ28" i="2"/>
  <c r="BM28" i="2" s="1"/>
  <c r="DG114" i="2"/>
  <c r="AS20" i="2"/>
  <c r="DI20" i="2" s="1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DI70" i="2" s="1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DI75" i="2" s="1"/>
  <c r="AS65" i="2"/>
  <c r="DI65" i="2" s="1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J15" i="2"/>
  <c r="BM15" i="2" s="1"/>
  <c r="BK24" i="2"/>
  <c r="CS24" i="2" s="1"/>
  <c r="BJ32" i="2"/>
  <c r="BM32" i="2" s="1"/>
  <c r="AS76" i="2"/>
  <c r="DI76" i="2" s="1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J11" i="2"/>
  <c r="BM11" i="2" s="1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CV20" i="2"/>
  <c r="CV12" i="2"/>
  <c r="BJ67" i="2"/>
  <c r="BM67" i="2" s="1"/>
  <c r="BK75" i="2"/>
  <c r="BN75" i="2" s="1"/>
  <c r="BK71" i="2"/>
  <c r="BN71" i="2" s="1"/>
  <c r="CV8" i="2"/>
  <c r="BK14" i="2"/>
  <c r="CS14" i="2" s="1"/>
  <c r="CV16" i="2"/>
  <c r="BK18" i="2"/>
  <c r="CS18" i="2" s="1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B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DJ79" i="2" s="1"/>
  <c r="AW85" i="2"/>
  <c r="AN85" i="2"/>
  <c r="AK85" i="2"/>
  <c r="AO85" i="2"/>
  <c r="CW4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CV19" i="2"/>
  <c r="BK28" i="2"/>
  <c r="CS28" i="2" s="1"/>
  <c r="AS147" i="2"/>
  <c r="DI147" i="2" s="1"/>
  <c r="AS145" i="2"/>
  <c r="DI145" i="2" s="1"/>
  <c r="DM145" i="2" s="1"/>
  <c r="AS143" i="2"/>
  <c r="DI143" i="2" s="1"/>
  <c r="AS141" i="2"/>
  <c r="DI141" i="2" s="1"/>
  <c r="AS78" i="2"/>
  <c r="DI78" i="2" s="1"/>
  <c r="AS68" i="2"/>
  <c r="AG21" i="2"/>
  <c r="CV73" i="2"/>
  <c r="CV75" i="2"/>
  <c r="BK4" i="2"/>
  <c r="CS4" i="2" s="1"/>
  <c r="AS69" i="2"/>
  <c r="DI69" i="2" s="1"/>
  <c r="AS148" i="2"/>
  <c r="DI148" i="2" s="1"/>
  <c r="AS146" i="2"/>
  <c r="DI146" i="2" s="1"/>
  <c r="AS144" i="2"/>
  <c r="DI144" i="2" s="1"/>
  <c r="AS142" i="2"/>
  <c r="DI142" i="2" s="1"/>
  <c r="DM142" i="2" s="1"/>
  <c r="AS77" i="2"/>
  <c r="DI77" i="2" s="1"/>
  <c r="CE23" i="2"/>
  <c r="CK23" i="2" s="1"/>
  <c r="BJ105" i="2"/>
  <c r="BM105" i="2" s="1"/>
  <c r="CV7" i="2"/>
  <c r="BK12" i="2"/>
  <c r="CS12" i="2" s="1"/>
  <c r="CV14" i="2"/>
  <c r="CV15" i="2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CV4" i="2"/>
  <c r="BK84" i="2"/>
  <c r="CS84" i="2" s="1"/>
  <c r="BI4" i="2"/>
  <c r="BK74" i="2"/>
  <c r="CS74" i="2" s="1"/>
  <c r="BK8" i="2"/>
  <c r="BN8" i="2" s="1"/>
  <c r="CV11" i="2"/>
  <c r="BK16" i="2"/>
  <c r="CS16" i="2" s="1"/>
  <c r="CV23" i="2"/>
  <c r="CV112" i="2"/>
  <c r="AS4" i="2"/>
  <c r="BJ4" i="2"/>
  <c r="BM4" i="2" s="1"/>
  <c r="AG108" i="2"/>
  <c r="AG68" i="2"/>
  <c r="BJ12" i="2"/>
  <c r="BM12" i="2" s="1"/>
  <c r="AG10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G8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9" i="2"/>
  <c r="AG15" i="2"/>
  <c r="AG20" i="2"/>
  <c r="AK113" i="2"/>
  <c r="BJ73" i="2"/>
  <c r="BM73" i="2" s="1"/>
  <c r="BJ66" i="2"/>
  <c r="BM66" i="2" s="1"/>
  <c r="BJ21" i="2"/>
  <c r="BM21" i="2" s="1"/>
  <c r="BK13" i="2"/>
  <c r="CS13" i="2" s="1"/>
  <c r="BK5" i="2"/>
  <c r="BN5" i="2" s="1"/>
  <c r="BK67" i="2"/>
  <c r="CS67" i="2" s="1"/>
  <c r="BK105" i="2"/>
  <c r="BN105" i="2" s="1"/>
  <c r="CI77" i="2"/>
  <c r="DJ77" i="2" s="1"/>
  <c r="AG4" i="2"/>
  <c r="AG7" i="2"/>
  <c r="AG12" i="2"/>
  <c r="AG13" i="2"/>
  <c r="AG14" i="2"/>
  <c r="AG23" i="2"/>
  <c r="AG25" i="2"/>
  <c r="AP25" i="2" s="1"/>
  <c r="AN28" i="2"/>
  <c r="AG30" i="2"/>
  <c r="AP30" i="2" s="1"/>
  <c r="CV70" i="2"/>
  <c r="CV74" i="2"/>
  <c r="AG6" i="2"/>
  <c r="CV25" i="2"/>
  <c r="AT29" i="2"/>
  <c r="AS5" i="2"/>
  <c r="DI5" i="2" s="1"/>
  <c r="BJ5" i="2"/>
  <c r="BM5" i="2" s="1"/>
  <c r="BJ18" i="2"/>
  <c r="BM18" i="2" s="1"/>
  <c r="CV18" i="2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R5" i="2"/>
  <c r="BI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CV10" i="2"/>
  <c r="CW5" i="2"/>
  <c r="CV6" i="2"/>
  <c r="CX6" i="2" s="1"/>
  <c r="CV13" i="2"/>
  <c r="BJ9" i="2"/>
  <c r="BM9" i="2" s="1"/>
  <c r="CV9" i="2"/>
  <c r="CV114" i="2"/>
  <c r="CV106" i="2"/>
  <c r="CV102" i="2"/>
  <c r="CV21" i="2"/>
  <c r="CV17" i="2"/>
  <c r="CV5" i="2"/>
  <c r="BJ24" i="2"/>
  <c r="BM24" i="2" s="1"/>
  <c r="CV24" i="2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DG63" i="2" s="1"/>
  <c r="BJ63" i="2"/>
  <c r="BM63" i="2" s="1"/>
  <c r="BB64" i="2"/>
  <c r="DG64" i="2" s="1"/>
  <c r="BB70" i="2"/>
  <c r="DG70" i="2" s="1"/>
  <c r="BK70" i="2"/>
  <c r="BB78" i="2"/>
  <c r="DG78" i="2" s="1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CS17" i="2" s="1"/>
  <c r="BH22" i="2"/>
  <c r="DH22" i="2" s="1"/>
  <c r="AY26" i="2"/>
  <c r="AO30" i="2"/>
  <c r="CV33" i="2"/>
  <c r="BI24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DG68" i="2" s="1"/>
  <c r="BB72" i="2"/>
  <c r="DG72" i="2" s="1"/>
  <c r="BB76" i="2"/>
  <c r="DG76" i="2" s="1"/>
  <c r="CV80" i="2"/>
  <c r="BI9" i="2"/>
  <c r="BI13" i="2"/>
  <c r="BI17" i="2"/>
  <c r="BI21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BI10" i="2"/>
  <c r="BI14" i="2"/>
  <c r="BI18" i="2"/>
  <c r="CI103" i="2"/>
  <c r="CI111" i="2"/>
  <c r="DJ111" i="2" s="1"/>
  <c r="CI32" i="2"/>
  <c r="DJ32" i="2" s="1"/>
  <c r="CI23" i="2"/>
  <c r="DJ23" i="2" s="1"/>
  <c r="CI22" i="2"/>
  <c r="DJ22" i="2" s="1"/>
  <c r="BK27" i="2"/>
  <c r="BJ106" i="2"/>
  <c r="BM106" i="2" s="1"/>
  <c r="CK24" i="2"/>
  <c r="CV63" i="2"/>
  <c r="AG24" i="2"/>
  <c r="BK102" i="2"/>
  <c r="BJ102" i="2"/>
  <c r="BM102" i="2" s="1"/>
  <c r="BK73" i="2"/>
  <c r="AG5" i="2"/>
  <c r="AU107" i="2"/>
  <c r="BK22" i="2"/>
  <c r="BJ77" i="2"/>
  <c r="BM77" i="2" s="1"/>
  <c r="CW9" i="2"/>
  <c r="CT9" i="2"/>
  <c r="CW10" i="2"/>
  <c r="CT10" i="2"/>
  <c r="CW11" i="2"/>
  <c r="CT11" i="2"/>
  <c r="CT12" i="2"/>
  <c r="CW12" i="2"/>
  <c r="CW14" i="2"/>
  <c r="CT14" i="2"/>
  <c r="CW15" i="2"/>
  <c r="CT15" i="2"/>
  <c r="CW16" i="2"/>
  <c r="CT16" i="2"/>
  <c r="BH18" i="2"/>
  <c r="BH21" i="2"/>
  <c r="CW25" i="2"/>
  <c r="CY25" i="2" s="1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W22" i="2"/>
  <c r="CY22" i="2" s="1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CV22" i="2"/>
  <c r="AG28" i="2"/>
  <c r="AP28" i="2" s="1"/>
  <c r="BI6" i="2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W17" i="2"/>
  <c r="CT17" i="2"/>
  <c r="CW18" i="2"/>
  <c r="CT18" i="2"/>
  <c r="CW19" i="2"/>
  <c r="CT19" i="2"/>
  <c r="CW20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J14" i="2"/>
  <c r="BM14" i="2" s="1"/>
  <c r="BJ22" i="2"/>
  <c r="BM22" i="2" s="1"/>
  <c r="BK69" i="2"/>
  <c r="CW7" i="2"/>
  <c r="CT7" i="2"/>
  <c r="CW8" i="2"/>
  <c r="CT8" i="2"/>
  <c r="CT13" i="2"/>
  <c r="CW13" i="2"/>
  <c r="CW21" i="2"/>
  <c r="CT21" i="2"/>
  <c r="CW24" i="2"/>
  <c r="CT24" i="2"/>
  <c r="CT27" i="2"/>
  <c r="CW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BS28" i="2"/>
  <c r="BS25" i="2"/>
  <c r="BS23" i="2"/>
  <c r="BS21" i="2"/>
  <c r="BS19" i="2"/>
  <c r="BS17" i="2"/>
  <c r="BS15" i="2"/>
  <c r="BS13" i="2"/>
  <c r="BS11" i="2"/>
  <c r="BS9" i="2"/>
  <c r="BS7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BS33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BS27" i="2"/>
  <c r="BS24" i="2"/>
  <c r="BS22" i="2"/>
  <c r="BS20" i="2"/>
  <c r="BS18" i="2"/>
  <c r="BS16" i="2"/>
  <c r="BS14" i="2"/>
  <c r="BS12" i="2"/>
  <c r="BS10" i="2"/>
  <c r="BS8" i="2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BR21" i="2"/>
  <c r="BR17" i="2"/>
  <c r="BR13" i="2"/>
  <c r="BR9" i="2"/>
  <c r="AS67" i="2"/>
  <c r="DI67" i="2" s="1"/>
  <c r="AS63" i="2"/>
  <c r="DI63" i="2" s="1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DG106" i="2" s="1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BR20" i="2"/>
  <c r="BR8" i="2"/>
  <c r="AS73" i="2"/>
  <c r="DI73" i="2" s="1"/>
  <c r="AS66" i="2"/>
  <c r="DI66" i="2" s="1"/>
  <c r="AS62" i="2"/>
  <c r="BR75" i="2"/>
  <c r="BI75" i="2"/>
  <c r="BR71" i="2"/>
  <c r="BI71" i="2"/>
  <c r="BR67" i="2"/>
  <c r="BI67" i="2"/>
  <c r="BR63" i="2"/>
  <c r="BI63" i="2"/>
  <c r="BR4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DE80" i="2" s="1"/>
  <c r="AT81" i="2"/>
  <c r="BI81" i="2"/>
  <c r="AW81" i="2"/>
  <c r="AL81" i="2"/>
  <c r="DE81" i="2" s="1"/>
  <c r="AX81" i="2"/>
  <c r="AS33" i="2"/>
  <c r="DI33" i="2" s="1"/>
  <c r="CZ15" i="2"/>
  <c r="AX15" i="2" s="1"/>
  <c r="BR7" i="2"/>
  <c r="AS81" i="2"/>
  <c r="DI81" i="2" s="1"/>
  <c r="AS72" i="2"/>
  <c r="DI72" i="2" s="1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DI79" i="2" s="1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BR18" i="2"/>
  <c r="BV18" i="2" s="1"/>
  <c r="BR14" i="2"/>
  <c r="BR10" i="2"/>
  <c r="AS84" i="2"/>
  <c r="DI84" i="2" s="1"/>
  <c r="AS80" i="2"/>
  <c r="DI80" i="2" s="1"/>
  <c r="AS71" i="2"/>
  <c r="DI71" i="2" s="1"/>
  <c r="AS64" i="2"/>
  <c r="DI64" i="2" s="1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DE79" i="2" s="1"/>
  <c r="DH29" i="2"/>
  <c r="AS14" i="2"/>
  <c r="DI14" i="2" s="1"/>
  <c r="DJ26" i="2"/>
  <c r="AS7" i="2"/>
  <c r="DI7" i="2" s="1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K30" i="2"/>
  <c r="AK30" i="2"/>
  <c r="AN30" i="2"/>
  <c r="AT30" i="2"/>
  <c r="AL30" i="2"/>
  <c r="DE30" i="2" s="1"/>
  <c r="BA30" i="2"/>
  <c r="AW30" i="2"/>
  <c r="BK23" i="2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DI13" i="2" s="1"/>
  <c r="AS8" i="2"/>
  <c r="DI8" i="2" s="1"/>
  <c r="AV27" i="2"/>
  <c r="DF27" i="2" s="1"/>
  <c r="AT27" i="2"/>
  <c r="AT19" i="2"/>
  <c r="CZ12" i="2"/>
  <c r="AX12" i="2" s="1"/>
  <c r="AV11" i="2" l="1"/>
  <c r="DF11" i="2" s="1"/>
  <c r="CY12" i="2"/>
  <c r="CX77" i="2"/>
  <c r="AU19" i="2"/>
  <c r="BJ25" i="2"/>
  <c r="BM25" i="2" s="1"/>
  <c r="BV10" i="2"/>
  <c r="CY71" i="2"/>
  <c r="DK71" i="2" s="1"/>
  <c r="AS17" i="2"/>
  <c r="DI17" i="2" s="1"/>
  <c r="CY18" i="2"/>
  <c r="DK18" i="2" s="1"/>
  <c r="CP17" i="2"/>
  <c r="CP32" i="2"/>
  <c r="CP10" i="2"/>
  <c r="CP4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I68" i="2"/>
  <c r="DB6" i="2"/>
  <c r="DB32" i="2"/>
  <c r="DB23" i="2"/>
  <c r="DB19" i="2"/>
  <c r="DB24" i="2"/>
  <c r="DB22" i="2"/>
  <c r="DB190" i="2"/>
  <c r="DB11" i="2"/>
  <c r="DB33" i="2"/>
  <c r="DB15" i="2"/>
  <c r="DB12" i="2"/>
  <c r="DB16" i="2"/>
  <c r="DB30" i="2"/>
  <c r="DB104" i="2"/>
  <c r="DG102" i="2"/>
  <c r="BN20" i="2"/>
  <c r="CY73" i="2"/>
  <c r="DK73" i="2" s="1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BV8" i="2"/>
  <c r="DH73" i="2"/>
  <c r="CX14" i="2"/>
  <c r="CY8" i="2"/>
  <c r="DK8" i="2" s="1"/>
  <c r="CK25" i="2"/>
  <c r="BV69" i="2"/>
  <c r="BV77" i="2"/>
  <c r="BL93" i="2"/>
  <c r="AL11" i="2"/>
  <c r="DE11" i="2" s="1"/>
  <c r="CY74" i="2"/>
  <c r="DK74" i="2" s="1"/>
  <c r="CY24" i="2"/>
  <c r="DK24" i="2" s="1"/>
  <c r="AO11" i="2"/>
  <c r="BV106" i="2"/>
  <c r="CU4" i="2"/>
  <c r="DG105" i="2"/>
  <c r="BV67" i="2"/>
  <c r="CY78" i="2"/>
  <c r="DK78" i="2" s="1"/>
  <c r="BV14" i="2"/>
  <c r="DH63" i="2"/>
  <c r="AS101" i="2"/>
  <c r="DI101" i="2" s="1"/>
  <c r="DH8" i="2"/>
  <c r="BV167" i="2"/>
  <c r="DB167" i="2" s="1"/>
  <c r="DI167" i="2"/>
  <c r="BJ101" i="2"/>
  <c r="BM101" i="2" s="1"/>
  <c r="DH15" i="2"/>
  <c r="BV7" i="2"/>
  <c r="DI130" i="2"/>
  <c r="DI162" i="2" s="1"/>
  <c r="AS162" i="2"/>
  <c r="CS34" i="2"/>
  <c r="CU34" i="2" s="1"/>
  <c r="BJ36" i="2"/>
  <c r="BM36" i="2" s="1"/>
  <c r="BK36" i="2"/>
  <c r="BT93" i="2"/>
  <c r="BO121" i="2"/>
  <c r="CN121" i="2"/>
  <c r="BS93" i="2"/>
  <c r="BS54" i="2"/>
  <c r="BI121" i="2"/>
  <c r="BR54" i="2"/>
  <c r="BS121" i="2"/>
  <c r="BT121" i="2"/>
  <c r="CV121" i="2"/>
  <c r="BI93" i="2"/>
  <c r="CH54" i="2"/>
  <c r="AJ54" i="2"/>
  <c r="Y54" i="2" s="1"/>
  <c r="CM54" i="2"/>
  <c r="CX4" i="2"/>
  <c r="DG62" i="2"/>
  <c r="BH93" i="2"/>
  <c r="CT121" i="2"/>
  <c r="BS162" i="2"/>
  <c r="CW121" i="2"/>
  <c r="CH121" i="2"/>
  <c r="DI4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CU11" i="2"/>
  <c r="DH65" i="2"/>
  <c r="AN19" i="2"/>
  <c r="DH33" i="2"/>
  <c r="CY4" i="2"/>
  <c r="AU11" i="2"/>
  <c r="BV9" i="2"/>
  <c r="CY63" i="2"/>
  <c r="DK63" i="2" s="1"/>
  <c r="DH4" i="2"/>
  <c r="DH25" i="2"/>
  <c r="AW11" i="2"/>
  <c r="BV110" i="2"/>
  <c r="DL79" i="2"/>
  <c r="BV21" i="2"/>
  <c r="CX113" i="2"/>
  <c r="AN11" i="2"/>
  <c r="AP11" i="2"/>
  <c r="AQ11" i="2" s="1"/>
  <c r="BA11" i="2"/>
  <c r="DG11" i="2" s="1"/>
  <c r="AK11" i="2"/>
  <c r="AT11" i="2"/>
  <c r="DH79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DH71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CI4" i="2"/>
  <c r="AO19" i="2"/>
  <c r="AP19" i="2"/>
  <c r="AQ19" i="2" s="1"/>
  <c r="BN25" i="2"/>
  <c r="AK19" i="2"/>
  <c r="AV19" i="2"/>
  <c r="DF19" i="2" s="1"/>
  <c r="BA19" i="2"/>
  <c r="DG19" i="2" s="1"/>
  <c r="BV63" i="2"/>
  <c r="BV71" i="2"/>
  <c r="AW19" i="2"/>
  <c r="CU25" i="2"/>
  <c r="CX12" i="2"/>
  <c r="CF23" i="2"/>
  <c r="CL23" i="2" s="1"/>
  <c r="AL19" i="2"/>
  <c r="DE19" i="2" s="1"/>
  <c r="BU4" i="2"/>
  <c r="BV4" i="2"/>
  <c r="BV150" i="2"/>
  <c r="DB150" i="2" s="1"/>
  <c r="CZ20" i="2"/>
  <c r="BV20" i="2"/>
  <c r="CZ103" i="2"/>
  <c r="AM103" i="2" s="1"/>
  <c r="BV103" i="2"/>
  <c r="CZ13" i="2"/>
  <c r="BV13" i="2"/>
  <c r="CZ17" i="2"/>
  <c r="BV17" i="2"/>
  <c r="CZ108" i="2"/>
  <c r="AM108" i="2" s="1"/>
  <c r="BV108" i="2"/>
  <c r="CZ65" i="2"/>
  <c r="AO65" i="2" s="1"/>
  <c r="BV65" i="2"/>
  <c r="CZ111" i="2"/>
  <c r="AN111" i="2" s="1"/>
  <c r="BV111" i="2"/>
  <c r="BU5" i="2"/>
  <c r="BV5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DK76" i="2" s="1"/>
  <c r="CU114" i="2"/>
  <c r="CS19" i="2"/>
  <c r="CU19" i="2" s="1"/>
  <c r="DH10" i="2"/>
  <c r="BN16" i="2"/>
  <c r="BN114" i="2"/>
  <c r="AM6" i="2"/>
  <c r="AT6" i="2"/>
  <c r="BN11" i="2"/>
  <c r="AO6" i="2"/>
  <c r="BN4" i="2"/>
  <c r="BN18" i="2"/>
  <c r="DM186" i="2"/>
  <c r="AS6" i="2"/>
  <c r="DI6" i="2" s="1"/>
  <c r="DM188" i="2"/>
  <c r="CX20" i="2"/>
  <c r="BN24" i="2"/>
  <c r="BU67" i="2"/>
  <c r="BU75" i="2"/>
  <c r="BU8" i="2"/>
  <c r="CE4" i="2"/>
  <c r="CS71" i="2"/>
  <c r="CU71" i="2" s="1"/>
  <c r="DG111" i="2"/>
  <c r="BN107" i="2"/>
  <c r="CS5" i="2"/>
  <c r="CU5" i="2" s="1"/>
  <c r="CX81" i="2"/>
  <c r="DH77" i="2"/>
  <c r="BN32" i="2"/>
  <c r="CS65" i="2"/>
  <c r="CU65" i="2" s="1"/>
  <c r="BN28" i="2"/>
  <c r="BN110" i="2"/>
  <c r="BA6" i="2"/>
  <c r="DG6" i="2" s="1"/>
  <c r="AN6" i="2"/>
  <c r="AW6" i="2"/>
  <c r="BU21" i="2"/>
  <c r="AA203" i="2"/>
  <c r="DI198" i="2"/>
  <c r="DA6" i="2"/>
  <c r="AK6" i="2"/>
  <c r="AV6" i="2"/>
  <c r="DF6" i="2" s="1"/>
  <c r="CE6" i="2"/>
  <c r="CK6" i="2" s="1"/>
  <c r="BU9" i="2"/>
  <c r="BU32" i="2"/>
  <c r="DA32" i="2" s="1"/>
  <c r="CS7" i="2"/>
  <c r="CU7" i="2" s="1"/>
  <c r="BU23" i="2"/>
  <c r="DA23" i="2" s="1"/>
  <c r="BU101" i="2"/>
  <c r="DG25" i="2"/>
  <c r="CX73" i="2"/>
  <c r="BN84" i="2"/>
  <c r="DH24" i="2"/>
  <c r="BU16" i="2"/>
  <c r="DA16" i="2" s="1"/>
  <c r="DG104" i="2"/>
  <c r="CY101" i="2"/>
  <c r="CF27" i="2"/>
  <c r="CL27" i="2" s="1"/>
  <c r="CZ162" i="2"/>
  <c r="CM163" i="2" s="1"/>
  <c r="BU12" i="2"/>
  <c r="DA12" i="2" s="1"/>
  <c r="CX69" i="2"/>
  <c r="CX19" i="2"/>
  <c r="BU84" i="2"/>
  <c r="DA84" i="2" s="1"/>
  <c r="BU81" i="2"/>
  <c r="DA81" i="2" s="1"/>
  <c r="CU24" i="2"/>
  <c r="CI6" i="2"/>
  <c r="DJ6" i="2" s="1"/>
  <c r="BU22" i="2"/>
  <c r="DA22" i="2" s="1"/>
  <c r="BU27" i="2"/>
  <c r="DA27" i="2" s="1"/>
  <c r="BU79" i="2"/>
  <c r="DA79" i="2" s="1"/>
  <c r="BU33" i="2"/>
  <c r="DA33" i="2" s="1"/>
  <c r="BU28" i="2"/>
  <c r="DA28" i="2" s="1"/>
  <c r="CY13" i="2"/>
  <c r="DK13" i="2" s="1"/>
  <c r="CX7" i="2"/>
  <c r="CX10" i="2"/>
  <c r="CS105" i="2"/>
  <c r="CU105" i="2" s="1"/>
  <c r="BN17" i="2"/>
  <c r="CS75" i="2"/>
  <c r="CU75" i="2" s="1"/>
  <c r="BU114" i="2"/>
  <c r="DA114" i="2" s="1"/>
  <c r="BU82" i="2"/>
  <c r="DA82" i="2" s="1"/>
  <c r="BU24" i="2"/>
  <c r="DA24" i="2" s="1"/>
  <c r="CZ5" i="2"/>
  <c r="BU80" i="2"/>
  <c r="DA80" i="2" s="1"/>
  <c r="BU11" i="2"/>
  <c r="DA11" i="2" s="1"/>
  <c r="BU15" i="2"/>
  <c r="DA15" i="2" s="1"/>
  <c r="BU19" i="2"/>
  <c r="DA19" i="2" s="1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BN13" i="2"/>
  <c r="BU25" i="2"/>
  <c r="DA25" i="2" s="1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BN12" i="2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BU7" i="2"/>
  <c r="DH81" i="2"/>
  <c r="CX107" i="2"/>
  <c r="CX102" i="2"/>
  <c r="CU66" i="2"/>
  <c r="BN14" i="2"/>
  <c r="BN66" i="2"/>
  <c r="BU110" i="2"/>
  <c r="CI8" i="2"/>
  <c r="DJ8" i="2" s="1"/>
  <c r="CY107" i="2"/>
  <c r="DK107" i="2" s="1"/>
  <c r="DH13" i="2"/>
  <c r="CY104" i="2"/>
  <c r="DK104" i="2" s="1"/>
  <c r="CU28" i="2"/>
  <c r="CY9" i="2"/>
  <c r="DK9" i="2" s="1"/>
  <c r="CI18" i="2"/>
  <c r="DJ18" i="2" s="1"/>
  <c r="CF22" i="2"/>
  <c r="CL22" i="2" s="1"/>
  <c r="BU18" i="2"/>
  <c r="DG108" i="2"/>
  <c r="DG103" i="2"/>
  <c r="BU109" i="2"/>
  <c r="BU63" i="2"/>
  <c r="BU71" i="2"/>
  <c r="CX108" i="2"/>
  <c r="BA15" i="2"/>
  <c r="DG15" i="2" s="1"/>
  <c r="DH67" i="2"/>
  <c r="DH75" i="2"/>
  <c r="CX74" i="2"/>
  <c r="DH17" i="2"/>
  <c r="AV15" i="2"/>
  <c r="DF15" i="2" s="1"/>
  <c r="CS6" i="2"/>
  <c r="CU6" i="2" s="1"/>
  <c r="AT15" i="2"/>
  <c r="BU10" i="2"/>
  <c r="DH5" i="2"/>
  <c r="AL15" i="2"/>
  <c r="DE15" i="2" s="1"/>
  <c r="CU77" i="2"/>
  <c r="DH30" i="2"/>
  <c r="CS64" i="2"/>
  <c r="CU64" i="2" s="1"/>
  <c r="CU14" i="2"/>
  <c r="BU108" i="2"/>
  <c r="CX25" i="2"/>
  <c r="AL24" i="2"/>
  <c r="DE24" i="2" s="1"/>
  <c r="BU14" i="2"/>
  <c r="BU66" i="2"/>
  <c r="BU74" i="2"/>
  <c r="CY64" i="2"/>
  <c r="DK64" i="2" s="1"/>
  <c r="BN68" i="2"/>
  <c r="DH9" i="2"/>
  <c r="CU68" i="2"/>
  <c r="AV24" i="2"/>
  <c r="DF24" i="2" s="1"/>
  <c r="AT24" i="2"/>
  <c r="BU17" i="2"/>
  <c r="BU20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CU16" i="2"/>
  <c r="DG27" i="2"/>
  <c r="CY5" i="2"/>
  <c r="DK5" i="2" s="1"/>
  <c r="CY69" i="2"/>
  <c r="DK69" i="2" s="1"/>
  <c r="DJ103" i="2"/>
  <c r="AS18" i="2"/>
  <c r="DI18" i="2" s="1"/>
  <c r="CZ62" i="2"/>
  <c r="AA204" i="2"/>
  <c r="CX83" i="2"/>
  <c r="CY21" i="2"/>
  <c r="DK21" i="2" s="1"/>
  <c r="CU12" i="2"/>
  <c r="CY23" i="2"/>
  <c r="DK23" i="2" s="1"/>
  <c r="CY110" i="2"/>
  <c r="DK110" i="2" s="1"/>
  <c r="CY66" i="2"/>
  <c r="DK66" i="2" s="1"/>
  <c r="CX9" i="2"/>
  <c r="CS104" i="2"/>
  <c r="CU104" i="2" s="1"/>
  <c r="BN104" i="2"/>
  <c r="BN63" i="2"/>
  <c r="CS63" i="2"/>
  <c r="CU63" i="2" s="1"/>
  <c r="CY103" i="2"/>
  <c r="DK103" i="2" s="1"/>
  <c r="CY70" i="2"/>
  <c r="DK70" i="2" s="1"/>
  <c r="CY7" i="2"/>
  <c r="DK7" i="2" s="1"/>
  <c r="CY77" i="2"/>
  <c r="DK77" i="2" s="1"/>
  <c r="CY15" i="2"/>
  <c r="DK15" i="2" s="1"/>
  <c r="CF24" i="2"/>
  <c r="CL24" i="2" s="1"/>
  <c r="CZ73" i="2"/>
  <c r="AW73" i="2" s="1"/>
  <c r="AS24" i="2"/>
  <c r="DI24" i="2" s="1"/>
  <c r="CZ78" i="2"/>
  <c r="AL78" i="2" s="1"/>
  <c r="DE78" i="2" s="1"/>
  <c r="CZ7" i="2"/>
  <c r="CZ67" i="2"/>
  <c r="AT67" i="2" s="1"/>
  <c r="BU111" i="2"/>
  <c r="BU68" i="2"/>
  <c r="BU76" i="2"/>
  <c r="CI63" i="2"/>
  <c r="DJ63" i="2" s="1"/>
  <c r="CY83" i="2"/>
  <c r="DK83" i="2" s="1"/>
  <c r="CY81" i="2"/>
  <c r="DK81" i="2" s="1"/>
  <c r="CY79" i="2"/>
  <c r="DK79" i="2" s="1"/>
  <c r="CY113" i="2"/>
  <c r="DK113" i="2" s="1"/>
  <c r="CY102" i="2"/>
  <c r="DK102" i="2" s="1"/>
  <c r="CX22" i="2"/>
  <c r="BN76" i="2"/>
  <c r="CY72" i="2"/>
  <c r="DK72" i="2" s="1"/>
  <c r="CY68" i="2"/>
  <c r="DK68" i="2" s="1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DH69" i="2"/>
  <c r="CZ75" i="2"/>
  <c r="AL75" i="2" s="1"/>
  <c r="DE75" i="2" s="1"/>
  <c r="BU103" i="2"/>
  <c r="BU1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DK75" i="2" s="1"/>
  <c r="CY67" i="2"/>
  <c r="DK67" i="2" s="1"/>
  <c r="CY65" i="2"/>
  <c r="DK65" i="2" s="1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DH72" i="2"/>
  <c r="DH64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DB66" i="2" s="1"/>
  <c r="AO15" i="2"/>
  <c r="AM15" i="2"/>
  <c r="AK15" i="2"/>
  <c r="AU15" i="2"/>
  <c r="DD81" i="2"/>
  <c r="AY81" i="2"/>
  <c r="BJ113" i="2"/>
  <c r="BM113" i="2" s="1"/>
  <c r="AQ113" i="2"/>
  <c r="CZ4" i="2"/>
  <c r="AX4" i="2" s="1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DL105" i="2" s="1"/>
  <c r="CZ102" i="2"/>
  <c r="DB102" i="2" s="1"/>
  <c r="CI66" i="2"/>
  <c r="DJ66" i="2" s="1"/>
  <c r="CI70" i="2"/>
  <c r="DJ70" i="2" s="1"/>
  <c r="CI74" i="2"/>
  <c r="DJ74" i="2" s="1"/>
  <c r="BU138" i="2"/>
  <c r="BU149" i="2"/>
  <c r="CI11" i="2"/>
  <c r="DJ11" i="2" s="1"/>
  <c r="CE11" i="2"/>
  <c r="CK11" i="2" s="1"/>
  <c r="CD11" i="2"/>
  <c r="CJ11" i="2" s="1"/>
  <c r="CI65" i="2"/>
  <c r="DJ65" i="2" s="1"/>
  <c r="CI69" i="2"/>
  <c r="DJ69" i="2" s="1"/>
  <c r="CI73" i="2"/>
  <c r="DJ73" i="2" s="1"/>
  <c r="BU134" i="2"/>
  <c r="BU146" i="2"/>
  <c r="DH109" i="2"/>
  <c r="DH101" i="2"/>
  <c r="DH78" i="2"/>
  <c r="DH70" i="2"/>
  <c r="DH62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BN22" i="2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I62" i="2"/>
  <c r="DD85" i="2"/>
  <c r="CZ72" i="2"/>
  <c r="DL72" i="2" s="1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L109" i="2" s="1"/>
  <c r="DD107" i="2"/>
  <c r="AY107" i="2"/>
  <c r="CZ110" i="2"/>
  <c r="CZ106" i="2"/>
  <c r="DD114" i="2"/>
  <c r="AO33" i="2"/>
  <c r="AN33" i="2"/>
  <c r="AK33" i="2"/>
  <c r="BU131" i="2"/>
  <c r="BU141" i="2"/>
  <c r="CI13" i="2"/>
  <c r="DJ13" i="2" s="1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J78" i="2" s="1"/>
  <c r="DH107" i="2"/>
  <c r="DH84" i="2"/>
  <c r="DH76" i="2"/>
  <c r="DH68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U18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DB68" i="2" s="1"/>
  <c r="CZ9" i="2"/>
  <c r="AX9" i="2" s="1"/>
  <c r="CZ21" i="2"/>
  <c r="AX21" i="2" s="1"/>
  <c r="DD79" i="2"/>
  <c r="AY79" i="2"/>
  <c r="AJ121" i="2"/>
  <c r="Y121" i="2" s="1"/>
  <c r="BH121" i="2" s="1"/>
  <c r="CI64" i="2"/>
  <c r="DJ64" i="2" s="1"/>
  <c r="CI68" i="2"/>
  <c r="DJ68" i="2" s="1"/>
  <c r="CI72" i="2"/>
  <c r="DJ72" i="2" s="1"/>
  <c r="CI76" i="2"/>
  <c r="DJ76" i="2" s="1"/>
  <c r="BU133" i="2"/>
  <c r="BU144" i="2"/>
  <c r="CI7" i="2"/>
  <c r="DJ7" i="2" s="1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DJ67" i="2" s="1"/>
  <c r="CI71" i="2"/>
  <c r="DJ71" i="2" s="1"/>
  <c r="CI75" i="2"/>
  <c r="DJ75" i="2" s="1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DH74" i="2"/>
  <c r="DH66" i="2"/>
  <c r="AT33" i="2"/>
  <c r="AP32" i="2"/>
  <c r="AQ32" i="2" s="1"/>
  <c r="CX62" i="2"/>
  <c r="AV32" i="2"/>
  <c r="DF32" i="2" s="1"/>
  <c r="CS62" i="2"/>
  <c r="BN62" i="2"/>
  <c r="BA33" i="2"/>
  <c r="DG33" i="2" s="1"/>
  <c r="DH106" i="2"/>
  <c r="DK12" i="2"/>
  <c r="AP24" i="2"/>
  <c r="AQ24" i="2" s="1"/>
  <c r="CS27" i="2"/>
  <c r="CU27" i="2" s="1"/>
  <c r="BN27" i="2"/>
  <c r="AM33" i="2"/>
  <c r="CX80" i="2"/>
  <c r="CX104" i="2"/>
  <c r="AK24" i="2"/>
  <c r="CU17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BN23" i="2"/>
  <c r="CS23" i="2"/>
  <c r="CU23" i="2" s="1"/>
  <c r="CW32" i="2"/>
  <c r="CY32" i="2" s="1"/>
  <c r="CV32" i="2"/>
  <c r="CV54" i="2" s="1"/>
  <c r="CS21" i="2"/>
  <c r="BN21" i="2"/>
  <c r="AP12" i="2"/>
  <c r="AQ12" i="2" s="1"/>
  <c r="BN101" i="2" l="1"/>
  <c r="DB162" i="2"/>
  <c r="AP5" i="2"/>
  <c r="AQ5" i="2" s="1"/>
  <c r="AX5" i="2"/>
  <c r="AT17" i="2"/>
  <c r="AX17" i="2"/>
  <c r="DJ4" i="2"/>
  <c r="DJ54" i="2" s="1"/>
  <c r="CI54" i="2"/>
  <c r="DB18" i="2"/>
  <c r="AX18" i="2"/>
  <c r="DB10" i="2"/>
  <c r="AX10" i="2"/>
  <c r="AX7" i="2"/>
  <c r="AT13" i="2"/>
  <c r="AX13" i="2"/>
  <c r="AT20" i="2"/>
  <c r="AX20" i="2"/>
  <c r="DM150" i="2"/>
  <c r="DB4" i="2"/>
  <c r="DB71" i="2"/>
  <c r="DB75" i="2"/>
  <c r="DB9" i="2"/>
  <c r="DB7" i="2"/>
  <c r="DB77" i="2"/>
  <c r="DB109" i="2"/>
  <c r="DB105" i="2"/>
  <c r="DB111" i="2"/>
  <c r="DB108" i="2"/>
  <c r="DB13" i="2"/>
  <c r="DB20" i="2"/>
  <c r="DA4" i="2"/>
  <c r="DB63" i="2"/>
  <c r="DB21" i="2"/>
  <c r="DB14" i="2"/>
  <c r="DB69" i="2"/>
  <c r="DB72" i="2"/>
  <c r="DB74" i="2"/>
  <c r="DB62" i="2"/>
  <c r="DB106" i="2"/>
  <c r="DB8" i="2"/>
  <c r="DB64" i="2"/>
  <c r="DB78" i="2"/>
  <c r="DB76" i="2"/>
  <c r="DB5" i="2"/>
  <c r="DB65" i="2"/>
  <c r="DB17" i="2"/>
  <c r="DB103" i="2"/>
  <c r="DB73" i="2"/>
  <c r="DB110" i="2"/>
  <c r="DB67" i="2"/>
  <c r="DB70" i="2"/>
  <c r="AW20" i="2"/>
  <c r="DI54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DF17" i="2" s="1"/>
  <c r="AL17" i="2"/>
  <c r="DE17" i="2" s="1"/>
  <c r="AU103" i="2"/>
  <c r="AL65" i="2"/>
  <c r="DE65" i="2" s="1"/>
  <c r="AN17" i="2"/>
  <c r="AM17" i="2"/>
  <c r="AV103" i="2"/>
  <c r="DL103" i="2"/>
  <c r="DD19" i="2"/>
  <c r="AY22" i="2"/>
  <c r="AK5" i="2"/>
  <c r="AY19" i="2"/>
  <c r="AP13" i="2"/>
  <c r="AQ13" i="2" s="1"/>
  <c r="AT65" i="2"/>
  <c r="AX65" i="2"/>
  <c r="DA65" i="2"/>
  <c r="AP65" i="2"/>
  <c r="AQ65" i="2" s="1"/>
  <c r="AW65" i="2"/>
  <c r="DA13" i="2"/>
  <c r="AU65" i="2"/>
  <c r="DL65" i="2"/>
  <c r="BJ38" i="2"/>
  <c r="BM38" i="2" s="1"/>
  <c r="BK38" i="2"/>
  <c r="BN36" i="2"/>
  <c r="CS36" i="2"/>
  <c r="CU36" i="2" s="1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DK4" i="2"/>
  <c r="CY54" i="2"/>
  <c r="AS93" i="2"/>
  <c r="BX93" i="2"/>
  <c r="BV54" i="2"/>
  <c r="BZ54" i="2"/>
  <c r="AS121" i="2"/>
  <c r="BZ162" i="2"/>
  <c r="BX162" i="2"/>
  <c r="DH121" i="2"/>
  <c r="CZ54" i="2"/>
  <c r="CN55" i="2" s="1"/>
  <c r="CI93" i="2"/>
  <c r="CY121" i="2"/>
  <c r="BX54" i="2"/>
  <c r="DJ121" i="2"/>
  <c r="CT93" i="2"/>
  <c r="BV93" i="2"/>
  <c r="BY93" i="2" s="1"/>
  <c r="AN65" i="2"/>
  <c r="AN5" i="2"/>
  <c r="BY162" i="2"/>
  <c r="DA17" i="2"/>
  <c r="DD22" i="2"/>
  <c r="AV13" i="2"/>
  <c r="DF13" i="2" s="1"/>
  <c r="DA64" i="2"/>
  <c r="AW64" i="2"/>
  <c r="DA71" i="2"/>
  <c r="DA5" i="2"/>
  <c r="DA62" i="2"/>
  <c r="AP103" i="2"/>
  <c r="AQ103" i="2" s="1"/>
  <c r="AX108" i="2"/>
  <c r="AO103" i="2"/>
  <c r="AL103" i="2"/>
  <c r="DE103" i="2" s="1"/>
  <c r="DL70" i="2"/>
  <c r="AN108" i="2"/>
  <c r="AX103" i="2"/>
  <c r="AW103" i="2"/>
  <c r="DL77" i="2"/>
  <c r="AP108" i="2"/>
  <c r="AQ108" i="2" s="1"/>
  <c r="DL69" i="2"/>
  <c r="AT103" i="2"/>
  <c r="AK103" i="2"/>
  <c r="DL62" i="2"/>
  <c r="DA108" i="2"/>
  <c r="DL85" i="2"/>
  <c r="DL74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DA21" i="2"/>
  <c r="DA67" i="2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DA20" i="2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DA14" i="2"/>
  <c r="AN62" i="2"/>
  <c r="AP64" i="2"/>
  <c r="AQ64" i="2" s="1"/>
  <c r="AN64" i="2"/>
  <c r="DA110" i="2"/>
  <c r="AU78" i="2"/>
  <c r="CY122" i="2"/>
  <c r="AO64" i="2"/>
  <c r="CK4" i="2"/>
  <c r="CF4" i="2"/>
  <c r="CL4" i="2" s="1"/>
  <c r="AY6" i="2"/>
  <c r="DA106" i="2"/>
  <c r="AO67" i="2"/>
  <c r="AL67" i="2"/>
  <c r="DE67" i="2" s="1"/>
  <c r="AU67" i="2"/>
  <c r="AX67" i="2"/>
  <c r="AK67" i="2"/>
  <c r="AW67" i="2"/>
  <c r="AP67" i="2"/>
  <c r="AQ67" i="2" s="1"/>
  <c r="DD24" i="2"/>
  <c r="DA78" i="2"/>
  <c r="DA70" i="2"/>
  <c r="DD15" i="2"/>
  <c r="AT5" i="2"/>
  <c r="AO62" i="2"/>
  <c r="AV5" i="2"/>
  <c r="DF5" i="2" s="1"/>
  <c r="AW5" i="2"/>
  <c r="AU75" i="2"/>
  <c r="AX75" i="2"/>
  <c r="DA73" i="2"/>
  <c r="AU62" i="2"/>
  <c r="AX62" i="2"/>
  <c r="AM5" i="2"/>
  <c r="AL5" i="2"/>
  <c r="DE5" i="2" s="1"/>
  <c r="DA75" i="2"/>
  <c r="AK75" i="2"/>
  <c r="AU5" i="2"/>
  <c r="AO5" i="2"/>
  <c r="AK62" i="2"/>
  <c r="AW62" i="2"/>
  <c r="BA5" i="2"/>
  <c r="DG5" i="2" s="1"/>
  <c r="AN75" i="2"/>
  <c r="AY24" i="2"/>
  <c r="CF9" i="2"/>
  <c r="CL9" i="2" s="1"/>
  <c r="AM7" i="2"/>
  <c r="BU54" i="2"/>
  <c r="AT7" i="2"/>
  <c r="AO75" i="2"/>
  <c r="CH204" i="2"/>
  <c r="AU64" i="2"/>
  <c r="AX64" i="2"/>
  <c r="CH203" i="2"/>
  <c r="AK64" i="2"/>
  <c r="AL64" i="2"/>
  <c r="DE64" i="2" s="1"/>
  <c r="CF16" i="2"/>
  <c r="CL16" i="2" s="1"/>
  <c r="AP71" i="2"/>
  <c r="AQ71" i="2" s="1"/>
  <c r="AP69" i="2"/>
  <c r="AQ69" i="2" s="1"/>
  <c r="AK72" i="2"/>
  <c r="AY15" i="2"/>
  <c r="DM79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A7" i="2"/>
  <c r="DA77" i="2"/>
  <c r="DM107" i="2"/>
  <c r="AP78" i="2"/>
  <c r="AQ78" i="2" s="1"/>
  <c r="AN78" i="2"/>
  <c r="AN73" i="2"/>
  <c r="AU73" i="2"/>
  <c r="CX85" i="2"/>
  <c r="CX93" i="2" s="1"/>
  <c r="AL70" i="2"/>
  <c r="DE70" i="2" s="1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DE73" i="2" s="1"/>
  <c r="AP75" i="2"/>
  <c r="AQ75" i="2" s="1"/>
  <c r="DD33" i="2"/>
  <c r="AY33" i="2"/>
  <c r="AW9" i="2"/>
  <c r="AM9" i="2"/>
  <c r="AT9" i="2"/>
  <c r="AV9" i="2"/>
  <c r="DF9" i="2" s="1"/>
  <c r="AK9" i="2"/>
  <c r="DA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DA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DE74" i="2" s="1"/>
  <c r="AU74" i="2"/>
  <c r="DA72" i="2"/>
  <c r="AW71" i="2"/>
  <c r="AL71" i="2"/>
  <c r="DE71" i="2" s="1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DE66" i="2" s="1"/>
  <c r="AP66" i="2"/>
  <c r="AQ66" i="2" s="1"/>
  <c r="AT66" i="2"/>
  <c r="DA69" i="2"/>
  <c r="AL76" i="2"/>
  <c r="DE76" i="2" s="1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DA66" i="2"/>
  <c r="CU62" i="2"/>
  <c r="AW68" i="2"/>
  <c r="AX68" i="2"/>
  <c r="AK68" i="2"/>
  <c r="AO68" i="2"/>
  <c r="AN68" i="2"/>
  <c r="AU68" i="2"/>
  <c r="AP68" i="2"/>
  <c r="AQ68" i="2" s="1"/>
  <c r="AT68" i="2"/>
  <c r="AL68" i="2"/>
  <c r="DE68" i="2" s="1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DA74" i="2"/>
  <c r="CF8" i="2"/>
  <c r="CL8" i="2" s="1"/>
  <c r="CF21" i="2"/>
  <c r="CL21" i="2" s="1"/>
  <c r="BN83" i="2"/>
  <c r="CS83" i="2"/>
  <c r="CU83" i="2" s="1"/>
  <c r="AT4" i="2"/>
  <c r="AW4" i="2"/>
  <c r="AN4" i="2"/>
  <c r="AL4" i="2"/>
  <c r="DE4" i="2" s="1"/>
  <c r="AO4" i="2"/>
  <c r="AK4" i="2"/>
  <c r="AU4" i="2"/>
  <c r="AP4" i="2"/>
  <c r="AQ4" i="2" s="1"/>
  <c r="BA4" i="2"/>
  <c r="DG4" i="2" s="1"/>
  <c r="AM4" i="2"/>
  <c r="AV4" i="2"/>
  <c r="DF4" i="2" s="1"/>
  <c r="DJ62" i="2"/>
  <c r="DJ93" i="2" s="1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DF8" i="2" s="1"/>
  <c r="AL8" i="2"/>
  <c r="DE8" i="2" s="1"/>
  <c r="AW8" i="2"/>
  <c r="AK8" i="2"/>
  <c r="AX69" i="2"/>
  <c r="AW69" i="2"/>
  <c r="AN69" i="2"/>
  <c r="AO69" i="2"/>
  <c r="AU69" i="2"/>
  <c r="AL69" i="2"/>
  <c r="DE69" i="2" s="1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E72" i="2" s="1"/>
  <c r="DA8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DF14" i="2" s="1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DF21" i="2" s="1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DA18" i="2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DA68" i="2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DE77" i="2" s="1"/>
  <c r="AX77" i="2"/>
  <c r="AN77" i="2"/>
  <c r="AK77" i="2"/>
  <c r="AO77" i="2"/>
  <c r="AU77" i="2"/>
  <c r="AP77" i="2"/>
  <c r="AQ77" i="2" s="1"/>
  <c r="AT77" i="2"/>
  <c r="AU76" i="2"/>
  <c r="DK101" i="2"/>
  <c r="DK121" i="2" s="1"/>
  <c r="DK62" i="2"/>
  <c r="CJ10" i="2"/>
  <c r="CF10" i="2"/>
  <c r="CL10" i="2" s="1"/>
  <c r="AT76" i="2"/>
  <c r="DA76" i="2"/>
  <c r="CS82" i="2"/>
  <c r="CU82" i="2" s="1"/>
  <c r="BN82" i="2"/>
  <c r="DA63" i="2"/>
  <c r="DA102" i="2"/>
  <c r="DD82" i="2"/>
  <c r="AY82" i="2"/>
  <c r="AW70" i="2"/>
  <c r="AX70" i="2"/>
  <c r="AO70" i="2"/>
  <c r="AN70" i="2"/>
  <c r="AU70" i="2"/>
  <c r="CU21" i="2"/>
  <c r="DD16" i="2"/>
  <c r="AY16" i="2"/>
  <c r="DD12" i="2"/>
  <c r="AY12" i="2"/>
  <c r="CX32" i="2"/>
  <c r="DD23" i="2"/>
  <c r="AY23" i="2"/>
  <c r="DD20" i="2" l="1"/>
  <c r="DD17" i="2"/>
  <c r="AS125" i="2"/>
  <c r="AS126" i="2" s="1"/>
  <c r="DB93" i="2"/>
  <c r="CM55" i="2"/>
  <c r="DB54" i="2"/>
  <c r="BR55" i="2"/>
  <c r="BS55" i="2"/>
  <c r="BT55" i="2"/>
  <c r="DA54" i="2"/>
  <c r="DA93" i="2"/>
  <c r="DK93" i="2"/>
  <c r="DE54" i="2"/>
  <c r="DF54" i="2"/>
  <c r="DG54" i="2"/>
  <c r="DI204" i="2"/>
  <c r="DJ203" i="2"/>
  <c r="DJ204" i="2"/>
  <c r="DI203" i="2"/>
  <c r="DH204" i="2"/>
  <c r="DH203" i="2"/>
  <c r="AY17" i="2"/>
  <c r="AY20" i="2"/>
  <c r="DD65" i="2"/>
  <c r="DM65" i="2" s="1"/>
  <c r="AY65" i="2"/>
  <c r="BN38" i="2"/>
  <c r="CS38" i="2"/>
  <c r="BJ40" i="2"/>
  <c r="BM40" i="2" s="1"/>
  <c r="BK40" i="2"/>
  <c r="BW54" i="2"/>
  <c r="DA162" i="2"/>
  <c r="DE62" i="2"/>
  <c r="AL93" i="2"/>
  <c r="DD111" i="2"/>
  <c r="CP121" i="2"/>
  <c r="AQ62" i="2"/>
  <c r="CP93" i="2"/>
  <c r="CU93" i="2"/>
  <c r="AU93" i="2"/>
  <c r="BY54" i="2"/>
  <c r="AV121" i="2"/>
  <c r="CS93" i="2"/>
  <c r="CY93" i="2"/>
  <c r="DD64" i="2"/>
  <c r="DM80" i="2"/>
  <c r="AY111" i="2"/>
  <c r="DD103" i="2"/>
  <c r="DM103" i="2" s="1"/>
  <c r="AY103" i="2"/>
  <c r="DM85" i="2"/>
  <c r="AS97" i="2"/>
  <c r="AY13" i="2"/>
  <c r="DD13" i="2"/>
  <c r="AY108" i="2"/>
  <c r="DL64" i="2"/>
  <c r="DL108" i="2"/>
  <c r="DL110" i="2"/>
  <c r="DL76" i="2"/>
  <c r="DL66" i="2"/>
  <c r="DL102" i="2"/>
  <c r="DL71" i="2"/>
  <c r="DL75" i="2"/>
  <c r="DL67" i="2"/>
  <c r="DL106" i="2"/>
  <c r="DL68" i="2"/>
  <c r="DL78" i="2"/>
  <c r="DL73" i="2"/>
  <c r="DM82" i="2"/>
  <c r="DL111" i="2"/>
  <c r="CV204" i="2"/>
  <c r="CV203" i="2"/>
  <c r="CW204" i="2"/>
  <c r="CW203" i="2"/>
  <c r="DD108" i="2"/>
  <c r="DD75" i="2"/>
  <c r="DD78" i="2"/>
  <c r="CN94" i="2"/>
  <c r="BT94" i="2"/>
  <c r="BS94" i="2"/>
  <c r="CM94" i="2"/>
  <c r="DD67" i="2"/>
  <c r="AY67" i="2"/>
  <c r="AY75" i="2"/>
  <c r="DD62" i="2"/>
  <c r="AY5" i="2"/>
  <c r="DD5" i="2"/>
  <c r="AY62" i="2"/>
  <c r="AY64" i="2"/>
  <c r="AY7" i="2"/>
  <c r="AW93" i="2"/>
  <c r="DD7" i="2"/>
  <c r="AO93" i="2"/>
  <c r="DD8" i="2"/>
  <c r="AN93" i="2"/>
  <c r="AY78" i="2"/>
  <c r="AX93" i="2"/>
  <c r="DL6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DD72" i="2"/>
  <c r="DM72" i="2" s="1"/>
  <c r="AY72" i="2"/>
  <c r="DD63" i="2"/>
  <c r="AY63" i="2"/>
  <c r="DD9" i="2"/>
  <c r="AY9" i="2"/>
  <c r="DD76" i="2"/>
  <c r="AY76" i="2"/>
  <c r="DD77" i="2"/>
  <c r="DM77" i="2" s="1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AY4" i="2"/>
  <c r="DD4" i="2"/>
  <c r="DD68" i="2"/>
  <c r="AY68" i="2"/>
  <c r="DD70" i="2"/>
  <c r="DM70" i="2" s="1"/>
  <c r="AY70" i="2"/>
  <c r="DD73" i="2"/>
  <c r="AY73" i="2"/>
  <c r="DD106" i="2"/>
  <c r="AY106" i="2"/>
  <c r="DM167" i="2"/>
  <c r="AY8" i="2"/>
  <c r="DM130" i="2"/>
  <c r="BM112" i="2"/>
  <c r="BM121" i="2" s="1"/>
  <c r="AQ101" i="2"/>
  <c r="DD66" i="2"/>
  <c r="AY66" i="2"/>
  <c r="AY21" i="2"/>
  <c r="DD21" i="2"/>
  <c r="DD83" i="2"/>
  <c r="DM83" i="2" s="1"/>
  <c r="AY83" i="2"/>
  <c r="DD14" i="2"/>
  <c r="AY14" i="2"/>
  <c r="BN112" i="2"/>
  <c r="CS112" i="2"/>
  <c r="CS121" i="2" s="1"/>
  <c r="DD69" i="2"/>
  <c r="DM69" i="2" s="1"/>
  <c r="AY69" i="2"/>
  <c r="DD71" i="2"/>
  <c r="AY71" i="2"/>
  <c r="DD10" i="2"/>
  <c r="AY10" i="2"/>
  <c r="DE63" i="2"/>
  <c r="DK32" i="2"/>
  <c r="DK54" i="2" s="1"/>
  <c r="DE93" i="2" l="1"/>
  <c r="DD54" i="2"/>
  <c r="DL93" i="2"/>
  <c r="DK203" i="2"/>
  <c r="DK204" i="2"/>
  <c r="DM162" i="2"/>
  <c r="DM111" i="2"/>
  <c r="BN40" i="2"/>
  <c r="CS40" i="2"/>
  <c r="CU40" i="2" s="1"/>
  <c r="CU38" i="2"/>
  <c r="DM76" i="2"/>
  <c r="DM64" i="2"/>
  <c r="CO93" i="2"/>
  <c r="CO121" i="2"/>
  <c r="DM62" i="2"/>
  <c r="DL121" i="2"/>
  <c r="DM106" i="2"/>
  <c r="DM110" i="2"/>
  <c r="DM71" i="2"/>
  <c r="DM73" i="2"/>
  <c r="DM66" i="2"/>
  <c r="DM102" i="2"/>
  <c r="DM67" i="2"/>
  <c r="DM78" i="2"/>
  <c r="DM68" i="2"/>
  <c r="DM108" i="2"/>
  <c r="DM75" i="2"/>
  <c r="CY203" i="2"/>
  <c r="CY204" i="2"/>
  <c r="DM101" i="2"/>
  <c r="DM63" i="2"/>
  <c r="DD74" i="2"/>
  <c r="DM74" i="2" s="1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AJ204" i="2"/>
  <c r="AJ203" i="2"/>
  <c r="BU191" i="2"/>
  <c r="AI204" i="2"/>
  <c r="AI203" i="2"/>
  <c r="AM191" i="2"/>
  <c r="AW191" i="2" l="1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Y203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L16" i="2" l="1"/>
  <c r="DM16" i="2" s="1"/>
  <c r="DL22" i="2"/>
  <c r="DM22" i="2" s="1"/>
  <c r="DL7" i="2"/>
  <c r="DM7" i="2" s="1"/>
  <c r="DL13" i="2"/>
  <c r="DM13" i="2" s="1"/>
  <c r="DL19" i="2"/>
  <c r="DM19" i="2" s="1"/>
  <c r="DL4" i="2" l="1"/>
  <c r="DL11" i="2"/>
  <c r="DM11" i="2" s="1"/>
  <c r="DL12" i="2"/>
  <c r="DM12" i="2" s="1"/>
  <c r="DL17" i="2"/>
  <c r="DM17" i="2" s="1"/>
  <c r="DL23" i="2"/>
  <c r="DM23" i="2" s="1"/>
  <c r="DL32" i="2"/>
  <c r="DM32" i="2" s="1"/>
  <c r="DL27" i="2"/>
  <c r="DM27" i="2" s="1"/>
  <c r="DL9" i="2"/>
  <c r="DM9" i="2" s="1"/>
  <c r="DL20" i="2"/>
  <c r="DM20" i="2" s="1"/>
  <c r="DL24" i="2"/>
  <c r="DM24" i="2" s="1"/>
  <c r="DL15" i="2"/>
  <c r="DM15" i="2" s="1"/>
  <c r="DL8" i="2"/>
  <c r="DM8" i="2" s="1"/>
  <c r="DL33" i="2"/>
  <c r="DM33" i="2" s="1"/>
  <c r="DL18" i="2"/>
  <c r="DM18" i="2" s="1"/>
  <c r="DL21" i="2"/>
  <c r="DM21" i="2" s="1"/>
  <c r="DL10" i="2"/>
  <c r="DM10" i="2" s="1"/>
  <c r="DL14" i="2"/>
  <c r="DM14" i="2" s="1"/>
  <c r="CP54" i="2"/>
  <c r="DL5" i="2"/>
  <c r="DM5" i="2" s="1"/>
  <c r="DL25" i="2"/>
  <c r="DM25" i="2" s="1"/>
  <c r="DL29" i="2"/>
  <c r="DM29" i="2" s="1"/>
  <c r="DL6" i="2"/>
  <c r="DM6" i="2" s="1"/>
  <c r="DL30" i="2"/>
  <c r="DM30" i="2" s="1"/>
  <c r="DL28" i="2"/>
  <c r="DM28" i="2" s="1"/>
  <c r="CO54" i="2" l="1"/>
  <c r="CO204" i="2" s="1"/>
  <c r="CP203" i="2"/>
  <c r="CP204" i="2"/>
  <c r="DM4" i="2"/>
  <c r="DM54" i="2" s="1"/>
  <c r="DL54" i="2"/>
  <c r="CO203" i="2" l="1"/>
  <c r="DL204" i="2"/>
  <c r="DL203" i="2"/>
  <c r="AS31" i="2" l="1"/>
  <c r="AS54" i="2" s="1"/>
  <c r="AR54" i="2"/>
  <c r="Z54" i="2" s="1"/>
  <c r="AR204" i="2" l="1"/>
  <c r="AR203" i="2"/>
  <c r="Z203" i="2" s="1"/>
  <c r="AS203" i="2"/>
  <c r="AS204" i="2"/>
  <c r="BU115" i="2" l="1"/>
  <c r="BR121" i="2"/>
  <c r="CZ115" i="2"/>
  <c r="AT115" i="2" s="1"/>
  <c r="BV115" i="2"/>
  <c r="BZ121" i="2" s="1"/>
  <c r="DA115" i="2" l="1"/>
  <c r="DA121" i="2" s="1"/>
  <c r="BZ203" i="2"/>
  <c r="BZ204" i="2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BY204" i="2"/>
  <c r="BY203" i="2"/>
  <c r="AK203" i="2"/>
  <c r="AK204" i="2"/>
  <c r="AY115" i="2"/>
  <c r="AY121" i="2" s="1"/>
  <c r="DD115" i="2"/>
  <c r="DD121" i="2" s="1"/>
  <c r="BW204" i="2"/>
  <c r="BX203" i="2"/>
  <c r="BX204" i="2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BW203" i="2" l="1"/>
  <c r="CN203" i="2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</calcChain>
</file>

<file path=xl/comments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<sst xmlns="http://schemas.openxmlformats.org/spreadsheetml/2006/main" count="1695" uniqueCount="396">
  <si>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</si>
  <si>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</si>
  <si>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</si>
  <si>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</si>
  <si>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</si>
  <si>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</si>
  <si>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</si>
  <si>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</si>
  <si>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</si>
  <si>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</si>
  <si>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</si>
  <si>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</si>
  <si>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</si>
  <si>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</si>
  <si>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</si>
  <si>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</si>
  <si>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</si>
  <si>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</si>
  <si>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</si>
  <si>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</si>
  <si>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</si>
  <si>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</si>
  <si>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</si>
  <si>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</si>
  <si>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</si>
  <si>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</si>
  <si>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</si>
  <si>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</si>
  <si>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</si>
  <si>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</si>
  <si>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</si>
  <si>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</si>
  <si>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</si>
  <si>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</si>
  <si>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</si>
  <si>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</si>
  <si>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</si>
  <si>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</si>
  <si>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</si>
  <si>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</si>
  <si>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</si>
  <si>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</si>
  <si>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</si>
  <si>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</si>
  <si>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</si>
  <si>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</si>
  <si>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</si>
  <si>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</si>
  <si>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</si>
  <si>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</si>
  <si>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</si>
  <si>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</si>
  <si>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</si>
  <si>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</si>
  <si>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</si>
  <si>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</si>
  <si>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</si>
  <si>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</si>
  <si>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</si>
  <si>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</si>
  <si>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</si>
  <si>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</si>
  <si>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</si>
  <si>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</si>
  <si>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</si>
  <si>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</si>
  <si>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</si>
  <si>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</si>
  <si>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</si>
  <si>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</si>
  <si>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</si>
  <si>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</si>
  <si>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</si>
  <si>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</si>
  <si>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</si>
  <si>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</si>
  <si>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</si>
  <si>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</si>
  <si>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</si>
  <si>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</si>
  <si>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</si>
  <si>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</si>
  <si>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</si>
  <si>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</si>
  <si>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</si>
  <si>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</si>
  <si>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</si>
  <si>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</si>
  <si>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</si>
  <si>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</si>
  <si>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</si>
  <si>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</si>
  <si>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</si>
  <si>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</si>
  <si>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</si>
  <si>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</si>
  <si>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</si>
  <si>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</si>
  <si>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</si>
  <si>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</si>
  <si>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Rdam для НДПИ (Platts) с учетом freight, $/барр.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</si>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</sst>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</numFmts>
  <fonts count="56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</fonts>
  <fills count="2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</borders>
  <cellStyleXfs count="11">
    <xf numFmtId="0" fontId="0" fillId="0" borderId="0"/>
    <xf numFmtId="0" fontId="21" fillId="0" borderId="0"/>
    <xf numFmtId="0" fontId="39" fillId="0" borderId="0"/>
    <xf numFmtId="0" fontId="41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9" fillId="0" borderId="0" applyFont="0" applyFill="0" applyBorder="0" applyAlignment="0" applyProtection="0"/>
    <xf numFmtId="0" fontId="49" fillId="0" borderId="0"/>
    <xf numFmtId="43" fontId="49" fillId="0" borderId="0" applyFont="0" applyFill="0" applyBorder="0" applyAlignment="0" applyProtection="0"/>
  </cellStyleXfs>
  <cellXfs count="1436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4" fontId="3" fillId="0" borderId="8" xfId="0" applyNumberFormat="1" applyFont="1" applyFill="1" applyBorder="1" applyAlignment="1">
      <alignment horizontal="center" vertical="center"/>
    </xf>
    <xf numFmtId="166" fontId="3" fillId="0" borderId="8" xfId="0" applyNumberFormat="1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/>
    </xf>
    <xf numFmtId="3" fontId="8" fillId="12" borderId="0" xfId="0" applyNumberFormat="1" applyFont="1" applyFill="1" applyBorder="1" applyAlignment="1">
      <alignment horizontal="center" vertical="center"/>
    </xf>
    <xf numFmtId="164" fontId="8" fillId="12" borderId="0" xfId="0" applyNumberFormat="1" applyFont="1" applyFill="1" applyBorder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vertical="center"/>
    </xf>
    <xf numFmtId="168" fontId="3" fillId="0" borderId="8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Fill="1" applyBorder="1" applyAlignment="1">
      <alignment horizontal="center" vertical="center"/>
    </xf>
    <xf numFmtId="4" fontId="7" fillId="12" borderId="0" xfId="0" applyNumberFormat="1" applyFont="1" applyFill="1" applyBorder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Fill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Fill="1" applyBorder="1" applyAlignment="1">
      <alignment horizontal="center" vertical="center"/>
    </xf>
    <xf numFmtId="166" fontId="3" fillId="0" borderId="16" xfId="0" applyNumberFormat="1" applyFont="1" applyFill="1" applyBorder="1" applyAlignment="1">
      <alignment horizontal="center" vertical="center"/>
    </xf>
    <xf numFmtId="166" fontId="7" fillId="12" borderId="0" xfId="0" applyNumberFormat="1" applyFont="1" applyFill="1" applyBorder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Fill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Fill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Fill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Fill="1" applyBorder="1" applyAlignment="1">
      <alignment horizontal="center" vertical="center"/>
    </xf>
    <xf numFmtId="4" fontId="8" fillId="12" borderId="0" xfId="0" applyNumberFormat="1" applyFont="1" applyFill="1" applyBorder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vertical="center"/>
    </xf>
    <xf numFmtId="166" fontId="3" fillId="0" borderId="12" xfId="0" applyNumberFormat="1" applyFont="1" applyFill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25" xfId="0" applyNumberFormat="1" applyFont="1" applyFill="1" applyBorder="1" applyAlignment="1">
      <alignment horizontal="center" vertical="center"/>
    </xf>
    <xf numFmtId="4" fontId="14" fillId="0" borderId="33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4" fontId="3" fillId="0" borderId="0" xfId="0" applyNumberFormat="1" applyFont="1" applyBorder="1" applyAlignment="1">
      <alignment horizontal="left" vertical="center"/>
    </xf>
    <xf numFmtId="4" fontId="3" fillId="0" borderId="0" xfId="0" applyNumberFormat="1" applyFont="1" applyBorder="1" applyAlignment="1">
      <alignment horizontal="right" vertical="center"/>
    </xf>
    <xf numFmtId="2" fontId="8" fillId="0" borderId="24" xfId="0" applyNumberFormat="1" applyFont="1" applyFill="1" applyBorder="1" applyAlignment="1">
      <alignment horizontal="center" vertical="center"/>
    </xf>
    <xf numFmtId="165" fontId="3" fillId="0" borderId="0" xfId="0" applyNumberFormat="1" applyFont="1" applyBorder="1" applyAlignment="1">
      <alignment vertical="center"/>
    </xf>
    <xf numFmtId="0" fontId="6" fillId="0" borderId="0" xfId="0" applyFont="1" applyBorder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Border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Fill="1" applyBorder="1" applyAlignment="1">
      <alignment horizontal="center" vertical="center"/>
    </xf>
    <xf numFmtId="4" fontId="13" fillId="0" borderId="3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3" fillId="0" borderId="0" xfId="0" applyNumberFormat="1" applyFont="1" applyAlignment="1">
      <alignment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Border="1" applyAlignment="1">
      <alignment horizontal="center" vertical="center"/>
    </xf>
    <xf numFmtId="166" fontId="7" fillId="6" borderId="0" xfId="0" applyNumberFormat="1" applyFont="1" applyFill="1" applyBorder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vertical="center"/>
    </xf>
    <xf numFmtId="166" fontId="7" fillId="0" borderId="0" xfId="0" applyNumberFormat="1" applyFont="1" applyBorder="1" applyAlignment="1">
      <alignment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Fill="1" applyBorder="1" applyAlignment="1">
      <alignment horizontal="center" vertical="center"/>
    </xf>
    <xf numFmtId="14" fontId="3" fillId="0" borderId="16" xfId="0" applyNumberFormat="1" applyFont="1" applyFill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Fill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8" fillId="0" borderId="24" xfId="0" applyNumberFormat="1" applyFont="1" applyFill="1" applyBorder="1" applyAlignment="1">
      <alignment horizontal="center" vertical="center"/>
    </xf>
    <xf numFmtId="3" fontId="3" fillId="0" borderId="16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4" fontId="8" fillId="0" borderId="0" xfId="0" applyNumberFormat="1" applyFont="1" applyFill="1" applyBorder="1" applyAlignment="1">
      <alignment horizontal="center" vertical="center"/>
    </xf>
    <xf numFmtId="4" fontId="8" fillId="0" borderId="33" xfId="0" applyNumberFormat="1" applyFont="1" applyFill="1" applyBorder="1" applyAlignment="1">
      <alignment horizontal="center" vertical="center"/>
    </xf>
    <xf numFmtId="3" fontId="8" fillId="0" borderId="25" xfId="0" applyNumberFormat="1" applyFont="1" applyFill="1" applyBorder="1" applyAlignment="1">
      <alignment horizontal="center" vertical="center"/>
    </xf>
    <xf numFmtId="168" fontId="8" fillId="0" borderId="0" xfId="0" applyNumberFormat="1" applyFont="1" applyFill="1" applyBorder="1" applyAlignment="1">
      <alignment horizontal="center" vertical="center"/>
    </xf>
    <xf numFmtId="168" fontId="8" fillId="0" borderId="4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1" fillId="0" borderId="24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center" vertical="center"/>
    </xf>
    <xf numFmtId="4" fontId="1" fillId="0" borderId="0" xfId="0" applyNumberFormat="1" applyFont="1" applyFill="1" applyBorder="1" applyAlignment="1">
      <alignment horizontal="center" vertical="center"/>
    </xf>
    <xf numFmtId="3" fontId="1" fillId="0" borderId="0" xfId="0" applyNumberFormat="1" applyFont="1" applyFill="1" applyBorder="1" applyAlignment="1">
      <alignment horizontal="center" vertical="center"/>
    </xf>
    <xf numFmtId="4" fontId="3" fillId="8" borderId="0" xfId="0" applyNumberFormat="1" applyFont="1" applyFill="1" applyBorder="1" applyAlignment="1">
      <alignment horizontal="center" vertical="center"/>
    </xf>
    <xf numFmtId="4" fontId="1" fillId="0" borderId="0" xfId="0" applyNumberFormat="1" applyFont="1" applyBorder="1" applyAlignment="1">
      <alignment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Border="1" applyAlignment="1">
      <alignment horizontal="center" vertical="center"/>
    </xf>
    <xf numFmtId="4" fontId="8" fillId="0" borderId="25" xfId="0" applyNumberFormat="1" applyFont="1" applyFill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Fill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Border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Border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Fill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Fill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3" fontId="1" fillId="0" borderId="0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Fill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2" fontId="1" fillId="0" borderId="0" xfId="0" applyNumberFormat="1" applyFont="1" applyBorder="1" applyAlignment="1">
      <alignment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Fill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" fontId="1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8" fontId="3" fillId="0" borderId="0" xfId="0" applyNumberFormat="1" applyFont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Fill="1" applyBorder="1" applyAlignment="1">
      <alignment horizontal="center" vertical="center" wrapText="1"/>
    </xf>
    <xf numFmtId="3" fontId="16" fillId="0" borderId="25" xfId="0" applyNumberFormat="1" applyFont="1" applyFill="1" applyBorder="1" applyAlignment="1">
      <alignment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7" fillId="0" borderId="25" xfId="0" applyNumberFormat="1" applyFont="1" applyFill="1" applyBorder="1" applyAlignment="1">
      <alignment horizontal="center" vertical="center"/>
    </xf>
    <xf numFmtId="3" fontId="3" fillId="0" borderId="25" xfId="0" applyNumberFormat="1" applyFont="1" applyFill="1" applyBorder="1" applyAlignment="1">
      <alignment vertical="center"/>
    </xf>
    <xf numFmtId="3" fontId="3" fillId="0" borderId="25" xfId="0" applyNumberFormat="1" applyFont="1" applyFill="1" applyBorder="1" applyAlignment="1">
      <alignment horizontal="center" vertical="center"/>
    </xf>
    <xf numFmtId="3" fontId="1" fillId="0" borderId="25" xfId="0" applyNumberFormat="1" applyFont="1" applyFill="1" applyBorder="1" applyAlignment="1">
      <alignment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Fill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3" fontId="3" fillId="0" borderId="3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/>
    </xf>
    <xf numFmtId="164" fontId="3" fillId="0" borderId="10" xfId="0" applyNumberFormat="1" applyFont="1" applyFill="1" applyBorder="1" applyAlignment="1">
      <alignment horizontal="center" vertical="center"/>
    </xf>
    <xf numFmtId="169" fontId="3" fillId="0" borderId="4" xfId="0" applyNumberFormat="1" applyFont="1" applyFill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Fill="1" applyBorder="1" applyAlignment="1">
      <alignment horizontal="center" vertical="center"/>
    </xf>
    <xf numFmtId="4" fontId="3" fillId="0" borderId="42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Fill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Border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Fill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Fill="1" applyBorder="1" applyAlignment="1">
      <alignment horizontal="center" vertical="center"/>
    </xf>
    <xf numFmtId="164" fontId="1" fillId="0" borderId="0" xfId="0" applyNumberFormat="1" applyFont="1" applyFill="1" applyBorder="1" applyAlignment="1">
      <alignment horizontal="center" vertical="center"/>
    </xf>
    <xf numFmtId="14" fontId="3" fillId="0" borderId="10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Border="1" applyAlignment="1">
      <alignment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9" fontId="3" fillId="0" borderId="8" xfId="0" applyNumberFormat="1" applyFont="1" applyFill="1" applyBorder="1" applyAlignment="1">
      <alignment horizontal="center" vertical="center"/>
    </xf>
    <xf numFmtId="169" fontId="7" fillId="12" borderId="0" xfId="0" applyNumberFormat="1" applyFont="1" applyFill="1" applyBorder="1" applyAlignment="1">
      <alignment vertical="center"/>
    </xf>
    <xf numFmtId="169" fontId="8" fillId="0" borderId="0" xfId="0" applyNumberFormat="1" applyFont="1" applyFill="1" applyBorder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1" fillId="0" borderId="0" xfId="0" applyNumberFormat="1" applyFont="1" applyBorder="1" applyAlignment="1">
      <alignment vertical="center"/>
    </xf>
    <xf numFmtId="169" fontId="3" fillId="8" borderId="0" xfId="0" applyNumberFormat="1" applyFont="1" applyFill="1" applyBorder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Fill="1" applyBorder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7" fillId="6" borderId="0" xfId="0" applyNumberFormat="1" applyFont="1" applyFill="1" applyBorder="1" applyAlignment="1">
      <alignment horizontal="center" vertical="center"/>
    </xf>
    <xf numFmtId="3" fontId="7" fillId="12" borderId="0" xfId="0" applyNumberFormat="1" applyFont="1" applyFill="1" applyBorder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Border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Fill="1" applyBorder="1" applyAlignment="1">
      <alignment horizontal="center" vertical="center"/>
    </xf>
    <xf numFmtId="3" fontId="2" fillId="0" borderId="15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4" fontId="3" fillId="0" borderId="18" xfId="0" quotePrefix="1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0" borderId="10" xfId="0" applyNumberFormat="1" applyFont="1" applyFill="1" applyBorder="1" applyAlignment="1">
      <alignment horizontal="center" vertical="center"/>
    </xf>
    <xf numFmtId="167" fontId="3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vertical="center"/>
    </xf>
    <xf numFmtId="0" fontId="8" fillId="0" borderId="21" xfId="0" applyFont="1" applyFill="1" applyBorder="1" applyAlignment="1">
      <alignment vertical="center"/>
    </xf>
    <xf numFmtId="14" fontId="24" fillId="0" borderId="8" xfId="0" applyNumberFormat="1" applyFont="1" applyFill="1" applyBorder="1" applyAlignment="1">
      <alignment horizontal="center" vertical="center"/>
    </xf>
    <xf numFmtId="0" fontId="24" fillId="0" borderId="8" xfId="0" applyFont="1" applyFill="1" applyBorder="1" applyAlignment="1">
      <alignment horizontal="center" vertical="center"/>
    </xf>
    <xf numFmtId="14" fontId="24" fillId="0" borderId="16" xfId="0" applyNumberFormat="1" applyFont="1" applyFill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vertical="center"/>
    </xf>
    <xf numFmtId="14" fontId="24" fillId="0" borderId="14" xfId="0" quotePrefix="1" applyNumberFormat="1" applyFont="1" applyFill="1" applyBorder="1" applyAlignment="1">
      <alignment horizontal="center" vertical="center"/>
    </xf>
    <xf numFmtId="166" fontId="24" fillId="0" borderId="8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6" fillId="0" borderId="30" xfId="0" applyNumberFormat="1" applyFont="1" applyFill="1" applyBorder="1" applyAlignment="1">
      <alignment horizontal="center" vertical="center"/>
    </xf>
    <xf numFmtId="166" fontId="24" fillId="0" borderId="16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5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24" fillId="0" borderId="14" xfId="0" applyNumberFormat="1" applyFont="1" applyFill="1" applyBorder="1" applyAlignment="1">
      <alignment horizontal="center" vertical="center"/>
    </xf>
    <xf numFmtId="4" fontId="24" fillId="0" borderId="8" xfId="0" applyNumberFormat="1" applyFont="1" applyFill="1" applyBorder="1" applyAlignment="1">
      <alignment horizontal="center" vertical="center"/>
    </xf>
    <xf numFmtId="4" fontId="24" fillId="0" borderId="14" xfId="0" applyNumberFormat="1" applyFont="1" applyFill="1" applyBorder="1" applyAlignment="1">
      <alignment horizontal="center" vertical="center"/>
    </xf>
    <xf numFmtId="169" fontId="24" fillId="0" borderId="8" xfId="0" applyNumberFormat="1" applyFont="1" applyFill="1" applyBorder="1" applyAlignment="1">
      <alignment horizontal="center" vertical="center"/>
    </xf>
    <xf numFmtId="169" fontId="24" fillId="0" borderId="16" xfId="0" applyNumberFormat="1" applyFont="1" applyFill="1" applyBorder="1" applyAlignment="1">
      <alignment horizontal="center" vertical="center"/>
    </xf>
    <xf numFmtId="4" fontId="25" fillId="0" borderId="29" xfId="0" applyNumberFormat="1" applyFont="1" applyFill="1" applyBorder="1" applyAlignment="1">
      <alignment horizontal="center" vertical="center"/>
    </xf>
    <xf numFmtId="4" fontId="24" fillId="0" borderId="29" xfId="0" applyNumberFormat="1" applyFont="1" applyFill="1" applyBorder="1" applyAlignment="1">
      <alignment horizontal="center" vertical="center"/>
    </xf>
    <xf numFmtId="14" fontId="3" fillId="0" borderId="12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Fill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Fill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Fill="1" applyBorder="1" applyAlignment="1">
      <alignment horizontal="center" vertical="center" wrapText="1"/>
    </xf>
    <xf numFmtId="3" fontId="24" fillId="0" borderId="8" xfId="0" quotePrefix="1" applyNumberFormat="1" applyFont="1" applyFill="1" applyBorder="1" applyAlignment="1">
      <alignment horizontal="center" vertical="center" wrapText="1"/>
    </xf>
    <xf numFmtId="3" fontId="1" fillId="0" borderId="8" xfId="0" quotePrefix="1" applyNumberFormat="1" applyFont="1" applyFill="1" applyBorder="1" applyAlignment="1">
      <alignment horizontal="center" vertical="center" wrapText="1"/>
    </xf>
    <xf numFmtId="4" fontId="32" fillId="13" borderId="1" xfId="0" applyNumberFormat="1" applyFont="1" applyFill="1" applyBorder="1" applyAlignment="1">
      <alignment horizontal="center" vertical="center" wrapText="1"/>
    </xf>
    <xf numFmtId="4" fontId="32" fillId="13" borderId="2" xfId="0" applyNumberFormat="1" applyFont="1" applyFill="1" applyBorder="1" applyAlignment="1">
      <alignment horizontal="center" vertical="center" wrapText="1"/>
    </xf>
    <xf numFmtId="0" fontId="32" fillId="3" borderId="1" xfId="0" applyFont="1" applyFill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4" fontId="32" fillId="3" borderId="2" xfId="0" applyNumberFormat="1" applyFont="1" applyFill="1" applyBorder="1" applyAlignment="1">
      <alignment horizontal="center" vertical="center" wrapText="1"/>
    </xf>
    <xf numFmtId="4" fontId="19" fillId="6" borderId="1" xfId="0" applyNumberFormat="1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0" fontId="34" fillId="6" borderId="2" xfId="0" applyFont="1" applyFill="1" applyBorder="1" applyAlignment="1">
      <alignment horizontal="center" vertical="center" wrapText="1"/>
    </xf>
    <xf numFmtId="3" fontId="19" fillId="0" borderId="25" xfId="0" applyNumberFormat="1" applyFont="1" applyFill="1" applyBorder="1" applyAlignment="1">
      <alignment horizontal="center" vertical="center" wrapText="1"/>
    </xf>
    <xf numFmtId="2" fontId="19" fillId="6" borderId="1" xfId="0" applyNumberFormat="1" applyFont="1" applyFill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Fill="1" applyBorder="1" applyAlignment="1">
      <alignment horizontal="center" vertical="center"/>
    </xf>
    <xf numFmtId="3" fontId="28" fillId="0" borderId="7" xfId="0" quotePrefix="1" applyNumberFormat="1" applyFont="1" applyFill="1" applyBorder="1" applyAlignment="1">
      <alignment horizontal="center" vertical="center" wrapText="1"/>
    </xf>
    <xf numFmtId="3" fontId="35" fillId="17" borderId="15" xfId="0" applyNumberFormat="1" applyFont="1" applyFill="1" applyBorder="1" applyAlignment="1">
      <alignment horizontal="center" vertical="center"/>
    </xf>
    <xf numFmtId="3" fontId="35" fillId="0" borderId="15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/>
    </xf>
    <xf numFmtId="3" fontId="35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Border="1" applyAlignment="1">
      <alignment horizontal="center" vertical="center" wrapText="1"/>
    </xf>
    <xf numFmtId="3" fontId="1" fillId="9" borderId="0" xfId="0" applyNumberFormat="1" applyFont="1" applyFill="1" applyBorder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Fill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Fill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Border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Fill="1" applyBorder="1" applyAlignment="1">
      <alignment horizontal="center" vertical="center"/>
    </xf>
    <xf numFmtId="0" fontId="24" fillId="0" borderId="16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Border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166" fontId="3" fillId="0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4" fontId="24" fillId="8" borderId="15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Fill="1" applyBorder="1" applyAlignment="1">
      <alignment horizontal="center" vertical="center"/>
    </xf>
    <xf numFmtId="4" fontId="26" fillId="0" borderId="30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37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8" fillId="0" borderId="0" xfId="0" applyFont="1" applyAlignment="1">
      <alignment vertical="top"/>
    </xf>
    <xf numFmtId="0" fontId="19" fillId="0" borderId="0" xfId="0" applyFont="1" applyAlignment="1">
      <alignment vertical="top"/>
    </xf>
    <xf numFmtId="0" fontId="19" fillId="0" borderId="0" xfId="0" applyFont="1" applyBorder="1" applyAlignment="1">
      <alignment vertical="top"/>
    </xf>
    <xf numFmtId="0" fontId="8" fillId="0" borderId="0" xfId="0" applyFont="1" applyBorder="1" applyAlignment="1">
      <alignment vertical="top"/>
    </xf>
    <xf numFmtId="0" fontId="36" fillId="0" borderId="0" xfId="0" applyFont="1" applyBorder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40" fillId="0" borderId="0" xfId="0" applyFont="1" applyBorder="1" applyAlignment="1">
      <alignment vertical="top"/>
    </xf>
    <xf numFmtId="0" fontId="7" fillId="7" borderId="0" xfId="0" applyFont="1" applyFill="1" applyBorder="1" applyAlignment="1">
      <alignment horizontal="left" vertical="top"/>
    </xf>
    <xf numFmtId="0" fontId="8" fillId="7" borderId="0" xfId="0" applyFont="1" applyFill="1" applyBorder="1" applyAlignment="1">
      <alignment horizontal="center" vertical="top"/>
    </xf>
    <xf numFmtId="172" fontId="8" fillId="7" borderId="0" xfId="2" applyNumberFormat="1" applyFont="1" applyFill="1" applyBorder="1" applyAlignment="1">
      <alignment horizontal="center" vertical="top"/>
    </xf>
    <xf numFmtId="37" fontId="8" fillId="7" borderId="0" xfId="1" applyNumberFormat="1" applyFont="1" applyFill="1" applyBorder="1" applyAlignment="1">
      <alignment horizontal="center" vertical="top"/>
    </xf>
    <xf numFmtId="0" fontId="8" fillId="0" borderId="0" xfId="0" applyFont="1" applyFill="1" applyBorder="1" applyAlignment="1">
      <alignment vertical="top"/>
    </xf>
    <xf numFmtId="0" fontId="8" fillId="0" borderId="55" xfId="0" applyFont="1" applyFill="1" applyBorder="1" applyAlignment="1">
      <alignment horizontal="left" vertical="top" indent="1"/>
    </xf>
    <xf numFmtId="0" fontId="41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Fill="1" applyBorder="1" applyAlignment="1">
      <alignment horizontal="center" vertical="center"/>
    </xf>
    <xf numFmtId="0" fontId="8" fillId="0" borderId="55" xfId="0" applyFont="1" applyFill="1" applyBorder="1" applyAlignment="1">
      <alignment horizontal="center" vertical="top"/>
    </xf>
    <xf numFmtId="0" fontId="8" fillId="0" borderId="55" xfId="0" applyFont="1" applyFill="1" applyBorder="1" applyAlignment="1">
      <alignment horizontal="center" vertical="center"/>
    </xf>
    <xf numFmtId="172" fontId="8" fillId="11" borderId="55" xfId="2" applyNumberFormat="1" applyFont="1" applyFill="1" applyBorder="1" applyAlignment="1">
      <alignment horizontal="center" vertical="center"/>
    </xf>
    <xf numFmtId="4" fontId="8" fillId="11" borderId="55" xfId="0" applyNumberFormat="1" applyFont="1" applyFill="1" applyBorder="1" applyAlignment="1">
      <alignment horizontal="center" vertical="center" wrapText="1"/>
    </xf>
    <xf numFmtId="164" fontId="8" fillId="11" borderId="55" xfId="0" applyNumberFormat="1" applyFont="1" applyFill="1" applyBorder="1" applyAlignment="1">
      <alignment horizontal="center" vertical="center"/>
    </xf>
    <xf numFmtId="173" fontId="8" fillId="0" borderId="55" xfId="0" applyNumberFormat="1" applyFont="1" applyFill="1" applyBorder="1" applyAlignment="1">
      <alignment horizontal="center" vertical="center"/>
    </xf>
    <xf numFmtId="173" fontId="8" fillId="0" borderId="55" xfId="2" applyNumberFormat="1" applyFont="1" applyFill="1" applyBorder="1" applyAlignment="1">
      <alignment horizontal="center" vertical="center"/>
    </xf>
    <xf numFmtId="165" fontId="8" fillId="0" borderId="55" xfId="2" applyNumberFormat="1" applyFont="1" applyFill="1" applyBorder="1" applyAlignment="1">
      <alignment horizontal="center" vertical="center"/>
    </xf>
    <xf numFmtId="0" fontId="8" fillId="0" borderId="55" xfId="5" applyFont="1" applyFill="1" applyBorder="1" applyAlignment="1">
      <alignment horizontal="left" vertical="top" indent="1"/>
    </xf>
    <xf numFmtId="0" fontId="8" fillId="0" borderId="55" xfId="5" applyFont="1" applyFill="1" applyBorder="1" applyAlignment="1">
      <alignment horizontal="center" vertical="top"/>
    </xf>
    <xf numFmtId="0" fontId="8" fillId="0" borderId="0" xfId="5" applyFont="1" applyFill="1" applyBorder="1" applyAlignment="1">
      <alignment vertical="top"/>
    </xf>
    <xf numFmtId="3" fontId="8" fillId="0" borderId="55" xfId="0" applyNumberFormat="1" applyFont="1" applyFill="1" applyBorder="1" applyAlignment="1">
      <alignment horizontal="center" vertical="center"/>
    </xf>
    <xf numFmtId="3" fontId="8" fillId="0" borderId="55" xfId="0" applyNumberFormat="1" applyFont="1" applyFill="1" applyBorder="1" applyAlignment="1">
      <alignment horizontal="center" vertical="top"/>
    </xf>
    <xf numFmtId="164" fontId="8" fillId="0" borderId="55" xfId="0" applyNumberFormat="1" applyFont="1" applyFill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Border="1" applyAlignment="1">
      <alignment horizontal="center" vertical="center"/>
    </xf>
    <xf numFmtId="172" fontId="8" fillId="7" borderId="0" xfId="2" applyNumberFormat="1" applyFont="1" applyFill="1" applyBorder="1" applyAlignment="1">
      <alignment horizontal="center" vertical="center"/>
    </xf>
    <xf numFmtId="37" fontId="8" fillId="7" borderId="0" xfId="1" applyNumberFormat="1" applyFont="1" applyFill="1" applyBorder="1" applyAlignment="1">
      <alignment horizontal="center" vertical="center"/>
    </xf>
    <xf numFmtId="174" fontId="8" fillId="0" borderId="55" xfId="0" applyNumberFormat="1" applyFont="1" applyFill="1" applyBorder="1" applyAlignment="1">
      <alignment horizontal="center" vertical="top"/>
    </xf>
    <xf numFmtId="174" fontId="8" fillId="0" borderId="55" xfId="2" applyNumberFormat="1" applyFont="1" applyFill="1" applyBorder="1" applyAlignment="1">
      <alignment horizontal="center" vertical="center"/>
    </xf>
    <xf numFmtId="0" fontId="7" fillId="7" borderId="0" xfId="5" applyFont="1" applyFill="1" applyBorder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center"/>
    </xf>
    <xf numFmtId="3" fontId="8" fillId="0" borderId="55" xfId="2" applyNumberFormat="1" applyFont="1" applyFill="1" applyBorder="1" applyAlignment="1">
      <alignment horizontal="center" vertical="top"/>
    </xf>
    <xf numFmtId="0" fontId="32" fillId="19" borderId="0" xfId="0" applyFont="1" applyFill="1" applyBorder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vertical="top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40" fillId="0" borderId="0" xfId="0" applyFont="1" applyFill="1" applyBorder="1" applyAlignment="1">
      <alignment horizontal="center" vertical="top"/>
    </xf>
    <xf numFmtId="176" fontId="8" fillId="0" borderId="0" xfId="2" applyNumberFormat="1" applyFont="1" applyFill="1" applyBorder="1" applyAlignment="1">
      <alignment horizontal="center" vertical="top"/>
    </xf>
    <xf numFmtId="172" fontId="8" fillId="0" borderId="0" xfId="2" applyNumberFormat="1" applyFont="1" applyFill="1" applyBorder="1" applyAlignment="1">
      <alignment horizontal="center" vertical="top"/>
    </xf>
    <xf numFmtId="172" fontId="40" fillId="0" borderId="0" xfId="2" applyNumberFormat="1" applyFont="1" applyFill="1" applyBorder="1" applyAlignment="1">
      <alignment horizontal="center" vertical="top"/>
    </xf>
    <xf numFmtId="37" fontId="40" fillId="0" borderId="0" xfId="1" applyNumberFormat="1" applyFont="1" applyFill="1" applyBorder="1" applyAlignment="1">
      <alignment horizontal="center" vertical="top"/>
    </xf>
    <xf numFmtId="172" fontId="36" fillId="0" borderId="0" xfId="2" applyNumberFormat="1" applyFont="1" applyFill="1" applyBorder="1" applyAlignment="1">
      <alignment horizontal="center" vertical="top"/>
    </xf>
    <xf numFmtId="39" fontId="36" fillId="0" borderId="0" xfId="2" applyNumberFormat="1" applyFont="1" applyFill="1" applyBorder="1" applyAlignment="1">
      <alignment horizontal="center" vertical="top"/>
    </xf>
    <xf numFmtId="177" fontId="8" fillId="0" borderId="55" xfId="0" applyNumberFormat="1" applyFont="1" applyFill="1" applyBorder="1" applyAlignment="1">
      <alignment horizontal="center" vertical="top"/>
    </xf>
    <xf numFmtId="177" fontId="8" fillId="0" borderId="55" xfId="2" applyNumberFormat="1" applyFont="1" applyFill="1" applyBorder="1" applyAlignment="1">
      <alignment horizontal="center" vertical="top"/>
    </xf>
    <xf numFmtId="0" fontId="36" fillId="0" borderId="0" xfId="0" applyFont="1" applyFill="1" applyBorder="1" applyAlignment="1">
      <alignment horizontal="center" vertical="top"/>
    </xf>
    <xf numFmtId="0" fontId="36" fillId="0" borderId="0" xfId="0" applyFont="1" applyFill="1" applyBorder="1" applyAlignment="1">
      <alignment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Fill="1" applyBorder="1" applyAlignment="1">
      <alignment horizontal="center" vertical="top"/>
    </xf>
    <xf numFmtId="4" fontId="8" fillId="0" borderId="55" xfId="2" applyNumberFormat="1" applyFont="1" applyFill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6" fillId="0" borderId="0" xfId="0" applyNumberFormat="1" applyFont="1" applyAlignment="1">
      <alignment vertical="top"/>
    </xf>
    <xf numFmtId="4" fontId="36" fillId="0" borderId="0" xfId="0" applyNumberFormat="1" applyFont="1" applyAlignment="1">
      <alignment vertical="top"/>
    </xf>
    <xf numFmtId="179" fontId="36" fillId="0" borderId="0" xfId="0" applyNumberFormat="1" applyFont="1" applyAlignment="1">
      <alignment vertical="top"/>
    </xf>
    <xf numFmtId="178" fontId="36" fillId="0" borderId="0" xfId="0" applyNumberFormat="1" applyFont="1" applyAlignment="1">
      <alignment vertical="top"/>
    </xf>
    <xf numFmtId="180" fontId="36" fillId="0" borderId="0" xfId="0" applyNumberFormat="1" applyFont="1" applyAlignment="1">
      <alignment vertical="top"/>
    </xf>
    <xf numFmtId="0" fontId="43" fillId="3" borderId="34" xfId="0" applyFont="1" applyFill="1" applyBorder="1" applyAlignment="1" applyProtection="1">
      <alignment vertical="center" wrapText="1"/>
    </xf>
    <xf numFmtId="0" fontId="36" fillId="0" borderId="0" xfId="5" applyFont="1" applyAlignment="1">
      <alignment vertical="top"/>
    </xf>
    <xf numFmtId="181" fontId="44" fillId="3" borderId="7" xfId="7" applyNumberFormat="1" applyFont="1" applyFill="1" applyBorder="1" applyAlignment="1">
      <alignment horizontal="center" vertical="center"/>
    </xf>
    <xf numFmtId="0" fontId="45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6" fillId="21" borderId="59" xfId="0" applyNumberFormat="1" applyFont="1" applyFill="1" applyBorder="1" applyAlignment="1" applyProtection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5" fillId="0" borderId="58" xfId="0" applyFont="1" applyFill="1" applyBorder="1"/>
    <xf numFmtId="1" fontId="0" fillId="0" borderId="59" xfId="0" applyNumberFormat="1" applyFill="1" applyBorder="1" applyAlignment="1">
      <alignment horizontal="center" vertical="center"/>
    </xf>
    <xf numFmtId="0" fontId="0" fillId="0" borderId="58" xfId="0" applyFill="1" applyBorder="1" applyAlignment="1">
      <alignment horizontal="left" indent="2"/>
    </xf>
    <xf numFmtId="3" fontId="0" fillId="0" borderId="59" xfId="0" applyNumberFormat="1" applyFill="1" applyBorder="1" applyAlignment="1">
      <alignment horizontal="center" vertical="center"/>
    </xf>
    <xf numFmtId="0" fontId="46" fillId="22" borderId="58" xfId="0" applyFont="1" applyFill="1" applyBorder="1" applyAlignment="1" applyProtection="1">
      <alignment horizontal="center" wrapText="1"/>
    </xf>
    <xf numFmtId="0" fontId="46" fillId="22" borderId="59" xfId="0" applyFont="1" applyFill="1" applyBorder="1" applyAlignment="1" applyProtection="1">
      <alignment horizontal="center" vertical="center" wrapText="1"/>
    </xf>
    <xf numFmtId="0" fontId="45" fillId="22" borderId="58" xfId="0" applyFont="1" applyFill="1" applyBorder="1"/>
    <xf numFmtId="0" fontId="46" fillId="0" borderId="58" xfId="0" applyFont="1" applyFill="1" applyBorder="1" applyAlignment="1" applyProtection="1">
      <alignment horizontal="left" wrapText="1"/>
    </xf>
    <xf numFmtId="3" fontId="46" fillId="0" borderId="59" xfId="0" applyNumberFormat="1" applyFont="1" applyFill="1" applyBorder="1" applyAlignment="1" applyProtection="1">
      <alignment horizontal="center" vertical="center" wrapText="1"/>
    </xf>
    <xf numFmtId="0" fontId="46" fillId="22" borderId="58" xfId="0" applyFont="1" applyFill="1" applyBorder="1" applyAlignment="1" applyProtection="1">
      <alignment horizontal="left" wrapText="1" indent="1"/>
    </xf>
    <xf numFmtId="3" fontId="46" fillId="11" borderId="59" xfId="0" applyNumberFormat="1" applyFont="1" applyFill="1" applyBorder="1" applyAlignment="1" applyProtection="1">
      <alignment horizontal="center" vertical="center" wrapText="1"/>
    </xf>
    <xf numFmtId="3" fontId="46" fillId="22" borderId="59" xfId="0" applyNumberFormat="1" applyFont="1" applyFill="1" applyBorder="1" applyAlignment="1" applyProtection="1">
      <alignment horizontal="center" vertical="center" wrapText="1"/>
    </xf>
    <xf numFmtId="0" fontId="46" fillId="21" borderId="58" xfId="0" applyFont="1" applyFill="1" applyBorder="1" applyAlignment="1" applyProtection="1">
      <alignment horizontal="left" wrapText="1" indent="1"/>
    </xf>
    <xf numFmtId="0" fontId="45" fillId="0" borderId="58" xfId="0" applyFont="1" applyBorder="1"/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6" fillId="0" borderId="59" xfId="0" applyNumberFormat="1" applyFont="1" applyFill="1" applyBorder="1" applyAlignment="1" applyProtection="1">
      <alignment horizontal="center" vertical="center" wrapText="1"/>
    </xf>
    <xf numFmtId="0" fontId="0" fillId="0" borderId="60" xfId="0" applyBorder="1"/>
    <xf numFmtId="2" fontId="46" fillId="0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horizontal="left"/>
    </xf>
    <xf numFmtId="0" fontId="41" fillId="0" borderId="62" xfId="3" applyBorder="1"/>
    <xf numFmtId="2" fontId="46" fillId="11" borderId="61" xfId="0" applyNumberFormat="1" applyFont="1" applyFill="1" applyBorder="1" applyAlignment="1" applyProtection="1">
      <alignment horizontal="center" vertical="center" wrapText="1"/>
    </xf>
    <xf numFmtId="0" fontId="46" fillId="0" borderId="0" xfId="0" applyFont="1" applyFill="1" applyBorder="1" applyAlignment="1" applyProtection="1">
      <alignment wrapText="1"/>
    </xf>
    <xf numFmtId="0" fontId="46" fillId="0" borderId="0" xfId="0" applyFont="1" applyFill="1" applyBorder="1" applyAlignment="1" applyProtection="1">
      <alignment horizontal="center" wrapText="1"/>
    </xf>
    <xf numFmtId="0" fontId="43" fillId="3" borderId="1" xfId="0" applyFont="1" applyFill="1" applyBorder="1" applyAlignment="1" applyProtection="1">
      <alignment vertical="center" wrapText="1"/>
    </xf>
    <xf numFmtId="181" fontId="44" fillId="3" borderId="2" xfId="7" applyNumberFormat="1" applyFont="1" applyFill="1" applyBorder="1" applyAlignment="1">
      <alignment horizontal="center" vertical="center"/>
    </xf>
    <xf numFmtId="0" fontId="46" fillId="0" borderId="63" xfId="0" applyFont="1" applyFill="1" applyBorder="1" applyAlignment="1" applyProtection="1">
      <alignment horizontal="left" vertical="center" wrapText="1" indent="1"/>
    </xf>
    <xf numFmtId="37" fontId="46" fillId="0" borderId="64" xfId="0" applyNumberFormat="1" applyFont="1" applyFill="1" applyBorder="1" applyAlignment="1" applyProtection="1">
      <alignment horizontal="center" vertical="center" wrapText="1"/>
    </xf>
    <xf numFmtId="0" fontId="46" fillId="0" borderId="65" xfId="0" applyFont="1" applyFill="1" applyBorder="1" applyAlignment="1" applyProtection="1">
      <alignment horizontal="left" vertical="center" wrapText="1" indent="1"/>
    </xf>
    <xf numFmtId="0" fontId="36" fillId="0" borderId="0" xfId="5" applyFont="1" applyAlignment="1">
      <alignment horizontal="center" vertical="center"/>
    </xf>
    <xf numFmtId="37" fontId="46" fillId="0" borderId="66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wrapText="1" indent="1"/>
    </xf>
    <xf numFmtId="39" fontId="46" fillId="0" borderId="66" xfId="0" applyNumberFormat="1" applyFont="1" applyFill="1" applyBorder="1" applyAlignment="1" applyProtection="1">
      <alignment horizontal="center" vertical="center" wrapText="1"/>
    </xf>
    <xf numFmtId="37" fontId="47" fillId="0" borderId="66" xfId="0" applyNumberFormat="1" applyFont="1" applyFill="1" applyBorder="1" applyAlignment="1" applyProtection="1">
      <alignment horizontal="center" vertical="center" wrapText="1"/>
    </xf>
    <xf numFmtId="0" fontId="46" fillId="0" borderId="66" xfId="0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center" vertical="center" wrapText="1"/>
    </xf>
    <xf numFmtId="0" fontId="46" fillId="2" borderId="67" xfId="0" applyFont="1" applyFill="1" applyBorder="1" applyAlignment="1" applyProtection="1">
      <alignment horizontal="left" vertical="center" wrapText="1" indent="1"/>
    </xf>
    <xf numFmtId="37" fontId="45" fillId="2" borderId="66" xfId="0" applyNumberFormat="1" applyFont="1" applyFill="1" applyBorder="1" applyAlignment="1" applyProtection="1">
      <alignment horizontal="center" vertical="center" wrapText="1"/>
    </xf>
    <xf numFmtId="37" fontId="45" fillId="0" borderId="66" xfId="0" applyNumberFormat="1" applyFont="1" applyFill="1" applyBorder="1" applyAlignment="1" applyProtection="1">
      <alignment horizontal="center" vertical="center" wrapText="1"/>
    </xf>
    <xf numFmtId="0" fontId="0" fillId="0" borderId="66" xfId="0" applyFont="1" applyFill="1" applyBorder="1" applyAlignment="1" applyProtection="1">
      <alignment horizontal="center" vertical="center" wrapText="1"/>
    </xf>
    <xf numFmtId="0" fontId="48" fillId="5" borderId="67" xfId="0" applyFont="1" applyFill="1" applyBorder="1" applyAlignment="1" applyProtection="1">
      <alignment horizontal="left" vertical="center" wrapText="1" indent="1"/>
    </xf>
    <xf numFmtId="39" fontId="48" fillId="5" borderId="68" xfId="0" applyNumberFormat="1" applyFont="1" applyFill="1" applyBorder="1" applyAlignment="1" applyProtection="1">
      <alignment horizontal="center" vertical="center" wrapText="1"/>
    </xf>
    <xf numFmtId="0" fontId="46" fillId="0" borderId="67" xfId="0" applyFont="1" applyFill="1" applyBorder="1" applyAlignment="1" applyProtection="1">
      <alignment horizontal="left" vertical="center" indent="1"/>
    </xf>
    <xf numFmtId="1" fontId="46" fillId="11" borderId="61" xfId="0" applyNumberFormat="1" applyFont="1" applyFill="1" applyBorder="1" applyAlignment="1" applyProtection="1">
      <alignment horizontal="center" vertical="center" wrapText="1"/>
    </xf>
    <xf numFmtId="4" fontId="8" fillId="11" borderId="55" xfId="2" applyNumberFormat="1" applyFont="1" applyFill="1" applyBorder="1" applyAlignment="1">
      <alignment horizontal="center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7" fontId="3" fillId="0" borderId="30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4" fontId="3" fillId="0" borderId="18" xfId="0" applyNumberFormat="1" applyFont="1" applyFill="1" applyBorder="1" applyAlignment="1">
      <alignment horizontal="center" vertical="center"/>
    </xf>
    <xf numFmtId="0" fontId="37" fillId="0" borderId="0" xfId="9" applyFont="1" applyAlignment="1">
      <alignment vertical="top"/>
    </xf>
    <xf numFmtId="0" fontId="38" fillId="0" borderId="0" xfId="9" applyFont="1" applyAlignment="1">
      <alignment vertical="top"/>
    </xf>
    <xf numFmtId="0" fontId="50" fillId="3" borderId="27" xfId="9" applyFont="1" applyFill="1" applyBorder="1" applyAlignment="1">
      <alignment horizontal="center" vertical="top"/>
    </xf>
    <xf numFmtId="0" fontId="38" fillId="5" borderId="0" xfId="9" applyFont="1" applyFill="1" applyAlignment="1">
      <alignment vertical="top"/>
    </xf>
    <xf numFmtId="0" fontId="37" fillId="5" borderId="0" xfId="9" applyFont="1" applyFill="1" applyAlignment="1">
      <alignment vertical="top"/>
    </xf>
    <xf numFmtId="0" fontId="37" fillId="0" borderId="27" xfId="9" applyFont="1" applyBorder="1" applyAlignment="1">
      <alignment vertical="top"/>
    </xf>
    <xf numFmtId="0" fontId="37" fillId="0" borderId="27" xfId="9" applyFont="1" applyBorder="1" applyAlignment="1">
      <alignment horizontal="center" vertical="top"/>
    </xf>
    <xf numFmtId="180" fontId="37" fillId="0" borderId="27" xfId="9" applyNumberFormat="1" applyFont="1" applyFill="1" applyBorder="1" applyAlignment="1">
      <alignment vertical="top"/>
    </xf>
    <xf numFmtId="164" fontId="37" fillId="23" borderId="27" xfId="9" applyNumberFormat="1" applyFont="1" applyFill="1" applyBorder="1" applyAlignment="1">
      <alignment vertical="top"/>
    </xf>
    <xf numFmtId="164" fontId="37" fillId="0" borderId="27" xfId="9" applyNumberFormat="1" applyFont="1" applyFill="1" applyBorder="1" applyAlignment="1">
      <alignment vertical="top"/>
    </xf>
    <xf numFmtId="0" fontId="37" fillId="0" borderId="27" xfId="9" applyFont="1" applyBorder="1" applyAlignment="1">
      <alignment vertical="top" wrapText="1"/>
    </xf>
    <xf numFmtId="4" fontId="37" fillId="0" borderId="27" xfId="9" applyNumberFormat="1" applyFont="1" applyBorder="1" applyAlignment="1">
      <alignment vertical="top"/>
    </xf>
    <xf numFmtId="0" fontId="37" fillId="0" borderId="27" xfId="9" applyFont="1" applyFill="1" applyBorder="1" applyAlignment="1">
      <alignment vertical="top"/>
    </xf>
    <xf numFmtId="0" fontId="37" fillId="23" borderId="27" xfId="9" applyFont="1" applyFill="1" applyBorder="1" applyAlignment="1">
      <alignment vertical="top"/>
    </xf>
    <xf numFmtId="2" fontId="37" fillId="0" borderId="27" xfId="9" applyNumberFormat="1" applyFont="1" applyFill="1" applyBorder="1" applyAlignment="1">
      <alignment vertical="top"/>
    </xf>
    <xf numFmtId="0" fontId="51" fillId="0" borderId="27" xfId="9" applyFont="1" applyFill="1" applyBorder="1" applyAlignment="1">
      <alignment vertical="top"/>
    </xf>
    <xf numFmtId="0" fontId="37" fillId="0" borderId="27" xfId="9" applyFont="1" applyFill="1" applyBorder="1" applyAlignment="1">
      <alignment vertical="top" wrapText="1"/>
    </xf>
    <xf numFmtId="0" fontId="37" fillId="0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horizontal="center" vertical="top"/>
    </xf>
    <xf numFmtId="0" fontId="37" fillId="11" borderId="27" xfId="9" applyFont="1" applyFill="1" applyBorder="1" applyAlignment="1">
      <alignment vertical="top"/>
    </xf>
    <xf numFmtId="173" fontId="38" fillId="11" borderId="27" xfId="9" applyNumberFormat="1" applyFont="1" applyFill="1" applyBorder="1" applyAlignment="1">
      <alignment vertical="top"/>
    </xf>
    <xf numFmtId="174" fontId="38" fillId="11" borderId="27" xfId="9" applyNumberFormat="1" applyFont="1" applyFill="1" applyBorder="1" applyAlignment="1">
      <alignment vertical="top"/>
    </xf>
    <xf numFmtId="0" fontId="38" fillId="11" borderId="27" xfId="9" applyFont="1" applyFill="1" applyBorder="1" applyAlignment="1">
      <alignment vertical="top" wrapText="1"/>
    </xf>
    <xf numFmtId="0" fontId="38" fillId="11" borderId="27" xfId="9" applyFont="1" applyFill="1" applyBorder="1" applyAlignment="1">
      <alignment vertical="top"/>
    </xf>
    <xf numFmtId="0" fontId="38" fillId="11" borderId="27" xfId="9" applyFont="1" applyFill="1" applyBorder="1" applyAlignment="1">
      <alignment horizontal="center" vertical="top"/>
    </xf>
    <xf numFmtId="0" fontId="51" fillId="0" borderId="27" xfId="9" applyFont="1" applyBorder="1" applyAlignment="1">
      <alignment vertical="top"/>
    </xf>
    <xf numFmtId="0" fontId="52" fillId="5" borderId="27" xfId="9" applyFont="1" applyFill="1" applyBorder="1" applyAlignment="1">
      <alignment vertical="top"/>
    </xf>
    <xf numFmtId="0" fontId="53" fillId="5" borderId="27" xfId="9" applyFont="1" applyFill="1" applyBorder="1" applyAlignment="1">
      <alignment horizontal="center" vertical="top"/>
    </xf>
    <xf numFmtId="0" fontId="37" fillId="5" borderId="27" xfId="9" applyFont="1" applyFill="1" applyBorder="1" applyAlignment="1">
      <alignment vertical="top"/>
    </xf>
    <xf numFmtId="0" fontId="53" fillId="5" borderId="0" xfId="9" applyFont="1" applyFill="1" applyBorder="1" applyAlignment="1">
      <alignment vertical="top"/>
    </xf>
    <xf numFmtId="0" fontId="37" fillId="3" borderId="27" xfId="9" applyFont="1" applyFill="1" applyBorder="1" applyAlignment="1">
      <alignment vertical="top"/>
    </xf>
    <xf numFmtId="0" fontId="37" fillId="3" borderId="27" xfId="9" applyFont="1" applyFill="1" applyBorder="1" applyAlignment="1">
      <alignment horizontal="center" vertical="top"/>
    </xf>
    <xf numFmtId="174" fontId="37" fillId="0" borderId="27" xfId="9" applyNumberFormat="1" applyFont="1" applyBorder="1" applyAlignment="1">
      <alignment vertical="top"/>
    </xf>
    <xf numFmtId="0" fontId="50" fillId="24" borderId="27" xfId="9" applyFont="1" applyFill="1" applyBorder="1" applyAlignment="1">
      <alignment vertical="top"/>
    </xf>
    <xf numFmtId="0" fontId="50" fillId="24" borderId="27" xfId="9" applyFont="1" applyFill="1" applyBorder="1" applyAlignment="1">
      <alignment horizontal="center" vertical="top"/>
    </xf>
    <xf numFmtId="3" fontId="50" fillId="24" borderId="27" xfId="9" applyNumberFormat="1" applyFont="1" applyFill="1" applyBorder="1" applyAlignment="1">
      <alignment vertical="top"/>
    </xf>
    <xf numFmtId="174" fontId="37" fillId="0" borderId="27" xfId="9" applyNumberFormat="1" applyFont="1" applyFill="1" applyBorder="1" applyAlignment="1">
      <alignment vertical="top"/>
    </xf>
    <xf numFmtId="165" fontId="37" fillId="0" borderId="27" xfId="9" applyNumberFormat="1" applyFont="1" applyFill="1" applyBorder="1" applyAlignment="1">
      <alignment vertical="top"/>
    </xf>
    <xf numFmtId="173" fontId="37" fillId="3" borderId="27" xfId="9" applyNumberFormat="1" applyFont="1" applyFill="1" applyBorder="1" applyAlignment="1">
      <alignment vertical="top"/>
    </xf>
    <xf numFmtId="0" fontId="38" fillId="25" borderId="0" xfId="9" applyFont="1" applyFill="1" applyAlignment="1">
      <alignment vertical="top"/>
    </xf>
    <xf numFmtId="0" fontId="37" fillId="25" borderId="0" xfId="9" applyFont="1" applyFill="1" applyAlignment="1">
      <alignment vertical="top"/>
    </xf>
    <xf numFmtId="3" fontId="37" fillId="25" borderId="0" xfId="9" applyNumberFormat="1" applyFont="1" applyFill="1" applyAlignment="1">
      <alignment vertical="top"/>
    </xf>
    <xf numFmtId="43" fontId="37" fillId="0" borderId="0" xfId="10" applyFont="1" applyAlignment="1">
      <alignment vertical="top"/>
    </xf>
    <xf numFmtId="4" fontId="37" fillId="0" borderId="0" xfId="9" applyNumberFormat="1" applyFont="1" applyAlignment="1">
      <alignment vertical="top"/>
    </xf>
    <xf numFmtId="0" fontId="37" fillId="26" borderId="0" xfId="9" applyFont="1" applyFill="1" applyAlignment="1">
      <alignment vertical="top"/>
    </xf>
    <xf numFmtId="4" fontId="37" fillId="26" borderId="0" xfId="9" applyNumberFormat="1" applyFont="1" applyFill="1" applyAlignment="1">
      <alignment vertical="top"/>
    </xf>
    <xf numFmtId="4" fontId="37" fillId="0" borderId="27" xfId="9" applyNumberFormat="1" applyFont="1" applyFill="1" applyBorder="1" applyAlignment="1">
      <alignment vertical="top"/>
    </xf>
    <xf numFmtId="4" fontId="37" fillId="23" borderId="27" xfId="9" applyNumberFormat="1" applyFont="1" applyFill="1" applyBorder="1" applyAlignment="1">
      <alignment vertical="top"/>
    </xf>
    <xf numFmtId="4" fontId="51" fillId="0" borderId="27" xfId="9" applyNumberFormat="1" applyFont="1" applyFill="1" applyBorder="1" applyAlignment="1">
      <alignment vertical="top"/>
    </xf>
    <xf numFmtId="0" fontId="52" fillId="11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 wrapText="1"/>
    </xf>
    <xf numFmtId="0" fontId="37" fillId="27" borderId="27" xfId="9" applyFont="1" applyFill="1" applyBorder="1" applyAlignment="1">
      <alignment horizontal="center" vertical="top"/>
    </xf>
    <xf numFmtId="0" fontId="37" fillId="27" borderId="27" xfId="9" applyFont="1" applyFill="1" applyBorder="1" applyAlignment="1">
      <alignment vertical="top"/>
    </xf>
    <xf numFmtId="174" fontId="37" fillId="27" borderId="27" xfId="9" applyNumberFormat="1" applyFont="1" applyFill="1" applyBorder="1" applyAlignment="1">
      <alignment vertical="top"/>
    </xf>
    <xf numFmtId="173" fontId="37" fillId="27" borderId="27" xfId="9" applyNumberFormat="1" applyFont="1" applyFill="1" applyBorder="1" applyAlignment="1">
      <alignment vertical="top"/>
    </xf>
    <xf numFmtId="0" fontId="37" fillId="25" borderId="27" xfId="9" applyFont="1" applyFill="1" applyBorder="1" applyAlignment="1">
      <alignment vertical="top"/>
    </xf>
    <xf numFmtId="0" fontId="37" fillId="25" borderId="27" xfId="9" applyFont="1" applyFill="1" applyBorder="1" applyAlignment="1">
      <alignment horizontal="center" vertical="top"/>
    </xf>
    <xf numFmtId="180" fontId="37" fillId="0" borderId="27" xfId="9" applyNumberFormat="1" applyFont="1" applyBorder="1" applyAlignment="1">
      <alignment vertical="top"/>
    </xf>
    <xf numFmtId="0" fontId="37" fillId="0" borderId="0" xfId="9" applyFont="1" applyFill="1" applyAlignment="1">
      <alignment vertical="top"/>
    </xf>
    <xf numFmtId="0" fontId="38" fillId="13" borderId="27" xfId="9" applyFont="1" applyFill="1" applyBorder="1" applyAlignment="1">
      <alignment vertical="top"/>
    </xf>
    <xf numFmtId="0" fontId="38" fillId="13" borderId="27" xfId="9" applyFont="1" applyFill="1" applyBorder="1" applyAlignment="1">
      <alignment horizontal="center" vertical="top"/>
    </xf>
    <xf numFmtId="3" fontId="38" fillId="13" borderId="27" xfId="9" applyNumberFormat="1" applyFont="1" applyFill="1" applyBorder="1" applyAlignment="1">
      <alignment vertical="top"/>
    </xf>
    <xf numFmtId="173" fontId="37" fillId="0" borderId="27" xfId="9" applyNumberFormat="1" applyFont="1" applyBorder="1" applyAlignment="1">
      <alignment vertical="top"/>
    </xf>
    <xf numFmtId="3" fontId="37" fillId="0" borderId="0" xfId="9" applyNumberFormat="1" applyFont="1" applyAlignment="1">
      <alignment vertical="top"/>
    </xf>
    <xf numFmtId="174" fontId="37" fillId="11" borderId="0" xfId="9" applyNumberFormat="1" applyFont="1" applyFill="1" applyAlignment="1">
      <alignment vertical="top"/>
    </xf>
    <xf numFmtId="0" fontId="37" fillId="11" borderId="0" xfId="9" applyFont="1" applyFill="1" applyAlignment="1">
      <alignment vertical="top"/>
    </xf>
    <xf numFmtId="3" fontId="37" fillId="26" borderId="0" xfId="9" applyNumberFormat="1" applyFont="1" applyFill="1" applyAlignment="1">
      <alignment vertical="top"/>
    </xf>
    <xf numFmtId="3" fontId="37" fillId="23" borderId="0" xfId="9" applyNumberFormat="1" applyFont="1" applyFill="1" applyBorder="1" applyAlignment="1">
      <alignment vertical="top"/>
    </xf>
    <xf numFmtId="3" fontId="37" fillId="0" borderId="0" xfId="9" applyNumberFormat="1" applyFont="1" applyFill="1" applyAlignment="1">
      <alignment vertical="top"/>
    </xf>
    <xf numFmtId="3" fontId="37" fillId="0" borderId="0" xfId="9" applyNumberFormat="1" applyFont="1" applyFill="1" applyBorder="1" applyAlignment="1">
      <alignment vertical="top"/>
    </xf>
    <xf numFmtId="3" fontId="37" fillId="11" borderId="0" xfId="9" applyNumberFormat="1" applyFont="1" applyFill="1" applyAlignment="1">
      <alignment vertical="top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0" fontId="46" fillId="0" borderId="71" xfId="0" applyFont="1" applyFill="1" applyBorder="1" applyAlignment="1" applyProtection="1">
      <alignment horizontal="left" vertical="center" wrapText="1" indent="1"/>
    </xf>
    <xf numFmtId="0" fontId="38" fillId="0" borderId="0" xfId="0" applyFont="1" applyFill="1" applyBorder="1" applyAlignment="1">
      <alignment vertical="top"/>
    </xf>
    <xf numFmtId="172" fontId="32" fillId="0" borderId="0" xfId="2" applyNumberFormat="1" applyFont="1" applyFill="1" applyBorder="1" applyAlignment="1">
      <alignment horizontal="center" vertical="top"/>
    </xf>
    <xf numFmtId="165" fontId="42" fillId="0" borderId="0" xfId="4" applyNumberFormat="1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top"/>
    </xf>
    <xf numFmtId="173" fontId="8" fillId="0" borderId="0" xfId="2" applyNumberFormat="1" applyFont="1" applyFill="1" applyBorder="1" applyAlignment="1">
      <alignment horizontal="center" vertical="top"/>
    </xf>
    <xf numFmtId="173" fontId="8" fillId="0" borderId="0" xfId="0" applyNumberFormat="1" applyFont="1" applyFill="1" applyBorder="1" applyAlignment="1">
      <alignment horizontal="center" vertical="top"/>
    </xf>
    <xf numFmtId="3" fontId="8" fillId="0" borderId="0" xfId="0" applyNumberFormat="1" applyFont="1" applyFill="1" applyBorder="1" applyAlignment="1">
      <alignment horizontal="center" vertical="top"/>
    </xf>
    <xf numFmtId="164" fontId="8" fillId="0" borderId="0" xfId="0" applyNumberFormat="1" applyFont="1" applyFill="1" applyBorder="1" applyAlignment="1">
      <alignment horizontal="center" vertical="top"/>
    </xf>
    <xf numFmtId="3" fontId="7" fillId="0" borderId="0" xfId="0" applyNumberFormat="1" applyFont="1" applyFill="1" applyBorder="1" applyAlignment="1">
      <alignment horizontal="center" vertical="top"/>
    </xf>
    <xf numFmtId="174" fontId="8" fillId="0" borderId="0" xfId="2" applyNumberFormat="1" applyFont="1" applyFill="1" applyBorder="1" applyAlignment="1">
      <alignment horizontal="center" vertical="top"/>
    </xf>
    <xf numFmtId="3" fontId="8" fillId="0" borderId="0" xfId="2" applyNumberFormat="1" applyFont="1" applyFill="1" applyBorder="1" applyAlignment="1">
      <alignment horizontal="center" vertical="top"/>
    </xf>
    <xf numFmtId="171" fontId="32" fillId="0" borderId="0" xfId="2" applyNumberFormat="1" applyFont="1" applyFill="1" applyBorder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Fill="1" applyBorder="1" applyAlignment="1">
      <alignment horizontal="center" vertical="top"/>
    </xf>
    <xf numFmtId="177" fontId="8" fillId="0" borderId="0" xfId="2" applyNumberFormat="1" applyFont="1" applyFill="1" applyBorder="1" applyAlignment="1">
      <alignment horizontal="center" vertical="top"/>
    </xf>
    <xf numFmtId="177" fontId="7" fillId="0" borderId="0" xfId="2" applyNumberFormat="1" applyFont="1" applyFill="1" applyBorder="1" applyAlignment="1">
      <alignment horizontal="center" vertical="top"/>
    </xf>
    <xf numFmtId="4" fontId="8" fillId="0" borderId="0" xfId="0" applyNumberFormat="1" applyFont="1" applyFill="1" applyBorder="1" applyAlignment="1">
      <alignment horizontal="center" vertical="top"/>
    </xf>
    <xf numFmtId="4" fontId="7" fillId="0" borderId="0" xfId="2" applyNumberFormat="1" applyFont="1" applyFill="1" applyBorder="1" applyAlignment="1">
      <alignment horizontal="center" vertical="top"/>
    </xf>
    <xf numFmtId="178" fontId="7" fillId="0" borderId="0" xfId="2" applyNumberFormat="1" applyFont="1" applyFill="1" applyBorder="1" applyAlignment="1">
      <alignment horizontal="center" vertical="top"/>
    </xf>
    <xf numFmtId="0" fontId="0" fillId="0" borderId="0" xfId="0" applyFill="1" applyBorder="1"/>
    <xf numFmtId="3" fontId="36" fillId="0" borderId="0" xfId="0" applyNumberFormat="1" applyFont="1" applyFill="1" applyBorder="1" applyAlignment="1">
      <alignment vertical="top"/>
    </xf>
    <xf numFmtId="181" fontId="44" fillId="0" borderId="0" xfId="7" applyNumberFormat="1" applyFont="1" applyFill="1" applyBorder="1" applyAlignment="1">
      <alignment horizontal="center" vertical="center"/>
    </xf>
    <xf numFmtId="3" fontId="46" fillId="0" borderId="0" xfId="0" applyNumberFormat="1" applyFont="1" applyFill="1" applyBorder="1" applyAlignment="1" applyProtection="1">
      <alignment horizontal="right" wrapText="1"/>
    </xf>
    <xf numFmtId="4" fontId="46" fillId="0" borderId="0" xfId="0" applyNumberFormat="1" applyFont="1" applyFill="1" applyBorder="1" applyAlignment="1" applyProtection="1">
      <alignment horizontal="right" wrapText="1"/>
    </xf>
    <xf numFmtId="4" fontId="21" fillId="0" borderId="0" xfId="7" applyNumberFormat="1" applyFill="1" applyBorder="1"/>
    <xf numFmtId="3" fontId="21" fillId="0" borderId="0" xfId="7" applyNumberFormat="1" applyFill="1" applyBorder="1"/>
    <xf numFmtId="1" fontId="0" fillId="0" borderId="0" xfId="0" applyNumberFormat="1" applyFill="1" applyBorder="1"/>
    <xf numFmtId="3" fontId="0" fillId="0" borderId="0" xfId="0" applyNumberFormat="1" applyFill="1" applyBorder="1"/>
    <xf numFmtId="9" fontId="0" fillId="0" borderId="0" xfId="8" applyFont="1" applyFill="1" applyBorder="1"/>
    <xf numFmtId="0" fontId="46" fillId="0" borderId="0" xfId="0" applyNumberFormat="1" applyFont="1" applyFill="1" applyBorder="1" applyAlignment="1" applyProtection="1">
      <alignment horizontal="right" vertical="center" wrapText="1"/>
    </xf>
    <xf numFmtId="37" fontId="46" fillId="0" borderId="0" xfId="0" applyNumberFormat="1" applyFont="1" applyFill="1" applyBorder="1" applyAlignment="1" applyProtection="1">
      <alignment horizontal="right" vertical="center" wrapText="1"/>
    </xf>
    <xf numFmtId="39" fontId="46" fillId="0" borderId="0" xfId="0" applyNumberFormat="1" applyFont="1" applyFill="1" applyBorder="1" applyAlignment="1" applyProtection="1">
      <alignment horizontal="right" vertical="center" wrapText="1"/>
    </xf>
    <xf numFmtId="37" fontId="47" fillId="0" borderId="0" xfId="0" applyNumberFormat="1" applyFont="1" applyFill="1" applyBorder="1" applyAlignment="1" applyProtection="1">
      <alignment horizontal="right" vertical="center" wrapText="1"/>
    </xf>
    <xf numFmtId="0" fontId="46" fillId="0" borderId="0" xfId="0" applyFont="1" applyFill="1" applyBorder="1" applyAlignment="1" applyProtection="1">
      <alignment vertical="center" wrapText="1"/>
    </xf>
    <xf numFmtId="37" fontId="45" fillId="0" borderId="0" xfId="0" applyNumberFormat="1" applyFont="1" applyFill="1" applyBorder="1" applyAlignment="1" applyProtection="1">
      <alignment horizontal="right" vertical="center" wrapText="1"/>
    </xf>
    <xf numFmtId="0" fontId="0" fillId="0" borderId="0" xfId="0" applyFont="1" applyFill="1" applyBorder="1" applyAlignment="1" applyProtection="1">
      <alignment horizontal="right" wrapText="1"/>
    </xf>
    <xf numFmtId="37" fontId="48" fillId="0" borderId="0" xfId="0" applyNumberFormat="1" applyFont="1" applyFill="1" applyBorder="1" applyAlignment="1" applyProtection="1">
      <alignment horizontal="right" wrapText="1"/>
    </xf>
    <xf numFmtId="171" fontId="32" fillId="0" borderId="0" xfId="1" applyNumberFormat="1" applyFont="1" applyFill="1" applyBorder="1" applyAlignment="1">
      <alignment vertical="top"/>
    </xf>
    <xf numFmtId="171" fontId="32" fillId="0" borderId="0" xfId="2" applyNumberFormat="1" applyFont="1" applyFill="1" applyBorder="1" applyAlignment="1">
      <alignment vertical="top"/>
    </xf>
    <xf numFmtId="37" fontId="32" fillId="0" borderId="0" xfId="1" applyNumberFormat="1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172" fontId="8" fillId="0" borderId="69" xfId="2" applyNumberFormat="1" applyFont="1" applyFill="1" applyBorder="1" applyAlignment="1">
      <alignment horizontal="center" vertical="center"/>
    </xf>
    <xf numFmtId="173" fontId="8" fillId="0" borderId="69" xfId="0" applyNumberFormat="1" applyFont="1" applyFill="1" applyBorder="1" applyAlignment="1">
      <alignment horizontal="center" vertical="center"/>
    </xf>
    <xf numFmtId="164" fontId="8" fillId="0" borderId="69" xfId="0" applyNumberFormat="1" applyFont="1" applyFill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Fill="1" applyBorder="1" applyAlignment="1">
      <alignment horizontal="center" vertical="center"/>
    </xf>
    <xf numFmtId="3" fontId="8" fillId="0" borderId="69" xfId="2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Fill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Fill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Fill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6" fillId="21" borderId="73" xfId="0" applyNumberFormat="1" applyFont="1" applyFill="1" applyBorder="1" applyAlignment="1" applyProtection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Fill="1" applyBorder="1" applyAlignment="1">
      <alignment horizontal="center" vertical="center"/>
    </xf>
    <xf numFmtId="3" fontId="0" fillId="0" borderId="73" xfId="0" applyNumberFormat="1" applyFill="1" applyBorder="1" applyAlignment="1">
      <alignment horizontal="center" vertical="center"/>
    </xf>
    <xf numFmtId="0" fontId="46" fillId="22" borderId="73" xfId="0" applyFont="1" applyFill="1" applyBorder="1" applyAlignment="1" applyProtection="1">
      <alignment horizontal="center" vertical="center" wrapText="1"/>
    </xf>
    <xf numFmtId="3" fontId="46" fillId="0" borderId="73" xfId="0" applyNumberFormat="1" applyFont="1" applyFill="1" applyBorder="1" applyAlignment="1" applyProtection="1">
      <alignment horizontal="center" vertical="center" wrapText="1"/>
    </xf>
    <xf numFmtId="3" fontId="46" fillId="22" borderId="73" xfId="0" applyNumberFormat="1" applyFont="1" applyFill="1" applyBorder="1" applyAlignment="1" applyProtection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6" fillId="0" borderId="73" xfId="0" applyNumberFormat="1" applyFont="1" applyFill="1" applyBorder="1" applyAlignment="1" applyProtection="1">
      <alignment horizontal="center" vertical="center" wrapText="1"/>
    </xf>
    <xf numFmtId="2" fontId="46" fillId="0" borderId="74" xfId="0" applyNumberFormat="1" applyFont="1" applyFill="1" applyBorder="1" applyAlignment="1" applyProtection="1">
      <alignment horizontal="center" vertical="center" wrapText="1"/>
    </xf>
    <xf numFmtId="37" fontId="46" fillId="0" borderId="75" xfId="0" applyNumberFormat="1" applyFont="1" applyFill="1" applyBorder="1" applyAlignment="1" applyProtection="1">
      <alignment horizontal="center" vertical="center" wrapText="1"/>
    </xf>
    <xf numFmtId="37" fontId="46" fillId="0" borderId="76" xfId="0" applyNumberFormat="1" applyFont="1" applyFill="1" applyBorder="1" applyAlignment="1" applyProtection="1">
      <alignment horizontal="center" vertical="center" wrapText="1"/>
    </xf>
    <xf numFmtId="39" fontId="46" fillId="0" borderId="76" xfId="0" applyNumberFormat="1" applyFont="1" applyFill="1" applyBorder="1" applyAlignment="1" applyProtection="1">
      <alignment horizontal="center" vertical="center" wrapText="1"/>
    </xf>
    <xf numFmtId="37" fontId="47" fillId="0" borderId="76" xfId="0" applyNumberFormat="1" applyFont="1" applyFill="1" applyBorder="1" applyAlignment="1" applyProtection="1">
      <alignment horizontal="center" vertical="center" wrapText="1"/>
    </xf>
    <xf numFmtId="0" fontId="46" fillId="0" borderId="76" xfId="0" applyFont="1" applyFill="1" applyBorder="1" applyAlignment="1" applyProtection="1">
      <alignment horizontal="center" vertical="center" wrapText="1"/>
    </xf>
    <xf numFmtId="37" fontId="45" fillId="2" borderId="76" xfId="0" applyNumberFormat="1" applyFont="1" applyFill="1" applyBorder="1" applyAlignment="1" applyProtection="1">
      <alignment horizontal="center" vertical="center" wrapText="1"/>
    </xf>
    <xf numFmtId="37" fontId="45" fillId="0" borderId="76" xfId="0" applyNumberFormat="1" applyFont="1" applyFill="1" applyBorder="1" applyAlignment="1" applyProtection="1">
      <alignment horizontal="center" vertical="center" wrapText="1"/>
    </xf>
    <xf numFmtId="0" fontId="0" fillId="0" borderId="76" xfId="0" applyFont="1" applyFill="1" applyBorder="1" applyAlignment="1" applyProtection="1">
      <alignment horizontal="center" vertical="center" wrapText="1"/>
    </xf>
    <xf numFmtId="39" fontId="48" fillId="5" borderId="77" xfId="0" applyNumberFormat="1" applyFont="1" applyFill="1" applyBorder="1" applyAlignment="1" applyProtection="1">
      <alignment horizontal="center" vertical="center" wrapText="1"/>
    </xf>
    <xf numFmtId="0" fontId="37" fillId="0" borderId="0" xfId="0" applyFont="1" applyFill="1" applyBorder="1" applyAlignment="1">
      <alignment vertical="top"/>
    </xf>
    <xf numFmtId="0" fontId="37" fillId="0" borderId="0" xfId="0" applyFont="1" applyFill="1" applyBorder="1" applyAlignment="1">
      <alignment horizontal="center" vertical="top"/>
    </xf>
    <xf numFmtId="0" fontId="46" fillId="0" borderId="0" xfId="0" applyFont="1" applyFill="1" applyBorder="1" applyAlignment="1" applyProtection="1">
      <alignment horizontal="left" vertical="center" wrapText="1" indent="1"/>
    </xf>
    <xf numFmtId="0" fontId="54" fillId="0" borderId="55" xfId="0" applyFont="1" applyFill="1" applyBorder="1" applyAlignment="1">
      <alignment horizontal="center" vertical="center"/>
    </xf>
    <xf numFmtId="172" fontId="54" fillId="0" borderId="55" xfId="2" applyNumberFormat="1" applyFont="1" applyFill="1" applyBorder="1" applyAlignment="1">
      <alignment horizontal="center" vertical="center"/>
    </xf>
    <xf numFmtId="172" fontId="54" fillId="0" borderId="69" xfId="2" applyNumberFormat="1" applyFont="1" applyFill="1" applyBorder="1" applyAlignment="1">
      <alignment horizontal="center" vertical="center"/>
    </xf>
    <xf numFmtId="173" fontId="54" fillId="0" borderId="55" xfId="0" applyNumberFormat="1" applyFont="1" applyFill="1" applyBorder="1" applyAlignment="1">
      <alignment horizontal="center" vertical="center"/>
    </xf>
    <xf numFmtId="173" fontId="54" fillId="0" borderId="69" xfId="0" applyNumberFormat="1" applyFont="1" applyFill="1" applyBorder="1" applyAlignment="1">
      <alignment horizontal="center" vertical="center"/>
    </xf>
    <xf numFmtId="39" fontId="55" fillId="0" borderId="66" xfId="0" applyNumberFormat="1" applyFont="1" applyFill="1" applyBorder="1" applyAlignment="1" applyProtection="1">
      <alignment horizontal="center" vertical="center" wrapText="1"/>
    </xf>
    <xf numFmtId="39" fontId="55" fillId="0" borderId="76" xfId="0" applyNumberFormat="1" applyFont="1" applyFill="1" applyBorder="1" applyAlignment="1" applyProtection="1">
      <alignment horizontal="center" vertical="center" wrapText="1"/>
    </xf>
    <xf numFmtId="37" fontId="55" fillId="0" borderId="66" xfId="0" applyNumberFormat="1" applyFont="1" applyFill="1" applyBorder="1" applyAlignment="1" applyProtection="1">
      <alignment horizontal="center" vertical="center" wrapText="1"/>
    </xf>
    <xf numFmtId="37" fontId="55" fillId="0" borderId="76" xfId="0" applyNumberFormat="1" applyFont="1" applyFill="1" applyBorder="1" applyAlignment="1" applyProtection="1">
      <alignment horizontal="center" vertical="center" wrapText="1"/>
    </xf>
    <xf numFmtId="3" fontId="6" fillId="0" borderId="59" xfId="0" applyNumberFormat="1" applyFont="1" applyFill="1" applyBorder="1" applyAlignment="1">
      <alignment horizontal="center" vertical="center"/>
    </xf>
    <xf numFmtId="3" fontId="6" fillId="0" borderId="73" xfId="0" applyNumberFormat="1" applyFont="1" applyFill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Fill="1" applyBorder="1" applyAlignment="1" applyProtection="1">
      <alignment horizontal="center" vertical="center" wrapText="1"/>
    </xf>
    <xf numFmtId="0" fontId="6" fillId="0" borderId="76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right" wrapText="1"/>
    </xf>
    <xf numFmtId="0" fontId="46" fillId="0" borderId="0" xfId="0" applyFont="1" applyAlignment="1">
      <alignment vertical="top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4" fontId="24" fillId="0" borderId="15" xfId="0" applyNumberFormat="1" applyFont="1" applyFill="1" applyBorder="1" applyAlignment="1">
      <alignment horizontal="center" vertical="center"/>
    </xf>
    <xf numFmtId="4" fontId="27" fillId="0" borderId="12" xfId="0" applyNumberFormat="1" applyFont="1" applyFill="1" applyBorder="1" applyAlignment="1">
      <alignment horizontal="center" vertical="center"/>
    </xf>
    <xf numFmtId="4" fontId="24" fillId="0" borderId="10" xfId="0" applyNumberFormat="1" applyFont="1" applyFill="1" applyBorder="1" applyAlignment="1">
      <alignment horizontal="center" vertical="center"/>
    </xf>
    <xf numFmtId="4" fontId="27" fillId="0" borderId="20" xfId="0" applyNumberFormat="1" applyFont="1" applyFill="1" applyBorder="1" applyAlignment="1">
      <alignment horizontal="center" vertical="center"/>
    </xf>
    <xf numFmtId="4" fontId="24" fillId="0" borderId="18" xfId="0" applyNumberFormat="1" applyFont="1" applyFill="1" applyBorder="1" applyAlignment="1">
      <alignment horizontal="center" vertical="center"/>
    </xf>
    <xf numFmtId="4" fontId="27" fillId="0" borderId="11" xfId="0" applyNumberFormat="1" applyFont="1" applyFill="1" applyBorder="1" applyAlignment="1">
      <alignment horizontal="center" vertical="center"/>
    </xf>
    <xf numFmtId="166" fontId="3" fillId="0" borderId="18" xfId="0" applyNumberFormat="1" applyFont="1" applyFill="1" applyBorder="1" applyAlignment="1">
      <alignment horizontal="center" vertical="center"/>
    </xf>
    <xf numFmtId="166" fontId="3" fillId="0" borderId="11" xfId="0" applyNumberFormat="1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3" fontId="3" fillId="0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4" fontId="3" fillId="0" borderId="15" xfId="0" applyNumberFormat="1" applyFont="1" applyFill="1" applyBorder="1" applyAlignment="1">
      <alignment horizontal="center" vertical="center"/>
    </xf>
    <xf numFmtId="4" fontId="3" fillId="0" borderId="12" xfId="0" applyNumberFormat="1" applyFont="1" applyFill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4" fontId="3" fillId="0" borderId="18" xfId="0" applyNumberFormat="1" applyFont="1" applyFill="1" applyBorder="1" applyAlignment="1">
      <alignment horizontal="center" vertical="center"/>
    </xf>
    <xf numFmtId="4" fontId="3" fillId="0" borderId="11" xfId="0" applyNumberFormat="1" applyFont="1" applyFill="1" applyBorder="1" applyAlignment="1">
      <alignment horizontal="center" vertical="center"/>
    </xf>
    <xf numFmtId="4" fontId="3" fillId="0" borderId="10" xfId="0" applyNumberFormat="1" applyFont="1" applyFill="1" applyBorder="1" applyAlignment="1">
      <alignment horizontal="center" vertical="center"/>
    </xf>
    <xf numFmtId="4" fontId="3" fillId="0" borderId="20" xfId="0" applyNumberFormat="1" applyFont="1" applyFill="1" applyBorder="1" applyAlignment="1">
      <alignment horizontal="center" vertical="center"/>
    </xf>
    <xf numFmtId="166" fontId="24" fillId="0" borderId="18" xfId="0" applyNumberFormat="1" applyFont="1" applyFill="1" applyBorder="1" applyAlignment="1">
      <alignment horizontal="center" vertical="center"/>
    </xf>
    <xf numFmtId="166" fontId="24" fillId="0" borderId="11" xfId="0" applyNumberFormat="1" applyFont="1" applyFill="1" applyBorder="1" applyAlignment="1">
      <alignment horizontal="center" vertical="center"/>
    </xf>
    <xf numFmtId="166" fontId="3" fillId="0" borderId="15" xfId="0" applyNumberFormat="1" applyFont="1" applyFill="1" applyBorder="1" applyAlignment="1">
      <alignment horizontal="center" vertical="center"/>
    </xf>
    <xf numFmtId="166" fontId="3" fillId="0" borderId="12" xfId="0" applyNumberFormat="1" applyFont="1" applyFill="1" applyBorder="1" applyAlignment="1">
      <alignment horizontal="center" vertical="center"/>
    </xf>
    <xf numFmtId="166" fontId="3" fillId="0" borderId="10" xfId="0" applyNumberFormat="1" applyFont="1" applyFill="1" applyBorder="1" applyAlignment="1">
      <alignment horizontal="center" vertical="center"/>
    </xf>
    <xf numFmtId="166" fontId="3" fillId="0" borderId="2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68" fontId="3" fillId="0" borderId="15" xfId="0" applyNumberFormat="1" applyFont="1" applyFill="1" applyBorder="1" applyAlignment="1">
      <alignment horizontal="center" vertical="center"/>
    </xf>
    <xf numFmtId="168" fontId="3" fillId="0" borderId="12" xfId="0" applyNumberFormat="1" applyFont="1" applyFill="1" applyBorder="1" applyAlignment="1">
      <alignment horizontal="center" vertical="center"/>
    </xf>
    <xf numFmtId="168" fontId="3" fillId="0" borderId="19" xfId="0" applyNumberFormat="1" applyFont="1" applyFill="1" applyBorder="1" applyAlignment="1">
      <alignment horizontal="center" vertical="center"/>
    </xf>
    <xf numFmtId="168" fontId="3" fillId="0" borderId="13" xfId="0" applyNumberFormat="1" applyFont="1" applyFill="1" applyBorder="1" applyAlignment="1">
      <alignment horizontal="center" vertical="center"/>
    </xf>
    <xf numFmtId="167" fontId="3" fillId="0" borderId="16" xfId="0" applyNumberFormat="1" applyFont="1" applyFill="1" applyBorder="1" applyAlignment="1">
      <alignment horizontal="center" vertical="center"/>
    </xf>
    <xf numFmtId="169" fontId="24" fillId="0" borderId="15" xfId="0" applyNumberFormat="1" applyFont="1" applyFill="1" applyBorder="1" applyAlignment="1">
      <alignment horizontal="center" vertical="center"/>
    </xf>
    <xf numFmtId="169" fontId="24" fillId="0" borderId="12" xfId="0" applyNumberFormat="1" applyFont="1" applyFill="1" applyBorder="1" applyAlignment="1">
      <alignment horizontal="center" vertical="center"/>
    </xf>
    <xf numFmtId="169" fontId="27" fillId="0" borderId="12" xfId="0" applyNumberFormat="1" applyFont="1" applyFill="1" applyBorder="1" applyAlignment="1">
      <alignment horizontal="center" vertical="center"/>
    </xf>
    <xf numFmtId="169" fontId="24" fillId="0" borderId="10" xfId="0" applyNumberFormat="1" applyFont="1" applyFill="1" applyBorder="1" applyAlignment="1">
      <alignment horizontal="center" vertical="center"/>
    </xf>
    <xf numFmtId="169" fontId="24" fillId="0" borderId="20" xfId="0" applyNumberFormat="1" applyFont="1" applyFill="1" applyBorder="1" applyAlignment="1">
      <alignment horizontal="center" vertical="center"/>
    </xf>
    <xf numFmtId="4" fontId="24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Fill="1" applyBorder="1" applyAlignment="1">
      <alignment horizontal="center" vertical="center"/>
    </xf>
    <xf numFmtId="166" fontId="24" fillId="0" borderId="12" xfId="0" applyNumberFormat="1" applyFont="1" applyFill="1" applyBorder="1" applyAlignment="1">
      <alignment horizontal="center" vertical="center"/>
    </xf>
    <xf numFmtId="4" fontId="24" fillId="0" borderId="30" xfId="0" applyNumberFormat="1" applyFont="1" applyFill="1" applyBorder="1" applyAlignment="1">
      <alignment horizontal="center" vertical="center"/>
    </xf>
    <xf numFmtId="4" fontId="24" fillId="0" borderId="3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6" fontId="13" fillId="0" borderId="15" xfId="0" applyNumberFormat="1" applyFont="1" applyFill="1" applyBorder="1" applyAlignment="1">
      <alignment horizontal="center" vertical="center"/>
    </xf>
    <xf numFmtId="166" fontId="13" fillId="0" borderId="12" xfId="0" applyNumberFormat="1" applyFont="1" applyFill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6" fontId="26" fillId="0" borderId="15" xfId="0" applyNumberFormat="1" applyFont="1" applyFill="1" applyBorder="1" applyAlignment="1">
      <alignment horizontal="center" vertical="center"/>
    </xf>
    <xf numFmtId="166" fontId="26" fillId="0" borderId="12" xfId="0" applyNumberFormat="1" applyFont="1" applyFill="1" applyBorder="1" applyAlignment="1">
      <alignment horizontal="center" vertical="center"/>
    </xf>
    <xf numFmtId="3" fontId="24" fillId="0" borderId="15" xfId="0" applyNumberFormat="1" applyFont="1" applyFill="1" applyBorder="1" applyAlignment="1">
      <alignment horizontal="center" vertical="center"/>
    </xf>
    <xf numFmtId="3" fontId="24" fillId="0" borderId="12" xfId="0" applyNumberFormat="1" applyFont="1" applyFill="1" applyBorder="1" applyAlignment="1">
      <alignment horizontal="center" vertical="center"/>
    </xf>
    <xf numFmtId="166" fontId="13" fillId="0" borderId="30" xfId="0" applyNumberFormat="1" applyFont="1" applyFill="1" applyBorder="1" applyAlignment="1">
      <alignment horizontal="center" vertical="center"/>
    </xf>
    <xf numFmtId="166" fontId="13" fillId="0" borderId="31" xfId="0" applyNumberFormat="1" applyFont="1" applyFill="1" applyBorder="1" applyAlignment="1">
      <alignment horizontal="center" vertical="center"/>
    </xf>
    <xf numFmtId="166" fontId="3" fillId="0" borderId="0" xfId="0" applyNumberFormat="1" applyFont="1" applyFill="1" applyBorder="1" applyAlignment="1">
      <alignment horizontal="center" vertical="center"/>
    </xf>
    <xf numFmtId="166" fontId="24" fillId="0" borderId="0" xfId="0" applyNumberFormat="1" applyFont="1" applyFill="1" applyBorder="1" applyAlignment="1">
      <alignment horizontal="center" vertical="center"/>
    </xf>
    <xf numFmtId="3" fontId="24" fillId="0" borderId="30" xfId="0" applyNumberFormat="1" applyFont="1" applyFill="1" applyBorder="1" applyAlignment="1">
      <alignment horizontal="center" vertical="center"/>
    </xf>
    <xf numFmtId="3" fontId="24" fillId="0" borderId="31" xfId="0" applyNumberFormat="1" applyFont="1" applyFill="1" applyBorder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0" fontId="24" fillId="0" borderId="15" xfId="0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left" vertical="center"/>
    </xf>
    <xf numFmtId="0" fontId="24" fillId="0" borderId="11" xfId="0" applyFont="1" applyFill="1" applyBorder="1" applyAlignment="1">
      <alignment horizontal="left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11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center"/>
    </xf>
    <xf numFmtId="0" fontId="24" fillId="0" borderId="20" xfId="0" applyFont="1" applyFill="1" applyBorder="1" applyAlignment="1">
      <alignment horizontal="center" vertical="center"/>
    </xf>
    <xf numFmtId="14" fontId="24" fillId="0" borderId="18" xfId="0" quotePrefix="1" applyNumberFormat="1" applyFont="1" applyFill="1" applyBorder="1" applyAlignment="1">
      <alignment horizontal="center" vertical="center"/>
    </xf>
    <xf numFmtId="14" fontId="24" fillId="0" borderId="11" xfId="0" quotePrefix="1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4" fontId="6" fillId="8" borderId="11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8" fillId="0" borderId="15" xfId="0" quotePrefix="1" applyNumberFormat="1" applyFont="1" applyFill="1" applyBorder="1" applyAlignment="1">
      <alignment horizontal="center" vertical="center" wrapText="1"/>
    </xf>
    <xf numFmtId="3" fontId="28" fillId="0" borderId="12" xfId="0" quotePrefix="1" applyNumberFormat="1" applyFont="1" applyFill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14" fontId="3" fillId="8" borderId="15" xfId="0" applyNumberFormat="1" applyFont="1" applyFill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1" fillId="8" borderId="15" xfId="0" quotePrefix="1" applyNumberFormat="1" applyFont="1" applyFill="1" applyBorder="1" applyAlignment="1">
      <alignment horizontal="center" vertical="center"/>
    </xf>
    <xf numFmtId="3" fontId="1" fillId="8" borderId="12" xfId="0" quotePrefix="1" applyNumberFormat="1" applyFont="1" applyFill="1" applyBorder="1" applyAlignment="1">
      <alignment horizontal="center" vertical="center"/>
    </xf>
    <xf numFmtId="3" fontId="1" fillId="0" borderId="15" xfId="0" quotePrefix="1" applyNumberFormat="1" applyFont="1" applyFill="1" applyBorder="1" applyAlignment="1">
      <alignment horizontal="center" vertical="center" wrapText="1"/>
    </xf>
    <xf numFmtId="3" fontId="1" fillId="0" borderId="0" xfId="0" quotePrefix="1" applyNumberFormat="1" applyFont="1" applyFill="1" applyBorder="1" applyAlignment="1">
      <alignment horizontal="center" vertical="center" wrapText="1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4" fontId="32" fillId="3" borderId="7" xfId="0" applyNumberFormat="1" applyFont="1" applyFill="1" applyBorder="1" applyAlignment="1">
      <alignment horizontal="center" vertical="center" wrapText="1"/>
    </xf>
    <xf numFmtId="4" fontId="32" fillId="3" borderId="22" xfId="0" applyNumberFormat="1" applyFont="1" applyFill="1" applyBorder="1" applyAlignment="1">
      <alignment horizontal="center" vertical="center" wrapText="1"/>
    </xf>
    <xf numFmtId="4" fontId="32" fillId="3" borderId="35" xfId="0" applyNumberFormat="1" applyFont="1" applyFill="1" applyBorder="1" applyAlignment="1">
      <alignment horizontal="center" vertical="center" wrapText="1"/>
    </xf>
    <xf numFmtId="4" fontId="32" fillId="3" borderId="23" xfId="0" applyNumberFormat="1" applyFont="1" applyFill="1" applyBorder="1" applyAlignment="1">
      <alignment horizontal="center" vertical="center" wrapText="1"/>
    </xf>
    <xf numFmtId="4" fontId="32" fillId="3" borderId="26" xfId="0" applyNumberFormat="1" applyFont="1" applyFill="1" applyBorder="1" applyAlignment="1">
      <alignment horizontal="center" vertical="center" wrapText="1"/>
    </xf>
    <xf numFmtId="4" fontId="32" fillId="3" borderId="32" xfId="0" applyNumberFormat="1" applyFont="1" applyFill="1" applyBorder="1" applyAlignment="1">
      <alignment horizontal="center" vertical="center" wrapText="1"/>
    </xf>
    <xf numFmtId="0" fontId="32" fillId="3" borderId="7" xfId="0" applyFont="1" applyFill="1" applyBorder="1" applyAlignment="1">
      <alignment horizontal="center" vertical="center" wrapText="1"/>
    </xf>
    <xf numFmtId="0" fontId="32" fillId="3" borderId="22" xfId="0" applyFont="1" applyFill="1" applyBorder="1" applyAlignment="1">
      <alignment horizontal="center" vertical="center" wrapText="1"/>
    </xf>
    <xf numFmtId="166" fontId="32" fillId="3" borderId="35" xfId="0" applyNumberFormat="1" applyFont="1" applyFill="1" applyBorder="1" applyAlignment="1">
      <alignment horizontal="center" vertical="center" wrapText="1"/>
    </xf>
    <xf numFmtId="166" fontId="32" fillId="3" borderId="23" xfId="0" applyNumberFormat="1" applyFont="1" applyFill="1" applyBorder="1" applyAlignment="1">
      <alignment horizontal="center" vertical="center" wrapText="1"/>
    </xf>
    <xf numFmtId="4" fontId="19" fillId="5" borderId="34" xfId="0" applyNumberFormat="1" applyFont="1" applyFill="1" applyBorder="1" applyAlignment="1">
      <alignment horizontal="center" vertical="center" wrapText="1"/>
    </xf>
    <xf numFmtId="4" fontId="19" fillId="5" borderId="21" xfId="0" applyNumberFormat="1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166" fontId="6" fillId="8" borderId="20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4" fontId="24" fillId="0" borderId="11" xfId="0" applyNumberFormat="1" applyFont="1" applyFill="1" applyBorder="1" applyAlignment="1">
      <alignment horizontal="center" vertical="center"/>
    </xf>
    <xf numFmtId="169" fontId="3" fillId="0" borderId="15" xfId="0" applyNumberFormat="1" applyFont="1" applyFill="1" applyBorder="1" applyAlignment="1">
      <alignment horizontal="center" vertical="center"/>
    </xf>
    <xf numFmtId="169" fontId="3" fillId="0" borderId="12" xfId="0" applyNumberFormat="1" applyFont="1" applyFill="1" applyBorder="1" applyAlignment="1">
      <alignment horizontal="center" vertical="center"/>
    </xf>
    <xf numFmtId="166" fontId="13" fillId="0" borderId="0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4" fontId="3" fillId="0" borderId="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3" fontId="28" fillId="0" borderId="15" xfId="0" applyNumberFormat="1" applyFont="1" applyFill="1" applyBorder="1" applyAlignment="1">
      <alignment horizontal="center" vertical="center" wrapText="1"/>
    </xf>
    <xf numFmtId="3" fontId="28" fillId="0" borderId="0" xfId="0" applyNumberFormat="1" applyFont="1" applyFill="1" applyBorder="1" applyAlignment="1">
      <alignment horizontal="center" vertical="center" wrapText="1"/>
    </xf>
    <xf numFmtId="3" fontId="28" fillId="0" borderId="12" xfId="0" applyNumberFormat="1" applyFont="1" applyFill="1" applyBorder="1" applyAlignment="1">
      <alignment horizontal="center" vertical="center" wrapText="1"/>
    </xf>
    <xf numFmtId="3" fontId="3" fillId="0" borderId="0" xfId="0" applyNumberFormat="1" applyFont="1" applyFill="1" applyBorder="1" applyAlignment="1">
      <alignment horizontal="center" vertical="center"/>
    </xf>
    <xf numFmtId="3" fontId="3" fillId="0" borderId="18" xfId="0" applyNumberFormat="1" applyFont="1" applyFill="1" applyBorder="1" applyAlignment="1">
      <alignment horizontal="center" vertical="center"/>
    </xf>
    <xf numFmtId="3" fontId="3" fillId="0" borderId="11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0" borderId="30" xfId="0" applyNumberFormat="1" applyFont="1" applyFill="1" applyBorder="1" applyAlignment="1">
      <alignment horizontal="center" vertical="center"/>
    </xf>
    <xf numFmtId="4" fontId="3" fillId="0" borderId="31" xfId="0" applyNumberFormat="1" applyFont="1" applyFill="1" applyBorder="1" applyAlignment="1">
      <alignment horizontal="center" vertical="center"/>
    </xf>
    <xf numFmtId="0" fontId="32" fillId="3" borderId="35" xfId="0" applyFont="1" applyFill="1" applyBorder="1" applyAlignment="1">
      <alignment horizontal="center" vertical="center" wrapText="1"/>
    </xf>
    <xf numFmtId="0" fontId="32" fillId="3" borderId="23" xfId="0" applyFont="1" applyFill="1" applyBorder="1" applyAlignment="1">
      <alignment horizontal="center" vertical="center" wrapText="1"/>
    </xf>
    <xf numFmtId="4" fontId="32" fillId="3" borderId="34" xfId="0" applyNumberFormat="1" applyFont="1" applyFill="1" applyBorder="1" applyAlignment="1">
      <alignment horizontal="center" vertical="center" wrapText="1"/>
    </xf>
    <xf numFmtId="4" fontId="32" fillId="3" borderId="21" xfId="0" applyNumberFormat="1" applyFont="1" applyFill="1" applyBorder="1" applyAlignment="1">
      <alignment horizontal="center" vertical="center" wrapText="1"/>
    </xf>
    <xf numFmtId="168" fontId="3" fillId="0" borderId="46" xfId="0" applyNumberFormat="1" applyFont="1" applyFill="1" applyBorder="1" applyAlignment="1">
      <alignment horizontal="center" vertical="center"/>
    </xf>
    <xf numFmtId="168" fontId="3" fillId="0" borderId="47" xfId="0" applyNumberFormat="1" applyFont="1" applyFill="1" applyBorder="1" applyAlignment="1">
      <alignment horizontal="center" vertical="center"/>
    </xf>
    <xf numFmtId="14" fontId="32" fillId="3" borderId="7" xfId="0" applyNumberFormat="1" applyFont="1" applyFill="1" applyBorder="1" applyAlignment="1">
      <alignment horizontal="center" vertical="center" wrapText="1"/>
    </xf>
    <xf numFmtId="14" fontId="32" fillId="3" borderId="22" xfId="0" applyNumberFormat="1" applyFont="1" applyFill="1" applyBorder="1" applyAlignment="1">
      <alignment horizontal="center" vertical="center" wrapText="1"/>
    </xf>
    <xf numFmtId="3" fontId="32" fillId="3" borderId="7" xfId="0" applyNumberFormat="1" applyFont="1" applyFill="1" applyBorder="1" applyAlignment="1">
      <alignment horizontal="center" vertical="center" wrapText="1"/>
    </xf>
    <xf numFmtId="3" fontId="32" fillId="3" borderId="22" xfId="0" applyNumberFormat="1" applyFont="1" applyFill="1" applyBorder="1" applyAlignment="1">
      <alignment horizontal="center" vertical="center" wrapText="1"/>
    </xf>
    <xf numFmtId="4" fontId="7" fillId="14" borderId="26" xfId="0" applyNumberFormat="1" applyFont="1" applyFill="1" applyBorder="1" applyAlignment="1">
      <alignment horizontal="center" vertical="center" wrapText="1"/>
    </xf>
    <xf numFmtId="4" fontId="7" fillId="14" borderId="32" xfId="0" applyNumberFormat="1" applyFont="1" applyFill="1" applyBorder="1" applyAlignment="1">
      <alignment horizontal="center" vertical="center" wrapText="1"/>
    </xf>
    <xf numFmtId="4" fontId="7" fillId="15" borderId="26" xfId="0" applyNumberFormat="1" applyFont="1" applyFill="1" applyBorder="1" applyAlignment="1">
      <alignment horizontal="center" vertical="center" wrapText="1"/>
    </xf>
    <xf numFmtId="4" fontId="7" fillId="15" borderId="32" xfId="0" applyNumberFormat="1" applyFont="1" applyFill="1" applyBorder="1" applyAlignment="1">
      <alignment horizontal="center" vertical="center" wrapText="1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Fill="1" applyBorder="1" applyAlignment="1">
      <alignment horizontal="center" vertical="center"/>
    </xf>
    <xf numFmtId="14" fontId="24" fillId="0" borderId="12" xfId="0" applyNumberFormat="1" applyFont="1" applyFill="1" applyBorder="1" applyAlignment="1">
      <alignment horizontal="center" vertical="center"/>
    </xf>
    <xf numFmtId="3" fontId="3" fillId="0" borderId="10" xfId="0" applyNumberFormat="1" applyFont="1" applyFill="1" applyBorder="1" applyAlignment="1">
      <alignment horizontal="center" vertical="center"/>
    </xf>
    <xf numFmtId="3" fontId="3" fillId="0" borderId="20" xfId="0" applyNumberFormat="1" applyFont="1" applyFill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3" fontId="19" fillId="5" borderId="34" xfId="0" applyNumberFormat="1" applyFont="1" applyFill="1" applyBorder="1" applyAlignment="1">
      <alignment horizontal="center" vertical="center" wrapText="1"/>
    </xf>
    <xf numFmtId="3" fontId="19" fillId="5" borderId="21" xfId="0" applyNumberFormat="1" applyFont="1" applyFill="1" applyBorder="1" applyAlignment="1">
      <alignment horizontal="center" vertical="center" wrapText="1"/>
    </xf>
    <xf numFmtId="3" fontId="19" fillId="5" borderId="7" xfId="0" applyNumberFormat="1" applyFont="1" applyFill="1" applyBorder="1" applyAlignment="1">
      <alignment horizontal="center" vertical="center" wrapText="1"/>
    </xf>
    <xf numFmtId="3" fontId="19" fillId="5" borderId="22" xfId="0" applyNumberFormat="1" applyFont="1" applyFill="1" applyBorder="1" applyAlignment="1">
      <alignment horizontal="center" vertical="center" wrapText="1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7" fontId="3" fillId="0" borderId="30" xfId="0" applyNumberFormat="1" applyFont="1" applyFill="1" applyBorder="1" applyAlignment="1">
      <alignment horizontal="center" vertical="center"/>
    </xf>
    <xf numFmtId="167" fontId="3" fillId="0" borderId="31" xfId="0" applyNumberFormat="1" applyFont="1" applyFill="1" applyBorder="1" applyAlignment="1">
      <alignment horizontal="center" vertical="center"/>
    </xf>
    <xf numFmtId="168" fontId="3" fillId="0" borderId="18" xfId="0" applyNumberFormat="1" applyFont="1" applyFill="1" applyBorder="1" applyAlignment="1">
      <alignment horizontal="center" vertical="center"/>
    </xf>
    <xf numFmtId="168" fontId="3" fillId="0" borderId="11" xfId="0" applyNumberFormat="1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3" fontId="19" fillId="5" borderId="35" xfId="0" applyNumberFormat="1" applyFont="1" applyFill="1" applyBorder="1" applyAlignment="1">
      <alignment horizontal="center" vertical="center" wrapText="1"/>
    </xf>
    <xf numFmtId="3" fontId="19" fillId="5" borderId="23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4" borderId="34" xfId="0" applyNumberFormat="1" applyFont="1" applyFill="1" applyBorder="1" applyAlignment="1">
      <alignment horizontal="center" vertical="center" wrapText="1"/>
    </xf>
    <xf numFmtId="4" fontId="7" fillId="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</cellXfs>
  <cellStyles count="11">
    <cellStyle name="Normal 9 5 2" xfId="7"/>
    <cellStyle name="Percent 2" xfId="8"/>
    <cellStyle name="Гиперссылка" xfId="3" builtinId="8"/>
    <cellStyle name="Обычный" xfId="0" builtinId="0"/>
    <cellStyle name="Обычный 15" xfId="5"/>
    <cellStyle name="Обычный 2" xfId="9"/>
    <cellStyle name="Обычный 2 2" xfId="2"/>
    <cellStyle name="Обычный 2 8" xfId="4"/>
    <cellStyle name="Обычный 4 10" xfId="1"/>
    <cellStyle name="Финансовый 2" xfId="6"/>
    <cellStyle name="Финансовый 3" xfId="10"/>
  </cellStyles>
  <dxfs count="368"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63" Type="http://schemas.openxmlformats.org/officeDocument/2006/relationships/externalLink" Target="externalLinks/externalLink56.xml"/><Relationship Id="rId84" Type="http://schemas.openxmlformats.org/officeDocument/2006/relationships/externalLink" Target="externalLinks/externalLink77.xml"/><Relationship Id="rId138" Type="http://schemas.openxmlformats.org/officeDocument/2006/relationships/externalLink" Target="externalLinks/externalLink131.xml"/><Relationship Id="rId159" Type="http://schemas.openxmlformats.org/officeDocument/2006/relationships/externalLink" Target="externalLinks/externalLink152.xml"/><Relationship Id="rId170" Type="http://schemas.openxmlformats.org/officeDocument/2006/relationships/externalLink" Target="externalLinks/externalLink163.xml"/><Relationship Id="rId191" Type="http://schemas.openxmlformats.org/officeDocument/2006/relationships/sharedStrings" Target="sharedStrings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53" Type="http://schemas.openxmlformats.org/officeDocument/2006/relationships/externalLink" Target="externalLinks/externalLink46.xml"/><Relationship Id="rId74" Type="http://schemas.openxmlformats.org/officeDocument/2006/relationships/externalLink" Target="externalLinks/externalLink67.xml"/><Relationship Id="rId128" Type="http://schemas.openxmlformats.org/officeDocument/2006/relationships/externalLink" Target="externalLinks/externalLink121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8.xml"/><Relationship Id="rId160" Type="http://schemas.openxmlformats.org/officeDocument/2006/relationships/externalLink" Target="externalLinks/externalLink153.xml"/><Relationship Id="rId181" Type="http://schemas.openxmlformats.org/officeDocument/2006/relationships/externalLink" Target="externalLinks/externalLink174.xml"/><Relationship Id="rId22" Type="http://schemas.openxmlformats.org/officeDocument/2006/relationships/externalLink" Target="externalLinks/externalLink15.xml"/><Relationship Id="rId43" Type="http://schemas.openxmlformats.org/officeDocument/2006/relationships/externalLink" Target="externalLinks/externalLink36.xml"/><Relationship Id="rId64" Type="http://schemas.openxmlformats.org/officeDocument/2006/relationships/externalLink" Target="externalLinks/externalLink57.xml"/><Relationship Id="rId118" Type="http://schemas.openxmlformats.org/officeDocument/2006/relationships/externalLink" Target="externalLinks/externalLink111.xml"/><Relationship Id="rId139" Type="http://schemas.openxmlformats.org/officeDocument/2006/relationships/externalLink" Target="externalLinks/externalLink132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71" Type="http://schemas.openxmlformats.org/officeDocument/2006/relationships/externalLink" Target="externalLinks/externalLink164.xml"/><Relationship Id="rId192" Type="http://schemas.openxmlformats.org/officeDocument/2006/relationships/calcChain" Target="calcChain.xml"/><Relationship Id="rId12" Type="http://schemas.openxmlformats.org/officeDocument/2006/relationships/externalLink" Target="externalLinks/externalLink5.xml"/><Relationship Id="rId33" Type="http://schemas.openxmlformats.org/officeDocument/2006/relationships/externalLink" Target="externalLinks/externalLink26.xml"/><Relationship Id="rId108" Type="http://schemas.openxmlformats.org/officeDocument/2006/relationships/externalLink" Target="externalLinks/externalLink101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5" Type="http://schemas.openxmlformats.org/officeDocument/2006/relationships/externalLink" Target="externalLinks/externalLink68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61" Type="http://schemas.openxmlformats.org/officeDocument/2006/relationships/externalLink" Target="externalLinks/externalLink154.xml"/><Relationship Id="rId182" Type="http://schemas.openxmlformats.org/officeDocument/2006/relationships/externalLink" Target="externalLinks/externalLink175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5" Type="http://schemas.openxmlformats.org/officeDocument/2006/relationships/externalLink" Target="externalLinks/externalLink58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51" Type="http://schemas.openxmlformats.org/officeDocument/2006/relationships/externalLink" Target="externalLinks/externalLink144.xml"/><Relationship Id="rId172" Type="http://schemas.openxmlformats.org/officeDocument/2006/relationships/externalLink" Target="externalLinks/externalLink165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97.xml"/><Relationship Id="rId120" Type="http://schemas.openxmlformats.org/officeDocument/2006/relationships/externalLink" Target="externalLinks/externalLink113.xml"/><Relationship Id="rId125" Type="http://schemas.openxmlformats.org/officeDocument/2006/relationships/externalLink" Target="externalLinks/externalLink118.xml"/><Relationship Id="rId141" Type="http://schemas.openxmlformats.org/officeDocument/2006/relationships/externalLink" Target="externalLinks/externalLink134.xml"/><Relationship Id="rId146" Type="http://schemas.openxmlformats.org/officeDocument/2006/relationships/externalLink" Target="externalLinks/externalLink139.xml"/><Relationship Id="rId167" Type="http://schemas.openxmlformats.org/officeDocument/2006/relationships/externalLink" Target="externalLinks/externalLink160.xml"/><Relationship Id="rId188" Type="http://schemas.openxmlformats.org/officeDocument/2006/relationships/externalLink" Target="externalLinks/externalLink18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162" Type="http://schemas.openxmlformats.org/officeDocument/2006/relationships/externalLink" Target="externalLinks/externalLink155.xml"/><Relationship Id="rId183" Type="http://schemas.openxmlformats.org/officeDocument/2006/relationships/externalLink" Target="externalLinks/externalLink17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externalLink" Target="externalLinks/externalLink150.xml"/><Relationship Id="rId178" Type="http://schemas.openxmlformats.org/officeDocument/2006/relationships/externalLink" Target="externalLinks/externalLink171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73" Type="http://schemas.openxmlformats.org/officeDocument/2006/relationships/externalLink" Target="externalLinks/externalLink166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168" Type="http://schemas.openxmlformats.org/officeDocument/2006/relationships/externalLink" Target="externalLinks/externalLink16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163" Type="http://schemas.openxmlformats.org/officeDocument/2006/relationships/externalLink" Target="externalLinks/externalLink156.xml"/><Relationship Id="rId184" Type="http://schemas.openxmlformats.org/officeDocument/2006/relationships/externalLink" Target="externalLinks/externalLink177.xml"/><Relationship Id="rId189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externalLink" Target="externalLinks/externalLink151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74" Type="http://schemas.openxmlformats.org/officeDocument/2006/relationships/externalLink" Target="externalLinks/externalLink167.xml"/><Relationship Id="rId179" Type="http://schemas.openxmlformats.org/officeDocument/2006/relationships/externalLink" Target="externalLinks/externalLink172.xml"/><Relationship Id="rId190" Type="http://schemas.openxmlformats.org/officeDocument/2006/relationships/styles" Target="styles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164" Type="http://schemas.openxmlformats.org/officeDocument/2006/relationships/externalLink" Target="externalLinks/externalLink157.xml"/><Relationship Id="rId169" Type="http://schemas.openxmlformats.org/officeDocument/2006/relationships/externalLink" Target="externalLinks/externalLink162.xml"/><Relationship Id="rId185" Type="http://schemas.openxmlformats.org/officeDocument/2006/relationships/externalLink" Target="externalLinks/externalLink178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80" Type="http://schemas.openxmlformats.org/officeDocument/2006/relationships/externalLink" Target="externalLinks/externalLink173.xml"/><Relationship Id="rId26" Type="http://schemas.openxmlformats.org/officeDocument/2006/relationships/externalLink" Target="externalLinks/externalLink19.xml"/><Relationship Id="rId47" Type="http://schemas.openxmlformats.org/officeDocument/2006/relationships/externalLink" Target="externalLinks/externalLink40.xml"/><Relationship Id="rId68" Type="http://schemas.openxmlformats.org/officeDocument/2006/relationships/externalLink" Target="externalLinks/externalLink61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54" Type="http://schemas.openxmlformats.org/officeDocument/2006/relationships/externalLink" Target="externalLinks/externalLink147.xml"/><Relationship Id="rId175" Type="http://schemas.openxmlformats.org/officeDocument/2006/relationships/externalLink" Target="externalLinks/externalLink168.xml"/><Relationship Id="rId16" Type="http://schemas.openxmlformats.org/officeDocument/2006/relationships/externalLink" Target="externalLinks/externalLink9.xml"/><Relationship Id="rId37" Type="http://schemas.openxmlformats.org/officeDocument/2006/relationships/externalLink" Target="externalLinks/externalLink30.xml"/><Relationship Id="rId58" Type="http://schemas.openxmlformats.org/officeDocument/2006/relationships/externalLink" Target="externalLinks/externalLink51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44" Type="http://schemas.openxmlformats.org/officeDocument/2006/relationships/externalLink" Target="externalLinks/externalLink137.xml"/><Relationship Id="rId90" Type="http://schemas.openxmlformats.org/officeDocument/2006/relationships/externalLink" Target="externalLinks/externalLink83.xml"/><Relationship Id="rId165" Type="http://schemas.openxmlformats.org/officeDocument/2006/relationships/externalLink" Target="externalLinks/externalLink158.xml"/><Relationship Id="rId186" Type="http://schemas.openxmlformats.org/officeDocument/2006/relationships/externalLink" Target="externalLinks/externalLink179.xml"/><Relationship Id="rId27" Type="http://schemas.openxmlformats.org/officeDocument/2006/relationships/externalLink" Target="externalLinks/externalLink20.xml"/><Relationship Id="rId48" Type="http://schemas.openxmlformats.org/officeDocument/2006/relationships/externalLink" Target="externalLinks/externalLink41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34" Type="http://schemas.openxmlformats.org/officeDocument/2006/relationships/externalLink" Target="externalLinks/externalLink127.xml"/><Relationship Id="rId80" Type="http://schemas.openxmlformats.org/officeDocument/2006/relationships/externalLink" Target="externalLinks/externalLink73.xml"/><Relationship Id="rId155" Type="http://schemas.openxmlformats.org/officeDocument/2006/relationships/externalLink" Target="externalLinks/externalLink148.xml"/><Relationship Id="rId176" Type="http://schemas.openxmlformats.org/officeDocument/2006/relationships/externalLink" Target="externalLinks/externalLink169.xml"/><Relationship Id="rId17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24" Type="http://schemas.openxmlformats.org/officeDocument/2006/relationships/externalLink" Target="externalLinks/externalLink117.xml"/><Relationship Id="rId70" Type="http://schemas.openxmlformats.org/officeDocument/2006/relationships/externalLink" Target="externalLinks/externalLink63.xml"/><Relationship Id="rId91" Type="http://schemas.openxmlformats.org/officeDocument/2006/relationships/externalLink" Target="externalLinks/externalLink84.xml"/><Relationship Id="rId145" Type="http://schemas.openxmlformats.org/officeDocument/2006/relationships/externalLink" Target="externalLinks/externalLink138.xml"/><Relationship Id="rId166" Type="http://schemas.openxmlformats.org/officeDocument/2006/relationships/externalLink" Target="externalLinks/externalLink159.xml"/><Relationship Id="rId187" Type="http://schemas.openxmlformats.org/officeDocument/2006/relationships/externalLink" Target="externalLinks/externalLink180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60" Type="http://schemas.openxmlformats.org/officeDocument/2006/relationships/externalLink" Target="externalLinks/externalLink53.xml"/><Relationship Id="rId81" Type="http://schemas.openxmlformats.org/officeDocument/2006/relationships/externalLink" Target="externalLinks/externalLink74.xml"/><Relationship Id="rId135" Type="http://schemas.openxmlformats.org/officeDocument/2006/relationships/externalLink" Target="externalLinks/externalLink128.xml"/><Relationship Id="rId156" Type="http://schemas.openxmlformats.org/officeDocument/2006/relationships/externalLink" Target="externalLinks/externalLink149.xml"/><Relationship Id="rId177" Type="http://schemas.openxmlformats.org/officeDocument/2006/relationships/externalLink" Target="externalLinks/externalLink17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nts%20and%20Settings\branko.mitrovic\Local%20Settings\Temporary%20Internet%20Files\OLKF7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ilan.djeric\AppData\Local\Microsoft\Windows\Temporary%20Internet%20Files\Content.Outlook\CY4W3T6C\Documents%20and%20Settings\Nikola.MARCETA\Desktop\Mesecni%20izvestaj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3\5YearsPlan\Companies\Hydril\Secondary\Misc\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4;&#1090;&#1087;&#1088;&#1072;&#1074;&#1083;&#1077;&#1085;&#1086;%2520&#1074;%2520&#1047;&#1072;&#1088;&#1091;&#1073;&#1077;&#1078;&#1085;&#1077;&#1092;&#1090;&#1100;_20150401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3\01_&#1052;&#1072;&#1090;&#1077;&#1088;&#1080;&#1072;&#1083;&#1099;%20&#1082;%20&#1041;&#1050;_01.23\3.%20&#1050;&#1091;&#1088;&#1089;&#1086;&#1074;&#1099;&#1077;%20&#1088;&#1072;&#1079;&#1085;&#1080;&#1094;&#1099;\&#1056;&#1042;&#1055;_Netback_2022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 t="str">
            <v/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 t="str">
            <v/>
          </cell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 t="str">
            <v/>
          </cell>
        </row>
        <row r="174">
          <cell r="BT174" t="str">
            <v/>
          </cell>
        </row>
        <row r="175">
          <cell r="BT175" t="str">
            <v/>
          </cell>
          <cell r="BU175" t="str">
            <v/>
          </cell>
        </row>
        <row r="177">
          <cell r="BT177" t="str">
            <v/>
          </cell>
          <cell r="BU177" t="str">
            <v/>
          </cell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 t="str">
            <v/>
          </cell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 t="str">
            <v/>
          </cell>
        </row>
        <row r="264">
          <cell r="BU264" t="str">
            <v/>
          </cell>
        </row>
        <row r="265">
          <cell r="BU265" t="str">
            <v/>
          </cell>
        </row>
        <row r="266">
          <cell r="BT266" t="str">
            <v/>
          </cell>
        </row>
        <row r="267">
          <cell r="BT267" t="str">
            <v/>
          </cell>
        </row>
        <row r="268">
          <cell r="BT268">
            <v>36996.1</v>
          </cell>
        </row>
        <row r="269">
          <cell r="BT269" t="str">
            <v/>
          </cell>
        </row>
        <row r="278">
          <cell r="BT278" t="str">
            <v/>
          </cell>
        </row>
        <row r="280">
          <cell r="BU280" t="str">
            <v/>
          </cell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 t="str">
            <v/>
          </cell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 t="str">
            <v/>
          </cell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 t="str">
            <v/>
          </cell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 t="str">
            <v/>
          </cell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 t="str">
            <v xml:space="preserve"> </v>
          </cell>
          <cell r="Z102" t="str">
            <v xml:space="preserve"> </v>
          </cell>
        </row>
        <row r="103">
          <cell r="U103" t="str">
            <v xml:space="preserve"> </v>
          </cell>
          <cell r="V103" t="str">
            <v xml:space="preserve"> </v>
          </cell>
          <cell r="Z103" t="str">
            <v xml:space="preserve"> </v>
          </cell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 t="str">
            <v xml:space="preserve"> 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 t="str">
            <v xml:space="preserve"> </v>
          </cell>
        </row>
        <row r="107">
          <cell r="T107" t="str">
            <v>Jermenovci RNP</v>
          </cell>
          <cell r="V107" t="str">
            <v xml:space="preserve"> </v>
          </cell>
          <cell r="X107">
            <v>0</v>
          </cell>
          <cell r="Y107" t="str">
            <v xml:space="preserve"> </v>
          </cell>
        </row>
        <row r="108">
          <cell r="T108" t="str">
            <v>Elemir RNP</v>
          </cell>
          <cell r="V108" t="str">
            <v xml:space="preserve"> </v>
          </cell>
          <cell r="X108">
            <v>0</v>
          </cell>
          <cell r="Y108" t="str">
            <v xml:space="preserve"> </v>
          </cell>
        </row>
        <row r="109">
          <cell r="T109" t="str">
            <v>ČOKA</v>
          </cell>
          <cell r="V109" t="str">
            <v xml:space="preserve"> </v>
          </cell>
          <cell r="X109">
            <v>0</v>
          </cell>
          <cell r="Y109" t="str">
            <v xml:space="preserve"> </v>
          </cell>
        </row>
        <row r="110">
          <cell r="T110" t="str">
            <v>Kikinda RNP</v>
          </cell>
          <cell r="V110" t="str">
            <v xml:space="preserve"> </v>
          </cell>
          <cell r="X110">
            <v>0</v>
          </cell>
          <cell r="Y110" t="str">
            <v xml:space="preserve"> </v>
          </cell>
        </row>
        <row r="111">
          <cell r="T111" t="str">
            <v>BOKA</v>
          </cell>
          <cell r="V111" t="str">
            <v xml:space="preserve"> </v>
          </cell>
          <cell r="X111">
            <v>0</v>
          </cell>
          <cell r="Y111" t="str">
            <v xml:space="preserve"> </v>
          </cell>
        </row>
        <row r="112">
          <cell r="T112" t="str">
            <v>Itebej</v>
          </cell>
          <cell r="V112" t="str">
            <v xml:space="preserve"> </v>
          </cell>
          <cell r="X112">
            <v>0</v>
          </cell>
          <cell r="Y112" t="str">
            <v xml:space="preserve"> </v>
          </cell>
        </row>
        <row r="113">
          <cell r="T113" t="str">
            <v>Karađorđevo RNP</v>
          </cell>
          <cell r="V113" t="str">
            <v xml:space="preserve"> </v>
          </cell>
          <cell r="X113">
            <v>0</v>
          </cell>
          <cell r="Y113" t="str">
            <v xml:space="preserve"> </v>
          </cell>
        </row>
        <row r="114">
          <cell r="T114" t="str">
            <v>Sirakovo RNP</v>
          </cell>
          <cell r="V114" t="str">
            <v xml:space="preserve"> </v>
          </cell>
          <cell r="X114">
            <v>0</v>
          </cell>
          <cell r="Y114" t="str">
            <v xml:space="preserve"> </v>
          </cell>
        </row>
        <row r="115">
          <cell r="T115" t="str">
            <v>Bradarac RNP</v>
          </cell>
          <cell r="V115" t="str">
            <v xml:space="preserve"> </v>
          </cell>
          <cell r="X115">
            <v>0</v>
          </cell>
          <cell r="Y115" t="str">
            <v xml:space="preserve"> 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 t="str">
            <v xml:space="preserve"> 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 t="str">
            <v xml:space="preserve"> 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 t="str">
            <v xml:space="preserve"> </v>
          </cell>
        </row>
        <row r="129">
          <cell r="T129" t="str">
            <v>kikinda</v>
          </cell>
          <cell r="Y129" t="str">
            <v xml:space="preserve"> </v>
          </cell>
        </row>
        <row r="130">
          <cell r="T130" t="str">
            <v>RNS za RNP storno</v>
          </cell>
          <cell r="Y130" t="str">
            <v xml:space="preserve"> </v>
          </cell>
        </row>
        <row r="131">
          <cell r="T131" t="str">
            <v>BASRA LIGHT</v>
          </cell>
          <cell r="Y131" t="str">
            <v xml:space="preserve"> </v>
          </cell>
        </row>
        <row r="132">
          <cell r="T132" t="str">
            <v>TENGIZ</v>
          </cell>
          <cell r="Y132" t="str">
            <v xml:space="preserve"> </v>
          </cell>
        </row>
        <row r="133">
          <cell r="T133" t="str">
            <v xml:space="preserve">REB </v>
          </cell>
          <cell r="Y133" t="str">
            <v xml:space="preserve"> </v>
          </cell>
        </row>
        <row r="134">
          <cell r="T134" t="str">
            <v xml:space="preserve"> RNS ZA rnp</v>
          </cell>
          <cell r="Y134" t="str">
            <v xml:space="preserve"> </v>
          </cell>
        </row>
        <row r="135">
          <cell r="T135" t="str">
            <v xml:space="preserve"> Uk. uvoz RNP</v>
          </cell>
          <cell r="Y135" t="str">
            <v xml:space="preserve"> </v>
          </cell>
        </row>
        <row r="136">
          <cell r="T136" t="str">
            <v>Kikinda</v>
          </cell>
          <cell r="X136">
            <v>0</v>
          </cell>
          <cell r="Y136" t="str">
            <v xml:space="preserve"> </v>
          </cell>
        </row>
        <row r="137">
          <cell r="T137" t="str">
            <v>CPC. BLEND</v>
          </cell>
          <cell r="X137">
            <v>0</v>
          </cell>
          <cell r="Y137" t="str">
            <v xml:space="preserve"> 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 t="str">
            <v xml:space="preserve"> 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 t="str">
            <v xml:space="preserve"> 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 t="str">
            <v xml:space="preserve"> </v>
          </cell>
          <cell r="Y144" t="str">
            <v xml:space="preserve"> </v>
          </cell>
        </row>
        <row r="145">
          <cell r="X145">
            <v>0</v>
          </cell>
          <cell r="Y145" t="str">
            <v xml:space="preserve"> 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 t="str">
            <v xml:space="preserve"> </v>
          </cell>
        </row>
        <row r="149">
          <cell r="T149" t="str">
            <v>VGO PROHEMIK</v>
          </cell>
          <cell r="X149">
            <v>0</v>
          </cell>
          <cell r="Y149" t="str">
            <v xml:space="preserve"> </v>
          </cell>
        </row>
        <row r="150">
          <cell r="T150" t="str">
            <v>REB-JUG  OKTA</v>
          </cell>
          <cell r="X150">
            <v>0</v>
          </cell>
          <cell r="Y150" t="str">
            <v xml:space="preserve"> </v>
          </cell>
        </row>
        <row r="151">
          <cell r="T151" t="str">
            <v>REB-PROCHKEMIKAL</v>
          </cell>
          <cell r="X151">
            <v>0</v>
          </cell>
          <cell r="Y151" t="str">
            <v xml:space="preserve"> </v>
          </cell>
        </row>
        <row r="152">
          <cell r="T152" t="str">
            <v>KIRKUK(BEOP.)</v>
          </cell>
          <cell r="X152">
            <v>0</v>
          </cell>
          <cell r="Y152" t="str">
            <v xml:space="preserve"> </v>
          </cell>
        </row>
        <row r="153">
          <cell r="T153" t="str">
            <v>KIKINDA BEOPETROL</v>
          </cell>
          <cell r="X153">
            <v>0</v>
          </cell>
          <cell r="Y153" t="str">
            <v xml:space="preserve"> 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 t="str">
            <v xml:space="preserve"> </v>
          </cell>
        </row>
        <row r="158">
          <cell r="T158" t="str">
            <v>REB REP.ROB.REZ.</v>
          </cell>
          <cell r="Y158" t="str">
            <v xml:space="preserve"> </v>
          </cell>
        </row>
        <row r="159">
          <cell r="T159" t="str">
            <v>Uskladištena nafta</v>
          </cell>
          <cell r="Y159" t="str">
            <v xml:space="preserve"> 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 t="str">
            <v/>
          </cell>
          <cell r="M10" t="str">
            <v/>
          </cell>
          <cell r="O10" t="str">
            <v/>
          </cell>
          <cell r="P10">
            <v>0</v>
          </cell>
          <cell r="Q10">
            <v>0.10371655076146463</v>
          </cell>
          <cell r="R10" t="str">
            <v/>
          </cell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 t="str">
            <v/>
          </cell>
          <cell r="AT10">
            <v>0</v>
          </cell>
          <cell r="AU10" t="str">
            <v/>
          </cell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 t="str">
            <v/>
          </cell>
          <cell r="M11" t="str">
            <v/>
          </cell>
          <cell r="O11" t="str">
            <v/>
          </cell>
          <cell r="P11">
            <v>0</v>
          </cell>
          <cell r="Q11">
            <v>7.1705269662247162E-2</v>
          </cell>
          <cell r="R11" t="str">
            <v/>
          </cell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 t="str">
            <v/>
          </cell>
          <cell r="AT11">
            <v>0</v>
          </cell>
          <cell r="AU11" t="str">
            <v/>
          </cell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 t="str">
            <v/>
          </cell>
          <cell r="M12" t="str">
            <v/>
          </cell>
          <cell r="O12" t="str">
            <v/>
          </cell>
          <cell r="P12">
            <v>0</v>
          </cell>
          <cell r="Q12">
            <v>0.3482827383594862</v>
          </cell>
          <cell r="R12" t="str">
            <v/>
          </cell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 t="str">
            <v/>
          </cell>
          <cell r="AT12">
            <v>0</v>
          </cell>
          <cell r="AU12" t="str">
            <v/>
          </cell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 t="str">
            <v/>
          </cell>
          <cell r="M13" t="str">
            <v/>
          </cell>
          <cell r="O13" t="str">
            <v/>
          </cell>
          <cell r="P13">
            <v>0</v>
          </cell>
          <cell r="Q13">
            <v>0.13060602688480732</v>
          </cell>
          <cell r="R13" t="str">
            <v/>
          </cell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 t="str">
            <v/>
          </cell>
          <cell r="AT13">
            <v>0</v>
          </cell>
          <cell r="AU13" t="str">
            <v/>
          </cell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 t="str">
            <v/>
          </cell>
          <cell r="M14" t="str">
            <v/>
          </cell>
          <cell r="O14" t="str">
            <v/>
          </cell>
          <cell r="P14">
            <v>0</v>
          </cell>
          <cell r="Q14">
            <v>5.890075722256017E-2</v>
          </cell>
          <cell r="R14" t="str">
            <v/>
          </cell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 t="str">
            <v/>
          </cell>
          <cell r="AT14">
            <v>0</v>
          </cell>
          <cell r="AU14" t="str">
            <v/>
          </cell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 t="str">
            <v/>
          </cell>
          <cell r="M15" t="str">
            <v/>
          </cell>
          <cell r="O15" t="str">
            <v/>
          </cell>
          <cell r="P15">
            <v>0</v>
          </cell>
          <cell r="Q15">
            <v>0.14084963683655694</v>
          </cell>
          <cell r="R15" t="str">
            <v/>
          </cell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 t="str">
            <v/>
          </cell>
          <cell r="AT15">
            <v>0</v>
          </cell>
          <cell r="AU15" t="str">
            <v/>
          </cell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 t="str">
            <v/>
          </cell>
          <cell r="M16" t="str">
            <v/>
          </cell>
          <cell r="O16" t="str">
            <v/>
          </cell>
          <cell r="P16">
            <v>0</v>
          </cell>
          <cell r="Q16">
            <v>0.29450378611280087</v>
          </cell>
          <cell r="R16" t="str">
            <v/>
          </cell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 t="str">
            <v/>
          </cell>
          <cell r="AT16">
            <v>0</v>
          </cell>
          <cell r="AU16" t="str">
            <v/>
          </cell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 t="str">
            <v/>
          </cell>
          <cell r="M17" t="str">
            <v/>
          </cell>
          <cell r="O17" t="str">
            <v/>
          </cell>
          <cell r="P17">
            <v>0</v>
          </cell>
          <cell r="Q17">
            <v>0.1869458816194301</v>
          </cell>
          <cell r="R17" t="str">
            <v/>
          </cell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 t="str">
            <v/>
          </cell>
          <cell r="AT17">
            <v>0</v>
          </cell>
          <cell r="AU17" t="str">
            <v/>
          </cell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 t="str">
            <v/>
          </cell>
          <cell r="M18" t="str">
            <v/>
          </cell>
          <cell r="O18" t="str">
            <v/>
          </cell>
          <cell r="P18">
            <v>0</v>
          </cell>
          <cell r="Q18">
            <v>0.2176767114746789</v>
          </cell>
          <cell r="R18" t="str">
            <v/>
          </cell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 t="str">
            <v/>
          </cell>
          <cell r="AT18">
            <v>0</v>
          </cell>
          <cell r="AU18" t="str">
            <v/>
          </cell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 t="str">
            <v/>
          </cell>
          <cell r="M19" t="str">
            <v/>
          </cell>
          <cell r="O19" t="str">
            <v/>
          </cell>
          <cell r="P19">
            <v>0</v>
          </cell>
          <cell r="Q19">
            <v>6.2315293873143364E-2</v>
          </cell>
          <cell r="R19" t="str">
            <v/>
          </cell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 t="str">
            <v/>
          </cell>
          <cell r="AT19">
            <v>0</v>
          </cell>
          <cell r="AU19" t="str">
            <v/>
          </cell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 t="str">
            <v/>
          </cell>
          <cell r="M20" t="str">
            <v/>
          </cell>
          <cell r="O20" t="str">
            <v/>
          </cell>
          <cell r="P20">
            <v>0</v>
          </cell>
          <cell r="Q20">
            <v>0.24968799257389637</v>
          </cell>
          <cell r="R20" t="str">
            <v/>
          </cell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 t="str">
            <v/>
          </cell>
          <cell r="AT20">
            <v>0</v>
          </cell>
          <cell r="AU20" t="str">
            <v/>
          </cell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 t="str">
            <v/>
          </cell>
          <cell r="M21" t="str">
            <v/>
          </cell>
          <cell r="O21" t="str">
            <v/>
          </cell>
          <cell r="P21">
            <v>0</v>
          </cell>
          <cell r="Q21">
            <v>0.11139925822527683</v>
          </cell>
          <cell r="R21" t="str">
            <v/>
          </cell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 t="str">
            <v/>
          </cell>
          <cell r="AT21">
            <v>0</v>
          </cell>
          <cell r="AU21" t="str">
            <v/>
          </cell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 t="str">
            <v/>
          </cell>
          <cell r="M22" t="str">
            <v/>
          </cell>
          <cell r="O22" t="str">
            <v/>
          </cell>
          <cell r="P22">
            <v>0</v>
          </cell>
          <cell r="Q22">
            <v>9.4753392053683758E-2</v>
          </cell>
          <cell r="R22" t="str">
            <v/>
          </cell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 t="str">
            <v/>
          </cell>
          <cell r="AT22">
            <v>0</v>
          </cell>
          <cell r="AU22" t="str">
            <v/>
          </cell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 t="str">
            <v/>
          </cell>
          <cell r="M23" t="str">
            <v/>
          </cell>
          <cell r="O23" t="str">
            <v/>
          </cell>
          <cell r="P23">
            <v>0</v>
          </cell>
          <cell r="Q23">
            <v>5.249850100271667E-2</v>
          </cell>
          <cell r="R23" t="str">
            <v/>
          </cell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 t="str">
            <v/>
          </cell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 t="str">
            <v/>
          </cell>
          <cell r="M24" t="str">
            <v/>
          </cell>
          <cell r="O24" t="str">
            <v/>
          </cell>
          <cell r="P24">
            <v>0</v>
          </cell>
          <cell r="Q24">
            <v>8.4509782101934147E-2</v>
          </cell>
          <cell r="R24" t="str">
            <v/>
          </cell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 t="str">
            <v/>
          </cell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 t="str">
            <v/>
          </cell>
          <cell r="M25" t="str">
            <v/>
          </cell>
          <cell r="O25" t="str">
            <v/>
          </cell>
          <cell r="P25">
            <v>0</v>
          </cell>
          <cell r="Q25">
            <v>7.8107525882090661E-2</v>
          </cell>
          <cell r="R25" t="str">
            <v/>
          </cell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 t="str">
            <v/>
          </cell>
          <cell r="AT25">
            <v>0</v>
          </cell>
          <cell r="AU25" t="str">
            <v/>
          </cell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 t="str">
            <v/>
          </cell>
          <cell r="M26" t="str">
            <v/>
          </cell>
          <cell r="O26" t="str">
            <v/>
          </cell>
          <cell r="P26">
            <v>0</v>
          </cell>
          <cell r="Q26">
            <v>0.25609024879373987</v>
          </cell>
          <cell r="R26" t="str">
            <v/>
          </cell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 t="str">
            <v/>
          </cell>
          <cell r="AT26">
            <v>0</v>
          </cell>
          <cell r="AU26" t="str">
            <v/>
          </cell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 t="str">
            <v/>
          </cell>
          <cell r="M27" t="str">
            <v/>
          </cell>
          <cell r="O27" t="str">
            <v/>
          </cell>
          <cell r="P27">
            <v>0</v>
          </cell>
          <cell r="Q27">
            <v>9.3472940809715049E-2</v>
          </cell>
          <cell r="R27" t="str">
            <v/>
          </cell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 t="str">
            <v/>
          </cell>
          <cell r="AT27">
            <v>0</v>
          </cell>
          <cell r="AU27" t="str">
            <v/>
          </cell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 t="str">
            <v/>
          </cell>
          <cell r="M28" t="str">
            <v/>
          </cell>
          <cell r="O28" t="str">
            <v/>
          </cell>
          <cell r="P28">
            <v>0</v>
          </cell>
          <cell r="Q28">
            <v>0.24328573635405287</v>
          </cell>
          <cell r="R28" t="str">
            <v/>
          </cell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 t="str">
            <v/>
          </cell>
          <cell r="AT28">
            <v>0</v>
          </cell>
          <cell r="AU28" t="str">
            <v/>
          </cell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 t="str">
            <v/>
          </cell>
          <cell r="M29" t="str">
            <v/>
          </cell>
          <cell r="O29" t="str">
            <v/>
          </cell>
          <cell r="P29">
            <v>0</v>
          </cell>
          <cell r="Q29">
            <v>0.14789211867838481</v>
          </cell>
          <cell r="R29" t="str">
            <v/>
          </cell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 t="str">
            <v/>
          </cell>
          <cell r="AT29">
            <v>0</v>
          </cell>
          <cell r="AU29" t="str">
            <v/>
          </cell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 t="str">
            <v/>
          </cell>
          <cell r="M30" t="str">
            <v/>
          </cell>
          <cell r="O30" t="str">
            <v/>
          </cell>
          <cell r="P30">
            <v>0</v>
          </cell>
          <cell r="Q30">
            <v>8.1095245451350953E-2</v>
          </cell>
          <cell r="R30" t="str">
            <v/>
          </cell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 t="str">
            <v/>
          </cell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 t="str">
            <v/>
          </cell>
          <cell r="M31" t="str">
            <v/>
          </cell>
          <cell r="O31" t="str">
            <v/>
          </cell>
          <cell r="P31">
            <v>0</v>
          </cell>
          <cell r="Q31">
            <v>0.15877595425211871</v>
          </cell>
          <cell r="R31" t="str">
            <v/>
          </cell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 t="str">
            <v/>
          </cell>
          <cell r="AT31">
            <v>0</v>
          </cell>
          <cell r="AU31" t="str">
            <v/>
          </cell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 t="str">
            <v/>
          </cell>
          <cell r="M32" t="str">
            <v/>
          </cell>
          <cell r="O32" t="str">
            <v/>
          </cell>
          <cell r="P32">
            <v>0</v>
          </cell>
          <cell r="Q32">
            <v>0.15365414927624393</v>
          </cell>
          <cell r="R32" t="str">
            <v/>
          </cell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 t="str">
            <v/>
          </cell>
          <cell r="AT32">
            <v>0</v>
          </cell>
          <cell r="AU32" t="str">
            <v/>
          </cell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 t="str">
            <v/>
          </cell>
          <cell r="M33" t="str">
            <v/>
          </cell>
          <cell r="O33" t="str">
            <v/>
          </cell>
          <cell r="P33">
            <v>0</v>
          </cell>
          <cell r="Q33">
            <v>0.25609024879373987</v>
          </cell>
          <cell r="R33" t="str">
            <v/>
          </cell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 t="str">
            <v/>
          </cell>
          <cell r="AT33">
            <v>0</v>
          </cell>
          <cell r="AU33" t="str">
            <v/>
          </cell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 t="str">
            <v/>
          </cell>
          <cell r="M34" t="str">
            <v/>
          </cell>
          <cell r="O34" t="str">
            <v/>
          </cell>
          <cell r="P34">
            <v>0</v>
          </cell>
          <cell r="Q34">
            <v>0.17670227166768052</v>
          </cell>
          <cell r="R34" t="str">
            <v/>
          </cell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 t="str">
            <v/>
          </cell>
          <cell r="AT34">
            <v>0</v>
          </cell>
          <cell r="AU34" t="str">
            <v/>
          </cell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 t="str">
            <v/>
          </cell>
          <cell r="M35" t="str">
            <v/>
          </cell>
          <cell r="O35" t="str">
            <v/>
          </cell>
          <cell r="P35">
            <v>0</v>
          </cell>
          <cell r="Q35">
            <v>0.1184417400671047</v>
          </cell>
          <cell r="R35" t="str">
            <v/>
          </cell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 t="str">
            <v/>
          </cell>
          <cell r="AT35">
            <v>0</v>
          </cell>
          <cell r="AU35" t="str">
            <v/>
          </cell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 t="str">
            <v/>
          </cell>
          <cell r="M36" t="str">
            <v/>
          </cell>
          <cell r="O36" t="str">
            <v/>
          </cell>
          <cell r="P36">
            <v>0</v>
          </cell>
          <cell r="Q36">
            <v>0.17286091793577441</v>
          </cell>
          <cell r="R36" t="str">
            <v/>
          </cell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 t="str">
            <v/>
          </cell>
          <cell r="AT36">
            <v>0</v>
          </cell>
          <cell r="AU36" t="str">
            <v/>
          </cell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 t="str">
            <v/>
          </cell>
          <cell r="M37" t="str">
            <v/>
          </cell>
          <cell r="O37" t="str">
            <v/>
          </cell>
          <cell r="P37">
            <v>0</v>
          </cell>
          <cell r="Q37">
            <v>0.12292331942099513</v>
          </cell>
          <cell r="R37" t="str">
            <v/>
          </cell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 t="str">
            <v/>
          </cell>
          <cell r="AT37">
            <v>0</v>
          </cell>
          <cell r="AU37" t="str">
            <v/>
          </cell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 t="str">
            <v/>
          </cell>
          <cell r="M38" t="str">
            <v/>
          </cell>
          <cell r="O38" t="str">
            <v/>
          </cell>
          <cell r="P38">
            <v>0</v>
          </cell>
          <cell r="Q38">
            <v>9.4753392053683758E-2</v>
          </cell>
          <cell r="R38" t="str">
            <v/>
          </cell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 t="str">
            <v/>
          </cell>
          <cell r="AT38">
            <v>0</v>
          </cell>
          <cell r="AU38" t="str">
            <v/>
          </cell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 t="str">
            <v/>
          </cell>
          <cell r="M39" t="str">
            <v/>
          </cell>
          <cell r="O39" t="str">
            <v/>
          </cell>
          <cell r="P39">
            <v>0</v>
          </cell>
          <cell r="Q39">
            <v>0.17243410085445152</v>
          </cell>
          <cell r="R39" t="str">
            <v/>
          </cell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 t="str">
            <v/>
          </cell>
          <cell r="AT39">
            <v>0</v>
          </cell>
          <cell r="AU39" t="str">
            <v/>
          </cell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 t="str">
            <v/>
          </cell>
          <cell r="M40" t="str">
            <v/>
          </cell>
          <cell r="O40" t="str">
            <v/>
          </cell>
          <cell r="P40">
            <v>0</v>
          </cell>
          <cell r="Q40">
            <v>0.19531149641335899</v>
          </cell>
          <cell r="R40" t="str">
            <v/>
          </cell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 t="str">
            <v/>
          </cell>
          <cell r="AT40">
            <v>0</v>
          </cell>
          <cell r="AU40" t="str">
            <v/>
          </cell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 t="str">
            <v/>
          </cell>
          <cell r="M41" t="str">
            <v/>
          </cell>
          <cell r="O41" t="str">
            <v/>
          </cell>
          <cell r="P41">
            <v>0</v>
          </cell>
          <cell r="Q41">
            <v>0.12292331942099514</v>
          </cell>
          <cell r="R41" t="str">
            <v/>
          </cell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 t="str">
            <v/>
          </cell>
          <cell r="AT41">
            <v>0</v>
          </cell>
          <cell r="AU41" t="str">
            <v/>
          </cell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 t="str">
            <v/>
          </cell>
          <cell r="M42" t="str">
            <v/>
          </cell>
          <cell r="O42" t="str">
            <v/>
          </cell>
          <cell r="P42">
            <v>0</v>
          </cell>
          <cell r="Q42">
            <v>8.4509782101934161E-2</v>
          </cell>
          <cell r="R42" t="str">
            <v/>
          </cell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 t="str">
            <v/>
          </cell>
          <cell r="AT42">
            <v>0</v>
          </cell>
          <cell r="AU42" t="str">
            <v/>
          </cell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 t="str">
            <v/>
          </cell>
          <cell r="M43" t="str">
            <v/>
          </cell>
          <cell r="O43" t="str">
            <v/>
          </cell>
          <cell r="P43">
            <v>0</v>
          </cell>
          <cell r="Q43">
            <v>5.5272812031315517E-2</v>
          </cell>
          <cell r="R43" t="str">
            <v/>
          </cell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 t="str">
            <v/>
          </cell>
          <cell r="AT43">
            <v>0</v>
          </cell>
          <cell r="AU43" t="str">
            <v/>
          </cell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 t="str">
            <v/>
          </cell>
          <cell r="M44" t="str">
            <v/>
          </cell>
          <cell r="O44" t="str">
            <v/>
          </cell>
          <cell r="P44">
            <v>0</v>
          </cell>
          <cell r="Q44">
            <v>9.599116158952016E-2</v>
          </cell>
          <cell r="R44" t="str">
            <v/>
          </cell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 t="str">
            <v/>
          </cell>
          <cell r="AT44">
            <v>0</v>
          </cell>
          <cell r="AU44" t="str">
            <v/>
          </cell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 t="str">
            <v/>
          </cell>
          <cell r="M45" t="str">
            <v/>
          </cell>
          <cell r="O45" t="str">
            <v/>
          </cell>
          <cell r="P45">
            <v>0</v>
          </cell>
          <cell r="Q45">
            <v>0.13658146602332794</v>
          </cell>
          <cell r="R45" t="str">
            <v/>
          </cell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 t="str">
            <v/>
          </cell>
          <cell r="AT45">
            <v>0</v>
          </cell>
          <cell r="AU45" t="str">
            <v/>
          </cell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 t="str">
            <v/>
          </cell>
          <cell r="M46" t="str">
            <v/>
          </cell>
          <cell r="O46" t="str">
            <v/>
          </cell>
          <cell r="P46">
            <v>0</v>
          </cell>
          <cell r="Q46">
            <v>0.11331993509122988</v>
          </cell>
          <cell r="R46" t="str">
            <v/>
          </cell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 t="str">
            <v/>
          </cell>
          <cell r="AT46">
            <v>0</v>
          </cell>
          <cell r="AU46" t="str">
            <v/>
          </cell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 t="str">
            <v/>
          </cell>
          <cell r="M47" t="str">
            <v/>
          </cell>
          <cell r="O47" t="str">
            <v/>
          </cell>
          <cell r="P47">
            <v>0</v>
          </cell>
          <cell r="Q47">
            <v>0.12036241693305774</v>
          </cell>
          <cell r="R47" t="str">
            <v/>
          </cell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 t="str">
            <v/>
          </cell>
          <cell r="AT47">
            <v>0</v>
          </cell>
          <cell r="AU47" t="str">
            <v/>
          </cell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 t="str">
            <v/>
          </cell>
          <cell r="M48" t="str">
            <v/>
          </cell>
          <cell r="O48" t="str">
            <v/>
          </cell>
          <cell r="P48">
            <v>0</v>
          </cell>
          <cell r="Q48">
            <v>0.21639626023071018</v>
          </cell>
          <cell r="R48" t="str">
            <v/>
          </cell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 t="str">
            <v/>
          </cell>
          <cell r="AT48">
            <v>0</v>
          </cell>
          <cell r="AU48" t="str">
            <v/>
          </cell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 t="str">
            <v/>
          </cell>
          <cell r="M49" t="str">
            <v/>
          </cell>
          <cell r="O49" t="str">
            <v/>
          </cell>
          <cell r="P49">
            <v>0</v>
          </cell>
          <cell r="Q49">
            <v>0.2048721990349919</v>
          </cell>
          <cell r="R49" t="str">
            <v/>
          </cell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 t="str">
            <v/>
          </cell>
          <cell r="AT49">
            <v>0</v>
          </cell>
          <cell r="AU49" t="str">
            <v/>
          </cell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 t="str">
            <v/>
          </cell>
          <cell r="M50" t="str">
            <v/>
          </cell>
          <cell r="O50" t="str">
            <v/>
          </cell>
          <cell r="P50">
            <v>0</v>
          </cell>
          <cell r="Q50">
            <v>0.11950878277041195</v>
          </cell>
          <cell r="R50" t="str">
            <v/>
          </cell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 t="str">
            <v/>
          </cell>
          <cell r="AT50">
            <v>0</v>
          </cell>
          <cell r="AU50" t="str">
            <v/>
          </cell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 t="str">
            <v/>
          </cell>
          <cell r="M51" t="str">
            <v/>
          </cell>
          <cell r="O51" t="str">
            <v/>
          </cell>
          <cell r="P51">
            <v>0</v>
          </cell>
          <cell r="Q51">
            <v>0.25609024879373987</v>
          </cell>
          <cell r="R51" t="str">
            <v/>
          </cell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 t="str">
            <v/>
          </cell>
          <cell r="AT51">
            <v>0</v>
          </cell>
          <cell r="AU51" t="str">
            <v/>
          </cell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 t="str">
            <v/>
          </cell>
          <cell r="M52" t="str">
            <v/>
          </cell>
          <cell r="O52" t="str">
            <v/>
          </cell>
          <cell r="P52">
            <v>0</v>
          </cell>
          <cell r="Q52">
            <v>0.12804512439686994</v>
          </cell>
          <cell r="R52" t="str">
            <v/>
          </cell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 t="str">
            <v/>
          </cell>
          <cell r="AT52">
            <v>0</v>
          </cell>
          <cell r="AU52" t="str">
            <v/>
          </cell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 t="str">
            <v/>
          </cell>
          <cell r="M53" t="str">
            <v/>
          </cell>
          <cell r="O53" t="str">
            <v/>
          </cell>
          <cell r="P53">
            <v>0</v>
          </cell>
          <cell r="Q53">
            <v>0.1613368567400561</v>
          </cell>
          <cell r="R53" t="str">
            <v/>
          </cell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 t="str">
            <v/>
          </cell>
          <cell r="AT53">
            <v>0</v>
          </cell>
          <cell r="AU53" t="str">
            <v/>
          </cell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 t="str">
            <v/>
          </cell>
          <cell r="M54" t="str">
            <v/>
          </cell>
          <cell r="O54" t="str">
            <v/>
          </cell>
          <cell r="P54">
            <v>0</v>
          </cell>
          <cell r="Q54">
            <v>6.4022562198434968E-2</v>
          </cell>
          <cell r="R54" t="str">
            <v/>
          </cell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 t="str">
            <v/>
          </cell>
          <cell r="AT54">
            <v>0</v>
          </cell>
          <cell r="AU54" t="str">
            <v/>
          </cell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 t="str">
            <v/>
          </cell>
          <cell r="M55" t="str">
            <v/>
          </cell>
          <cell r="O55" t="str">
            <v/>
          </cell>
          <cell r="P55">
            <v>0</v>
          </cell>
          <cell r="Q55">
            <v>7.085163549960137E-2</v>
          </cell>
          <cell r="R55" t="str">
            <v/>
          </cell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 t="str">
            <v/>
          </cell>
          <cell r="AT55">
            <v>0</v>
          </cell>
          <cell r="AU55" t="str">
            <v/>
          </cell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 t="str">
            <v/>
          </cell>
          <cell r="M56" t="str">
            <v/>
          </cell>
          <cell r="O56" t="str">
            <v/>
          </cell>
          <cell r="P56">
            <v>0</v>
          </cell>
          <cell r="Q56">
            <v>0.13188647812877605</v>
          </cell>
          <cell r="R56" t="str">
            <v/>
          </cell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 t="str">
            <v/>
          </cell>
          <cell r="AT56">
            <v>0</v>
          </cell>
          <cell r="AU56" t="str">
            <v/>
          </cell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 t="str">
            <v/>
          </cell>
          <cell r="M57" t="str">
            <v/>
          </cell>
          <cell r="O57" t="str">
            <v/>
          </cell>
          <cell r="P57">
            <v>0</v>
          </cell>
          <cell r="Q57">
            <v>0.19036041827001332</v>
          </cell>
          <cell r="R57" t="str">
            <v/>
          </cell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 t="str">
            <v/>
          </cell>
          <cell r="AT57">
            <v>0</v>
          </cell>
          <cell r="AU57" t="str">
            <v/>
          </cell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 t="str">
            <v/>
          </cell>
          <cell r="M58" t="str">
            <v/>
          </cell>
          <cell r="O58" t="str">
            <v/>
          </cell>
          <cell r="P58">
            <v>0</v>
          </cell>
          <cell r="Q58">
            <v>0.16688547879725379</v>
          </cell>
          <cell r="R58" t="str">
            <v/>
          </cell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 t="str">
            <v/>
          </cell>
          <cell r="AT58">
            <v>0</v>
          </cell>
          <cell r="AU58" t="str">
            <v/>
          </cell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 t="str">
            <v/>
          </cell>
          <cell r="M59" t="str">
            <v/>
          </cell>
          <cell r="O59" t="str">
            <v/>
          </cell>
          <cell r="P59">
            <v>0</v>
          </cell>
          <cell r="Q59">
            <v>6.7479780557150454E-2</v>
          </cell>
          <cell r="R59" t="str">
            <v/>
          </cell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 t="str">
            <v/>
          </cell>
          <cell r="AT59">
            <v>0</v>
          </cell>
          <cell r="AU59" t="str">
            <v/>
          </cell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 t="str">
            <v/>
          </cell>
          <cell r="M60" t="str">
            <v/>
          </cell>
          <cell r="O60" t="str">
            <v/>
          </cell>
          <cell r="P60">
            <v>0</v>
          </cell>
          <cell r="Q60">
            <v>7.618684901613762E-2</v>
          </cell>
          <cell r="R60" t="str">
            <v/>
          </cell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 t="str">
            <v/>
          </cell>
          <cell r="AT60">
            <v>0</v>
          </cell>
          <cell r="AU60" t="str">
            <v/>
          </cell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 t="str">
            <v/>
          </cell>
          <cell r="M61" t="str">
            <v/>
          </cell>
          <cell r="O61" t="str">
            <v/>
          </cell>
          <cell r="P61">
            <v>0</v>
          </cell>
          <cell r="Q61">
            <v>0.3105094266624096</v>
          </cell>
          <cell r="R61" t="str">
            <v/>
          </cell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 t="str">
            <v/>
          </cell>
          <cell r="AT61">
            <v>0</v>
          </cell>
          <cell r="AU61" t="str">
            <v/>
          </cell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 t="str">
            <v/>
          </cell>
          <cell r="M62" t="str">
            <v/>
          </cell>
          <cell r="O62" t="str">
            <v/>
          </cell>
          <cell r="P62">
            <v>0</v>
          </cell>
          <cell r="Q62">
            <v>3.8413537319060984E-2</v>
          </cell>
          <cell r="R62" t="str">
            <v/>
          </cell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 t="str">
            <v/>
          </cell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 t="str">
            <v/>
          </cell>
          <cell r="M63" t="str">
            <v/>
          </cell>
          <cell r="O63" t="str">
            <v/>
          </cell>
          <cell r="P63">
            <v>0</v>
          </cell>
          <cell r="Q63">
            <v>6.2443338997540253E-2</v>
          </cell>
          <cell r="R63" t="str">
            <v/>
          </cell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 t="str">
            <v/>
          </cell>
          <cell r="AT63">
            <v>0</v>
          </cell>
          <cell r="AU63" t="str">
            <v/>
          </cell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 t="str">
            <v/>
          </cell>
          <cell r="M64" t="str">
            <v/>
          </cell>
          <cell r="O64" t="str">
            <v/>
          </cell>
          <cell r="P64">
            <v>0</v>
          </cell>
          <cell r="Q64">
            <v>0.18182407664355529</v>
          </cell>
          <cell r="R64" t="str">
            <v/>
          </cell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 t="str">
            <v/>
          </cell>
          <cell r="AT64">
            <v>0</v>
          </cell>
          <cell r="AU64" t="str">
            <v/>
          </cell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 t="str">
            <v/>
          </cell>
          <cell r="M65" t="str">
            <v/>
          </cell>
          <cell r="O65" t="str">
            <v/>
          </cell>
          <cell r="P65">
            <v>0</v>
          </cell>
          <cell r="Q65">
            <v>0.12676467315290127</v>
          </cell>
          <cell r="R65" t="str">
            <v/>
          </cell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 t="str">
            <v/>
          </cell>
          <cell r="AT65">
            <v>0</v>
          </cell>
          <cell r="AU65" t="str">
            <v/>
          </cell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 t="str">
            <v/>
          </cell>
          <cell r="M66" t="str">
            <v/>
          </cell>
          <cell r="O66" t="str">
            <v/>
          </cell>
          <cell r="P66">
            <v>0</v>
          </cell>
          <cell r="Q66">
            <v>0.10115564827352727</v>
          </cell>
          <cell r="R66" t="str">
            <v/>
          </cell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 t="str">
            <v/>
          </cell>
          <cell r="AT66">
            <v>0</v>
          </cell>
          <cell r="AU66" t="str">
            <v/>
          </cell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 t="str">
            <v/>
          </cell>
          <cell r="M67" t="str">
            <v/>
          </cell>
          <cell r="O67" t="str">
            <v/>
          </cell>
          <cell r="P67">
            <v>0</v>
          </cell>
          <cell r="Q67">
            <v>0.13188647812877605</v>
          </cell>
          <cell r="R67" t="str">
            <v/>
          </cell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 t="str">
            <v/>
          </cell>
          <cell r="AT67">
            <v>0</v>
          </cell>
          <cell r="AU67" t="str">
            <v/>
          </cell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 t="str">
            <v/>
          </cell>
          <cell r="M68" t="str">
            <v/>
          </cell>
          <cell r="O68" t="str">
            <v/>
          </cell>
          <cell r="P68">
            <v>0</v>
          </cell>
          <cell r="Q68">
            <v>0.10499700200543334</v>
          </cell>
          <cell r="R68" t="str">
            <v/>
          </cell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 t="str">
            <v/>
          </cell>
          <cell r="AT68">
            <v>0</v>
          </cell>
          <cell r="AU68" t="str">
            <v/>
          </cell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 t="str">
            <v/>
          </cell>
          <cell r="M69" t="str">
            <v/>
          </cell>
          <cell r="O69" t="str">
            <v/>
          </cell>
          <cell r="P69">
            <v>0</v>
          </cell>
          <cell r="Q69">
            <v>0.10755790449337076</v>
          </cell>
          <cell r="R69" t="str">
            <v/>
          </cell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 t="str">
            <v/>
          </cell>
          <cell r="AT69">
            <v>0</v>
          </cell>
          <cell r="AU69" t="str">
            <v/>
          </cell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 t="str">
            <v/>
          </cell>
          <cell r="M70" t="str">
            <v/>
          </cell>
          <cell r="O70" t="str">
            <v/>
          </cell>
          <cell r="P70">
            <v>0</v>
          </cell>
          <cell r="Q70">
            <v>0.11950878277041195</v>
          </cell>
          <cell r="R70" t="str">
            <v/>
          </cell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 t="str">
            <v/>
          </cell>
          <cell r="AT70">
            <v>0</v>
          </cell>
          <cell r="AU70" t="str">
            <v/>
          </cell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 t="str">
            <v/>
          </cell>
          <cell r="M71" t="str">
            <v/>
          </cell>
          <cell r="O71" t="str">
            <v/>
          </cell>
          <cell r="P71">
            <v>0</v>
          </cell>
          <cell r="Q71">
            <v>5.4205769328008267E-2</v>
          </cell>
          <cell r="R71" t="str">
            <v/>
          </cell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 t="str">
            <v/>
          </cell>
          <cell r="AT71">
            <v>0</v>
          </cell>
          <cell r="AU71" t="str">
            <v/>
          </cell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 t="str">
            <v/>
          </cell>
          <cell r="M72" t="str">
            <v/>
          </cell>
          <cell r="O72" t="str">
            <v/>
          </cell>
          <cell r="P72">
            <v>0</v>
          </cell>
          <cell r="Q72">
            <v>6.9571184255632676E-2</v>
          </cell>
          <cell r="R72" t="str">
            <v/>
          </cell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 t="str">
            <v/>
          </cell>
          <cell r="AT72">
            <v>0</v>
          </cell>
          <cell r="AU72" t="str">
            <v/>
          </cell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 t="str">
            <v/>
          </cell>
          <cell r="M73" t="str">
            <v/>
          </cell>
          <cell r="O73" t="str">
            <v/>
          </cell>
          <cell r="P73">
            <v>0</v>
          </cell>
          <cell r="Q73">
            <v>0.23560302889024068</v>
          </cell>
          <cell r="R73" t="str">
            <v/>
          </cell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 t="str">
            <v/>
          </cell>
          <cell r="AT73">
            <v>0</v>
          </cell>
          <cell r="AU73" t="str">
            <v/>
          </cell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 t="str">
            <v/>
          </cell>
          <cell r="M74" t="str">
            <v/>
          </cell>
          <cell r="O74" t="str">
            <v/>
          </cell>
          <cell r="P74">
            <v>0</v>
          </cell>
          <cell r="Q74">
            <v>0.1188258754402953</v>
          </cell>
          <cell r="R74" t="str">
            <v/>
          </cell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 t="str">
            <v/>
          </cell>
          <cell r="AT74">
            <v>0</v>
          </cell>
          <cell r="AU74" t="str">
            <v/>
          </cell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 t="str">
            <v/>
          </cell>
          <cell r="M75" t="str">
            <v/>
          </cell>
          <cell r="O75" t="str">
            <v/>
          </cell>
          <cell r="P75">
            <v>0</v>
          </cell>
          <cell r="Q75">
            <v>0.16731229587857671</v>
          </cell>
          <cell r="R75" t="str">
            <v/>
          </cell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 t="str">
            <v/>
          </cell>
          <cell r="AT75">
            <v>0</v>
          </cell>
          <cell r="AU75" t="str">
            <v/>
          </cell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 t="str">
            <v/>
          </cell>
          <cell r="M76" t="str">
            <v/>
          </cell>
          <cell r="O76" t="str">
            <v/>
          </cell>
          <cell r="P76">
            <v>0</v>
          </cell>
          <cell r="Q76">
            <v>8.8351135833840258E-2</v>
          </cell>
          <cell r="R76" t="str">
            <v/>
          </cell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 t="str">
            <v/>
          </cell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 t="str">
            <v/>
          </cell>
          <cell r="M77" t="str">
            <v/>
          </cell>
          <cell r="O77" t="str">
            <v/>
          </cell>
          <cell r="P77">
            <v>0</v>
          </cell>
          <cell r="Q77">
            <v>0.1434105393244943</v>
          </cell>
          <cell r="R77" t="str">
            <v/>
          </cell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 t="str">
            <v/>
          </cell>
          <cell r="AT77">
            <v>0</v>
          </cell>
          <cell r="AU77" t="str">
            <v/>
          </cell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 t="str">
            <v/>
          </cell>
          <cell r="M78" t="str">
            <v/>
          </cell>
          <cell r="O78" t="str">
            <v/>
          </cell>
          <cell r="P78">
            <v>0</v>
          </cell>
          <cell r="Q78">
            <v>4.8657147270810566E-2</v>
          </cell>
          <cell r="R78" t="str">
            <v/>
          </cell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 t="str">
            <v/>
          </cell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 t="str">
            <v/>
          </cell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 t="str">
            <v/>
          </cell>
          <cell r="M80" t="str">
            <v/>
          </cell>
          <cell r="O80" t="str">
            <v/>
          </cell>
          <cell r="P80">
            <v>0</v>
          </cell>
          <cell r="Q80">
            <v>0.21340854066144987</v>
          </cell>
          <cell r="R80" t="str">
            <v/>
          </cell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 t="str">
            <v/>
          </cell>
          <cell r="AT80">
            <v>0</v>
          </cell>
          <cell r="AU80" t="str">
            <v/>
          </cell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 t="str">
            <v/>
          </cell>
          <cell r="M81" t="str">
            <v/>
          </cell>
          <cell r="O81" t="str">
            <v/>
          </cell>
          <cell r="P81">
            <v>0</v>
          </cell>
          <cell r="Q81">
            <v>0.2155426260680644</v>
          </cell>
          <cell r="R81" t="str">
            <v/>
          </cell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 t="str">
            <v/>
          </cell>
          <cell r="AT81">
            <v>0</v>
          </cell>
          <cell r="AU81" t="str">
            <v/>
          </cell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 t="str">
            <v/>
          </cell>
          <cell r="M82" t="str">
            <v/>
          </cell>
          <cell r="O82" t="str">
            <v/>
          </cell>
          <cell r="P82">
            <v>0</v>
          </cell>
          <cell r="Q82">
            <v>0.20871355276689801</v>
          </cell>
          <cell r="R82" t="str">
            <v/>
          </cell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 t="str">
            <v/>
          </cell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 t="str">
            <v/>
          </cell>
          <cell r="M83" t="str">
            <v/>
          </cell>
          <cell r="O83" t="str">
            <v/>
          </cell>
          <cell r="P83">
            <v>0</v>
          </cell>
          <cell r="Q83">
            <v>0.15237369803227524</v>
          </cell>
          <cell r="R83" t="str">
            <v/>
          </cell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 t="str">
            <v/>
          </cell>
          <cell r="AT83">
            <v>0</v>
          </cell>
          <cell r="AU83" t="str">
            <v/>
          </cell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 t="str">
            <v/>
          </cell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 t="str">
            <v/>
          </cell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 t="str">
            <v/>
          </cell>
          <cell r="M86" t="str">
            <v/>
          </cell>
          <cell r="O86" t="str">
            <v/>
          </cell>
          <cell r="P86">
            <v>0</v>
          </cell>
          <cell r="Q86">
            <v>0.18054362539958663</v>
          </cell>
          <cell r="R86" t="str">
            <v/>
          </cell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 t="str">
            <v/>
          </cell>
          <cell r="AT86">
            <v>0</v>
          </cell>
          <cell r="AU86" t="str">
            <v/>
          </cell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 t="str">
            <v/>
          </cell>
          <cell r="M87" t="str">
            <v/>
          </cell>
          <cell r="O87" t="str">
            <v/>
          </cell>
          <cell r="P87">
            <v>0</v>
          </cell>
          <cell r="Q87">
            <v>0.1399960026739111</v>
          </cell>
          <cell r="R87" t="str">
            <v/>
          </cell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 t="str">
            <v/>
          </cell>
          <cell r="AT87">
            <v>0</v>
          </cell>
          <cell r="AU87" t="str">
            <v/>
          </cell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 t="str">
            <v/>
          </cell>
          <cell r="M88" t="str">
            <v/>
          </cell>
          <cell r="O88" t="str">
            <v/>
          </cell>
          <cell r="P88">
            <v>0</v>
          </cell>
          <cell r="Q88">
            <v>0.23474939472759487</v>
          </cell>
          <cell r="R88" t="str">
            <v/>
          </cell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 t="str">
            <v/>
          </cell>
          <cell r="AT88">
            <v>0</v>
          </cell>
          <cell r="AU88" t="str">
            <v/>
          </cell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 t="str">
            <v/>
          </cell>
          <cell r="M89" t="str">
            <v/>
          </cell>
          <cell r="O89" t="str">
            <v/>
          </cell>
          <cell r="P89">
            <v>0</v>
          </cell>
          <cell r="Q89">
            <v>0.27657746869723909</v>
          </cell>
          <cell r="R89" t="str">
            <v/>
          </cell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 t="str">
            <v/>
          </cell>
          <cell r="AT89">
            <v>0</v>
          </cell>
          <cell r="AU89" t="str">
            <v/>
          </cell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 t="str">
            <v/>
          </cell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 t="str">
            <v/>
          </cell>
          <cell r="M91" t="str">
            <v/>
          </cell>
          <cell r="O91" t="str">
            <v/>
          </cell>
          <cell r="P91">
            <v>0</v>
          </cell>
          <cell r="Q91">
            <v>0.11908196568908905</v>
          </cell>
          <cell r="R91" t="str">
            <v/>
          </cell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 t="str">
            <v/>
          </cell>
          <cell r="AT91">
            <v>0</v>
          </cell>
          <cell r="AU91" t="str">
            <v/>
          </cell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 t="str">
            <v/>
          </cell>
          <cell r="AT92">
            <v>0</v>
          </cell>
          <cell r="AU92" t="str">
            <v/>
          </cell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 t="str">
            <v/>
          </cell>
          <cell r="M93" t="str">
            <v/>
          </cell>
          <cell r="O93" t="str">
            <v/>
          </cell>
          <cell r="P93">
            <v>0</v>
          </cell>
          <cell r="Q93">
            <v>0.1184417400671047</v>
          </cell>
          <cell r="R93" t="str">
            <v/>
          </cell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 t="str">
            <v/>
          </cell>
          <cell r="AT93">
            <v>0</v>
          </cell>
          <cell r="AU93" t="str">
            <v/>
          </cell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 t="str">
            <v/>
          </cell>
          <cell r="M94" t="str">
            <v/>
          </cell>
          <cell r="O94" t="str">
            <v/>
          </cell>
          <cell r="P94">
            <v>0</v>
          </cell>
          <cell r="Q94">
            <v>0.25865115128167726</v>
          </cell>
          <cell r="R94" t="str">
            <v/>
          </cell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 t="str">
            <v/>
          </cell>
          <cell r="AT94">
            <v>0</v>
          </cell>
          <cell r="AU94" t="str">
            <v/>
          </cell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 t="str">
            <v/>
          </cell>
          <cell r="M95" t="str">
            <v/>
          </cell>
          <cell r="O95" t="str">
            <v/>
          </cell>
          <cell r="P95">
            <v>0</v>
          </cell>
          <cell r="Q95">
            <v>0.19804312573382549</v>
          </cell>
          <cell r="R95" t="str">
            <v/>
          </cell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 t="str">
            <v/>
          </cell>
          <cell r="AT95">
            <v>0</v>
          </cell>
          <cell r="AU95" t="str">
            <v/>
          </cell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 t="str">
            <v/>
          </cell>
          <cell r="M96" t="str">
            <v/>
          </cell>
          <cell r="O96" t="str">
            <v/>
          </cell>
          <cell r="P96">
            <v>0</v>
          </cell>
          <cell r="Q96">
            <v>0.1826777108062011</v>
          </cell>
          <cell r="R96" t="str">
            <v/>
          </cell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 t="str">
            <v/>
          </cell>
          <cell r="AT96">
            <v>0</v>
          </cell>
          <cell r="AU96" t="str">
            <v/>
          </cell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 t="str">
            <v/>
          </cell>
          <cell r="M97" t="str">
            <v/>
          </cell>
          <cell r="O97" t="str">
            <v/>
          </cell>
          <cell r="P97">
            <v>0</v>
          </cell>
          <cell r="Q97">
            <v>0.1410203636690861</v>
          </cell>
          <cell r="R97" t="str">
            <v/>
          </cell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 t="str">
            <v/>
          </cell>
          <cell r="AT97">
            <v>0</v>
          </cell>
          <cell r="AU97" t="str">
            <v/>
          </cell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 t="str">
            <v/>
          </cell>
          <cell r="M98" t="str">
            <v/>
          </cell>
          <cell r="O98" t="str">
            <v/>
          </cell>
          <cell r="P98">
            <v>0</v>
          </cell>
          <cell r="Q98">
            <v>0.23218849223965748</v>
          </cell>
          <cell r="R98" t="str">
            <v/>
          </cell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 t="str">
            <v/>
          </cell>
          <cell r="AT98">
            <v>0</v>
          </cell>
          <cell r="AU98" t="str">
            <v/>
          </cell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 t="str">
            <v/>
          </cell>
          <cell r="M99" t="str">
            <v/>
          </cell>
          <cell r="O99" t="str">
            <v/>
          </cell>
          <cell r="P99">
            <v>0</v>
          </cell>
          <cell r="Q99">
            <v>0.11319188996683302</v>
          </cell>
          <cell r="R99" t="str">
            <v/>
          </cell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 t="str">
            <v/>
          </cell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 t="str">
            <v/>
          </cell>
          <cell r="M100" t="str">
            <v/>
          </cell>
          <cell r="O100" t="str">
            <v/>
          </cell>
          <cell r="P100">
            <v>0</v>
          </cell>
          <cell r="Q100">
            <v>0.16005640549608741</v>
          </cell>
          <cell r="R100" t="str">
            <v/>
          </cell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 t="str">
            <v/>
          </cell>
          <cell r="AT100">
            <v>0</v>
          </cell>
          <cell r="AU100" t="str">
            <v/>
          </cell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 t="str">
            <v/>
          </cell>
          <cell r="M101" t="str">
            <v/>
          </cell>
          <cell r="O101" t="str">
            <v/>
          </cell>
          <cell r="P101">
            <v>0</v>
          </cell>
          <cell r="Q101">
            <v>0.10755790449337076</v>
          </cell>
          <cell r="R101" t="str">
            <v/>
          </cell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 t="str">
            <v/>
          </cell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 t="str">
            <v/>
          </cell>
          <cell r="M102" t="str">
            <v/>
          </cell>
          <cell r="O102" t="str">
            <v/>
          </cell>
          <cell r="P102">
            <v>0</v>
          </cell>
          <cell r="Q102">
            <v>0.25352934630580254</v>
          </cell>
          <cell r="R102" t="str">
            <v/>
          </cell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 t="str">
            <v/>
          </cell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 t="str">
            <v/>
          </cell>
          <cell r="AT103">
            <v>0</v>
          </cell>
          <cell r="AU103" t="str">
            <v/>
          </cell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 t="str">
            <v/>
          </cell>
          <cell r="M104" t="str">
            <v/>
          </cell>
          <cell r="O104" t="str">
            <v/>
          </cell>
          <cell r="P104">
            <v>0</v>
          </cell>
          <cell r="Q104">
            <v>0.25073369442313748</v>
          </cell>
          <cell r="R104" t="str">
            <v/>
          </cell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 t="str">
            <v/>
          </cell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 t="str">
            <v/>
          </cell>
          <cell r="M105" t="str">
            <v/>
          </cell>
          <cell r="O105" t="str">
            <v/>
          </cell>
          <cell r="P105">
            <v>0</v>
          </cell>
          <cell r="Q105">
            <v>0.28596744448634287</v>
          </cell>
          <cell r="R105" t="str">
            <v/>
          </cell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 t="str">
            <v/>
          </cell>
          <cell r="AT105">
            <v>0</v>
          </cell>
          <cell r="AU105" t="str">
            <v/>
          </cell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 t="str">
            <v/>
          </cell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 t="str">
            <v/>
          </cell>
          <cell r="M107" t="str">
            <v/>
          </cell>
          <cell r="O107" t="str">
            <v/>
          </cell>
          <cell r="P107">
            <v>0</v>
          </cell>
          <cell r="Q107">
            <v>6.7863915930341051E-2</v>
          </cell>
          <cell r="R107" t="str">
            <v/>
          </cell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 t="str">
            <v/>
          </cell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 t="str">
            <v/>
          </cell>
          <cell r="M108" t="str">
            <v/>
          </cell>
          <cell r="O108" t="str">
            <v/>
          </cell>
          <cell r="P108">
            <v>0</v>
          </cell>
          <cell r="Q108">
            <v>4.8657147270810573E-2</v>
          </cell>
          <cell r="R108" t="str">
            <v/>
          </cell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 t="str">
            <v/>
          </cell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 t="str">
            <v/>
          </cell>
          <cell r="M109" t="str">
            <v/>
          </cell>
          <cell r="O109" t="str">
            <v/>
          </cell>
          <cell r="P109">
            <v>0</v>
          </cell>
          <cell r="Q109">
            <v>0.16056858599367491</v>
          </cell>
          <cell r="R109" t="str">
            <v/>
          </cell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 t="str">
            <v/>
          </cell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 t="str">
            <v/>
          </cell>
          <cell r="M110" t="str">
            <v/>
          </cell>
          <cell r="O110" t="str">
            <v/>
          </cell>
          <cell r="P110">
            <v>0</v>
          </cell>
          <cell r="Q110">
            <v>0.55059403490654069</v>
          </cell>
          <cell r="R110" t="str">
            <v/>
          </cell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 t="str">
            <v/>
          </cell>
          <cell r="AT110">
            <v>0</v>
          </cell>
          <cell r="AU110" t="str">
            <v/>
          </cell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 t="str">
            <v/>
          </cell>
          <cell r="M111" t="str">
            <v/>
          </cell>
          <cell r="O111" t="str">
            <v/>
          </cell>
          <cell r="P111">
            <v>0</v>
          </cell>
          <cell r="Q111">
            <v>0.2970646886007382</v>
          </cell>
          <cell r="R111" t="str">
            <v/>
          </cell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 t="str">
            <v/>
          </cell>
          <cell r="AT111">
            <v>0</v>
          </cell>
          <cell r="AU111" t="str">
            <v/>
          </cell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 t="str">
            <v/>
          </cell>
          <cell r="M112" t="str">
            <v/>
          </cell>
          <cell r="O112" t="str">
            <v/>
          </cell>
          <cell r="P112">
            <v>0</v>
          </cell>
          <cell r="Q112">
            <v>8.38695564799498E-2</v>
          </cell>
          <cell r="R112" t="str">
            <v/>
          </cell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 t="str">
            <v/>
          </cell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 t="str">
            <v/>
          </cell>
          <cell r="M113" t="str">
            <v/>
          </cell>
          <cell r="O113" t="str">
            <v/>
          </cell>
          <cell r="P113">
            <v>0</v>
          </cell>
          <cell r="Q113">
            <v>0.12117336938757124</v>
          </cell>
          <cell r="R113" t="str">
            <v/>
          </cell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 t="str">
            <v/>
          </cell>
          <cell r="AT113">
            <v>0</v>
          </cell>
          <cell r="AU113" t="str">
            <v/>
          </cell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 t="str">
            <v/>
          </cell>
          <cell r="M114" t="str">
            <v/>
          </cell>
          <cell r="O114" t="str">
            <v/>
          </cell>
          <cell r="P114">
            <v>0</v>
          </cell>
          <cell r="Q114">
            <v>0.10755790449337076</v>
          </cell>
          <cell r="R114" t="str">
            <v/>
          </cell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 t="str">
            <v/>
          </cell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 t="str">
            <v/>
          </cell>
          <cell r="M115" t="str">
            <v/>
          </cell>
          <cell r="O115" t="str">
            <v/>
          </cell>
          <cell r="P115">
            <v>0</v>
          </cell>
          <cell r="Q115">
            <v>0.24994408282269015</v>
          </cell>
          <cell r="R115" t="str">
            <v/>
          </cell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 t="str">
            <v/>
          </cell>
          <cell r="AT115">
            <v>0</v>
          </cell>
          <cell r="AU115" t="str">
            <v/>
          </cell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 t="str">
            <v/>
          </cell>
          <cell r="AT116">
            <v>0</v>
          </cell>
          <cell r="AU116" t="str">
            <v/>
          </cell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 t="str">
            <v/>
          </cell>
          <cell r="AT117">
            <v>0</v>
          </cell>
          <cell r="AU117" t="str">
            <v/>
          </cell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 t="str">
            <v/>
          </cell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 t="str">
            <v/>
          </cell>
          <cell r="M119" t="str">
            <v/>
          </cell>
          <cell r="O119" t="str">
            <v/>
          </cell>
          <cell r="P119">
            <v>0</v>
          </cell>
          <cell r="Q119">
            <v>0.21549994435993208</v>
          </cell>
          <cell r="R119" t="str">
            <v/>
          </cell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 t="str">
            <v/>
          </cell>
          <cell r="AT119">
            <v>0</v>
          </cell>
          <cell r="AU119" t="str">
            <v/>
          </cell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 t="str">
            <v/>
          </cell>
          <cell r="M120" t="str">
            <v/>
          </cell>
          <cell r="O120" t="str">
            <v/>
          </cell>
          <cell r="P120">
            <v>0</v>
          </cell>
          <cell r="Q120">
            <v>0.2368834801342094</v>
          </cell>
          <cell r="R120" t="str">
            <v/>
          </cell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 t="str">
            <v/>
          </cell>
          <cell r="AT120">
            <v>0</v>
          </cell>
          <cell r="AU120" t="str">
            <v/>
          </cell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 t="str">
            <v/>
          </cell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 t="str">
            <v/>
          </cell>
          <cell r="M122" t="str">
            <v/>
          </cell>
          <cell r="O122" t="str">
            <v/>
          </cell>
          <cell r="P122">
            <v>0</v>
          </cell>
          <cell r="Q122">
            <v>0.21340854066144987</v>
          </cell>
          <cell r="R122" t="str">
            <v/>
          </cell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 t="str">
            <v/>
          </cell>
          <cell r="AT122">
            <v>0</v>
          </cell>
          <cell r="AU122" t="str">
            <v/>
          </cell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 t="str">
            <v/>
          </cell>
          <cell r="M123" t="str">
            <v/>
          </cell>
          <cell r="O123" t="str">
            <v/>
          </cell>
          <cell r="P123">
            <v>0</v>
          </cell>
          <cell r="Q123">
            <v>0.18182407664355529</v>
          </cell>
          <cell r="R123" t="str">
            <v/>
          </cell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 t="str">
            <v/>
          </cell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 t="str">
            <v/>
          </cell>
          <cell r="M124" t="str">
            <v/>
          </cell>
          <cell r="O124" t="str">
            <v/>
          </cell>
          <cell r="P124">
            <v>0</v>
          </cell>
          <cell r="Q124">
            <v>0.15621505176418132</v>
          </cell>
          <cell r="R124" t="str">
            <v/>
          </cell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 t="str">
            <v/>
          </cell>
          <cell r="AT124">
            <v>0</v>
          </cell>
          <cell r="AU124" t="str">
            <v/>
          </cell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 t="str">
            <v/>
          </cell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 t="str">
            <v/>
          </cell>
          <cell r="M126" t="str">
            <v/>
          </cell>
          <cell r="O126" t="str">
            <v/>
          </cell>
          <cell r="P126">
            <v>0</v>
          </cell>
          <cell r="Q126">
            <v>0.26744358315692901</v>
          </cell>
          <cell r="R126" t="str">
            <v/>
          </cell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 t="str">
            <v/>
          </cell>
          <cell r="AT126">
            <v>0</v>
          </cell>
          <cell r="AU126" t="str">
            <v/>
          </cell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 t="str">
            <v/>
          </cell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 t="str">
            <v/>
          </cell>
          <cell r="M128" t="str">
            <v/>
          </cell>
          <cell r="O128" t="str">
            <v/>
          </cell>
          <cell r="P128">
            <v>0</v>
          </cell>
          <cell r="Q128">
            <v>0.17055610569663074</v>
          </cell>
          <cell r="R128" t="str">
            <v/>
          </cell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 t="str">
            <v/>
          </cell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 t="str">
            <v/>
          </cell>
          <cell r="M129" t="str">
            <v/>
          </cell>
          <cell r="O129" t="str">
            <v/>
          </cell>
          <cell r="P129">
            <v>0</v>
          </cell>
          <cell r="Q129">
            <v>4.5242610620227379E-2</v>
          </cell>
          <cell r="R129" t="str">
            <v/>
          </cell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 t="str">
            <v/>
          </cell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 t="str">
            <v/>
          </cell>
          <cell r="M130" t="str">
            <v/>
          </cell>
          <cell r="O130" t="str">
            <v/>
          </cell>
          <cell r="P130">
            <v>0</v>
          </cell>
          <cell r="Q130">
            <v>0.16389775922799354</v>
          </cell>
          <cell r="R130" t="str">
            <v/>
          </cell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 t="str">
            <v/>
          </cell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 t="str">
            <v/>
          </cell>
          <cell r="M131" t="str">
            <v/>
          </cell>
          <cell r="O131" t="str">
            <v/>
          </cell>
          <cell r="P131">
            <v>0</v>
          </cell>
          <cell r="Q131">
            <v>0.43023161797348297</v>
          </cell>
          <cell r="R131" t="str">
            <v/>
          </cell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 t="str">
            <v/>
          </cell>
          <cell r="AT131">
            <v>0</v>
          </cell>
          <cell r="AU131" t="str">
            <v/>
          </cell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 t="str">
            <v/>
          </cell>
          <cell r="M132" t="str">
            <v/>
          </cell>
          <cell r="O132" t="str">
            <v/>
          </cell>
          <cell r="P132">
            <v>0</v>
          </cell>
          <cell r="Q132">
            <v>0.27077275639124759</v>
          </cell>
          <cell r="R132" t="str">
            <v/>
          </cell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 t="str">
            <v/>
          </cell>
          <cell r="AT132">
            <v>0</v>
          </cell>
          <cell r="AU132" t="str">
            <v/>
          </cell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 t="str">
            <v/>
          </cell>
          <cell r="M133" t="str">
            <v/>
          </cell>
          <cell r="O133" t="str">
            <v/>
          </cell>
          <cell r="P133">
            <v>0</v>
          </cell>
          <cell r="Q133">
            <v>0.6841877813606082</v>
          </cell>
          <cell r="R133" t="str">
            <v/>
          </cell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 t="str">
            <v/>
          </cell>
          <cell r="AT133">
            <v>0</v>
          </cell>
          <cell r="AU133" t="str">
            <v/>
          </cell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 t="str">
            <v/>
          </cell>
          <cell r="M134" t="str">
            <v/>
          </cell>
          <cell r="O134" t="str">
            <v/>
          </cell>
          <cell r="P134">
            <v>0</v>
          </cell>
          <cell r="Q134">
            <v>0.29604032760556326</v>
          </cell>
          <cell r="R134" t="str">
            <v/>
          </cell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 t="str">
            <v/>
          </cell>
          <cell r="AT134">
            <v>0</v>
          </cell>
          <cell r="AU134" t="str">
            <v/>
          </cell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 t="str">
            <v/>
          </cell>
          <cell r="M135" t="str">
            <v/>
          </cell>
          <cell r="O135" t="str">
            <v/>
          </cell>
          <cell r="P135">
            <v>0</v>
          </cell>
          <cell r="Q135">
            <v>7.7783144900285262E-2</v>
          </cell>
          <cell r="R135" t="str">
            <v/>
          </cell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 t="str">
            <v/>
          </cell>
          <cell r="AT135">
            <v>0</v>
          </cell>
          <cell r="AU135" t="str">
            <v/>
          </cell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 t="str">
            <v/>
          </cell>
          <cell r="M136" t="str">
            <v/>
          </cell>
          <cell r="O136" t="str">
            <v/>
          </cell>
          <cell r="P136">
            <v>0</v>
          </cell>
          <cell r="Q136">
            <v>0.35212409209139228</v>
          </cell>
          <cell r="R136" t="str">
            <v/>
          </cell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 t="str">
            <v/>
          </cell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 t="str">
            <v/>
          </cell>
          <cell r="M137" t="str">
            <v/>
          </cell>
          <cell r="O137" t="str">
            <v/>
          </cell>
          <cell r="P137">
            <v>0</v>
          </cell>
          <cell r="Q137">
            <v>0.4310852521361288</v>
          </cell>
          <cell r="R137" t="str">
            <v/>
          </cell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 t="str">
            <v/>
          </cell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 t="str">
            <v/>
          </cell>
          <cell r="M138" t="str">
            <v/>
          </cell>
          <cell r="O138" t="str">
            <v/>
          </cell>
          <cell r="P138">
            <v>0</v>
          </cell>
          <cell r="Q138">
            <v>0.38200128778399534</v>
          </cell>
          <cell r="R138" t="str">
            <v/>
          </cell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 t="str">
            <v/>
          </cell>
          <cell r="AT138">
            <v>0</v>
          </cell>
          <cell r="AU138" t="str">
            <v/>
          </cell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 t="str">
            <v/>
          </cell>
          <cell r="M139" t="str">
            <v/>
          </cell>
          <cell r="O139" t="str">
            <v/>
          </cell>
          <cell r="P139">
            <v>0</v>
          </cell>
          <cell r="Q139">
            <v>0.28169927367311387</v>
          </cell>
          <cell r="R139" t="str">
            <v/>
          </cell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 t="str">
            <v/>
          </cell>
          <cell r="AT139">
            <v>0</v>
          </cell>
          <cell r="AU139" t="str">
            <v/>
          </cell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 t="str">
            <v/>
          </cell>
          <cell r="M140" t="str">
            <v/>
          </cell>
          <cell r="O140" t="str">
            <v/>
          </cell>
          <cell r="P140">
            <v>0</v>
          </cell>
          <cell r="Q140">
            <v>0.12036241693305774</v>
          </cell>
          <cell r="R140" t="str">
            <v/>
          </cell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 t="str">
            <v/>
          </cell>
          <cell r="AT140">
            <v>0</v>
          </cell>
          <cell r="AU140" t="str">
            <v/>
          </cell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 t="str">
            <v/>
          </cell>
          <cell r="AT141">
            <v>0</v>
          </cell>
          <cell r="AU141" t="str">
            <v/>
          </cell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 t="str">
            <v/>
          </cell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 t="str">
            <v/>
          </cell>
          <cell r="M143" t="str">
            <v/>
          </cell>
          <cell r="O143" t="str">
            <v/>
          </cell>
          <cell r="P143">
            <v>0</v>
          </cell>
          <cell r="Q143">
            <v>0.27102884664004134</v>
          </cell>
          <cell r="R143" t="str">
            <v/>
          </cell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 t="str">
            <v/>
          </cell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 t="str">
            <v/>
          </cell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 t="str">
            <v/>
          </cell>
          <cell r="M145" t="str">
            <v/>
          </cell>
          <cell r="O145" t="str">
            <v/>
          </cell>
          <cell r="P145">
            <v>0</v>
          </cell>
          <cell r="Q145">
            <v>0.30304012773925881</v>
          </cell>
          <cell r="R145" t="str">
            <v/>
          </cell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 t="str">
            <v/>
          </cell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 t="str">
            <v/>
          </cell>
          <cell r="M146" t="str">
            <v/>
          </cell>
          <cell r="O146" t="str">
            <v/>
          </cell>
          <cell r="P146">
            <v>0</v>
          </cell>
          <cell r="Q146">
            <v>0.29023561529957187</v>
          </cell>
          <cell r="R146" t="str">
            <v/>
          </cell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 t="str">
            <v/>
          </cell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 t="str">
            <v/>
          </cell>
          <cell r="M147" t="str">
            <v/>
          </cell>
          <cell r="O147" t="str">
            <v/>
          </cell>
          <cell r="P147">
            <v>0</v>
          </cell>
          <cell r="Q147">
            <v>0.1920676865953049</v>
          </cell>
          <cell r="R147" t="str">
            <v/>
          </cell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 t="str">
            <v/>
          </cell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 t="str">
            <v/>
          </cell>
          <cell r="M148" t="str">
            <v/>
          </cell>
          <cell r="O148" t="str">
            <v/>
          </cell>
          <cell r="P148">
            <v>0</v>
          </cell>
          <cell r="Q148">
            <v>0.4566942770155028</v>
          </cell>
          <cell r="R148" t="str">
            <v/>
          </cell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 t="str">
            <v/>
          </cell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 t="str">
            <v/>
          </cell>
          <cell r="M149" t="str">
            <v/>
          </cell>
          <cell r="O149" t="str">
            <v/>
          </cell>
          <cell r="P149">
            <v>0</v>
          </cell>
          <cell r="Q149">
            <v>0.24874899499498601</v>
          </cell>
          <cell r="R149" t="str">
            <v/>
          </cell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 t="str">
            <v/>
          </cell>
          <cell r="AT149">
            <v>0</v>
          </cell>
          <cell r="AU149" t="str">
            <v/>
          </cell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 t="str">
            <v/>
          </cell>
          <cell r="M150" t="str">
            <v/>
          </cell>
          <cell r="O150" t="str">
            <v/>
          </cell>
          <cell r="P150">
            <v>0</v>
          </cell>
          <cell r="Q150">
            <v>0.1370082831046508</v>
          </cell>
          <cell r="R150" t="str">
            <v/>
          </cell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 t="str">
            <v/>
          </cell>
          <cell r="AT150">
            <v>0</v>
          </cell>
          <cell r="AU150" t="str">
            <v/>
          </cell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 t="str">
            <v/>
          </cell>
          <cell r="M151" t="str">
            <v/>
          </cell>
          <cell r="O151" t="str">
            <v/>
          </cell>
          <cell r="P151">
            <v>0</v>
          </cell>
          <cell r="Q151">
            <v>0.27529701745327034</v>
          </cell>
          <cell r="R151" t="str">
            <v/>
          </cell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 t="str">
            <v/>
          </cell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 t="str">
            <v/>
          </cell>
          <cell r="M152" t="str">
            <v/>
          </cell>
          <cell r="O152" t="str">
            <v/>
          </cell>
          <cell r="P152">
            <v>0</v>
          </cell>
          <cell r="Q152">
            <v>0.2475539071672819</v>
          </cell>
          <cell r="R152" t="str">
            <v/>
          </cell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 t="str">
            <v/>
          </cell>
          <cell r="AT152">
            <v>0</v>
          </cell>
          <cell r="AU152" t="str">
            <v/>
          </cell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 t="str">
            <v/>
          </cell>
          <cell r="M153" t="str">
            <v/>
          </cell>
          <cell r="O153" t="str">
            <v/>
          </cell>
          <cell r="P153">
            <v>0</v>
          </cell>
          <cell r="Q153">
            <v>0.22826177509148682</v>
          </cell>
          <cell r="R153" t="str">
            <v/>
          </cell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 t="str">
            <v/>
          </cell>
          <cell r="AT153">
            <v>0</v>
          </cell>
          <cell r="AU153" t="str">
            <v/>
          </cell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 t="str">
            <v/>
          </cell>
          <cell r="AT154">
            <v>0</v>
          </cell>
          <cell r="AU154" t="str">
            <v/>
          </cell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 t="str">
            <v/>
          </cell>
          <cell r="M155" t="str">
            <v/>
          </cell>
          <cell r="O155" t="str">
            <v/>
          </cell>
          <cell r="P155">
            <v>0</v>
          </cell>
          <cell r="Q155">
            <v>0.26676067582681234</v>
          </cell>
          <cell r="R155" t="str">
            <v/>
          </cell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 t="str">
            <v/>
          </cell>
          <cell r="AT155">
            <v>0</v>
          </cell>
          <cell r="AU155" t="str">
            <v/>
          </cell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 t="str">
            <v/>
          </cell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 t="str">
            <v/>
          </cell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 t="str">
            <v/>
          </cell>
          <cell r="AT158">
            <v>0</v>
          </cell>
          <cell r="AU158" t="str">
            <v/>
          </cell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 t="str">
            <v/>
          </cell>
          <cell r="M159" t="str">
            <v/>
          </cell>
          <cell r="O159" t="str">
            <v/>
          </cell>
          <cell r="P159">
            <v>0</v>
          </cell>
          <cell r="Q159">
            <v>0.33291732343186187</v>
          </cell>
          <cell r="R159" t="str">
            <v/>
          </cell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 t="str">
            <v/>
          </cell>
          <cell r="AT159">
            <v>0</v>
          </cell>
          <cell r="AU159" t="str">
            <v/>
          </cell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 t="str">
            <v/>
          </cell>
          <cell r="M160" t="str">
            <v/>
          </cell>
          <cell r="O160" t="str">
            <v/>
          </cell>
          <cell r="P160">
            <v>0</v>
          </cell>
          <cell r="Q160">
            <v>0.12804512439686994</v>
          </cell>
          <cell r="R160" t="str">
            <v/>
          </cell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 t="str">
            <v/>
          </cell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 t="str">
            <v/>
          </cell>
          <cell r="M161" t="str">
            <v/>
          </cell>
          <cell r="O161" t="str">
            <v/>
          </cell>
          <cell r="P161">
            <v>0</v>
          </cell>
          <cell r="Q161">
            <v>0.21340854066144987</v>
          </cell>
          <cell r="R161" t="str">
            <v/>
          </cell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 t="str">
            <v/>
          </cell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 t="str">
            <v/>
          </cell>
          <cell r="M162" t="str">
            <v/>
          </cell>
          <cell r="O162" t="str">
            <v/>
          </cell>
          <cell r="P162">
            <v>0</v>
          </cell>
          <cell r="Q162">
            <v>0.17072683252915991</v>
          </cell>
          <cell r="R162" t="str">
            <v/>
          </cell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 t="str">
            <v/>
          </cell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 t="str">
            <v/>
          </cell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>
            <v>0</v>
          </cell>
          <cell r="Q164">
            <v>7.511980631283037E-2</v>
          </cell>
          <cell r="R164" t="str">
            <v/>
          </cell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 t="str">
            <v/>
          </cell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 t="str">
            <v/>
          </cell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 t="str">
            <v/>
          </cell>
          <cell r="AT166">
            <v>0</v>
          </cell>
          <cell r="AU166" t="str">
            <v/>
          </cell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>
            <v>0</v>
          </cell>
          <cell r="Q167">
            <v>0.23048122391436587</v>
          </cell>
          <cell r="R167" t="str">
            <v/>
          </cell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 t="str">
            <v/>
          </cell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>
            <v>0</v>
          </cell>
          <cell r="Q168">
            <v>8.8351135833840258E-2</v>
          </cell>
          <cell r="R168" t="str">
            <v/>
          </cell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 t="str">
            <v/>
          </cell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 t="str">
            <v/>
          </cell>
          <cell r="AT169">
            <v>0</v>
          </cell>
          <cell r="AU169" t="str">
            <v/>
          </cell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>
            <v>0</v>
          </cell>
          <cell r="Q170">
            <v>0.11203948384726119</v>
          </cell>
          <cell r="R170" t="str">
            <v/>
          </cell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 t="str">
            <v/>
          </cell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 t="str">
            <v/>
          </cell>
          <cell r="AT171">
            <v>0</v>
          </cell>
          <cell r="AU171" t="str">
            <v/>
          </cell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>
            <v>0</v>
          </cell>
          <cell r="Q172">
            <v>0.22877395558907429</v>
          </cell>
          <cell r="R172" t="str">
            <v/>
          </cell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 t="str">
            <v/>
          </cell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>
            <v>0</v>
          </cell>
          <cell r="Q173">
            <v>7.0424818418278468E-2</v>
          </cell>
          <cell r="R173" t="str">
            <v/>
          </cell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 t="str">
            <v/>
          </cell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 t="str">
            <v/>
          </cell>
          <cell r="AT174">
            <v>0</v>
          </cell>
          <cell r="AU174" t="str">
            <v/>
          </cell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>
            <v>0</v>
          </cell>
          <cell r="Q175">
            <v>6.1461659710497572E-2</v>
          </cell>
          <cell r="R175" t="str">
            <v/>
          </cell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 t="str">
            <v/>
          </cell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>
            <v>0</v>
          </cell>
          <cell r="Q176">
            <v>0.1920676865953049</v>
          </cell>
          <cell r="R176" t="str">
            <v/>
          </cell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 t="str">
            <v/>
          </cell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 t="str">
            <v/>
          </cell>
          <cell r="AT177">
            <v>0</v>
          </cell>
          <cell r="AU177" t="str">
            <v/>
          </cell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>
            <v>0</v>
          </cell>
          <cell r="Q178">
            <v>0.26035841960696887</v>
          </cell>
          <cell r="R178" t="str">
            <v/>
          </cell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 t="str">
            <v/>
          </cell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 t="str">
            <v/>
          </cell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 t="str">
            <v/>
          </cell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 t="str">
            <v/>
          </cell>
          <cell r="K181" t="str">
            <v/>
          </cell>
          <cell r="L181" t="str">
            <v/>
          </cell>
          <cell r="M181" t="str">
            <v/>
          </cell>
          <cell r="N181" t="str">
            <v/>
          </cell>
          <cell r="O181" t="str">
            <v/>
          </cell>
          <cell r="P181">
            <v>0</v>
          </cell>
          <cell r="Q181">
            <v>0.2475539071672819</v>
          </cell>
          <cell r="R181" t="str">
            <v/>
          </cell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 t="str">
            <v/>
          </cell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>
            <v>0</v>
          </cell>
          <cell r="Q182">
            <v>0.34444138462758012</v>
          </cell>
          <cell r="R182" t="str">
            <v/>
          </cell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 t="str">
            <v/>
          </cell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>
            <v>0</v>
          </cell>
          <cell r="Q183">
            <v>0.60821434088513227</v>
          </cell>
          <cell r="R183" t="str">
            <v/>
          </cell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 t="str">
            <v/>
          </cell>
          <cell r="AT183">
            <v>0</v>
          </cell>
          <cell r="AU183" t="str">
            <v/>
          </cell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>
            <v>0</v>
          </cell>
          <cell r="Q184">
            <v>0.58260531600575816</v>
          </cell>
          <cell r="R184" t="str">
            <v/>
          </cell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 t="str">
            <v/>
          </cell>
          <cell r="AT184">
            <v>0</v>
          </cell>
          <cell r="AU184" t="str">
            <v/>
          </cell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>
            <v>0</v>
          </cell>
          <cell r="Q185">
            <v>0.1158808375791673</v>
          </cell>
          <cell r="R185" t="str">
            <v/>
          </cell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 t="str">
            <v/>
          </cell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>
            <v>0</v>
          </cell>
          <cell r="Q186">
            <v>9.133885540310055E-2</v>
          </cell>
          <cell r="R186" t="str">
            <v/>
          </cell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 t="str">
            <v/>
          </cell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 t="str">
            <v/>
          </cell>
          <cell r="K187" t="str">
            <v/>
          </cell>
          <cell r="L187" t="str">
            <v/>
          </cell>
          <cell r="M187" t="str">
            <v/>
          </cell>
          <cell r="N187" t="str">
            <v/>
          </cell>
          <cell r="O187" t="str">
            <v/>
          </cell>
          <cell r="P187">
            <v>0</v>
          </cell>
          <cell r="Q187">
            <v>0.24072483386611548</v>
          </cell>
          <cell r="R187" t="str">
            <v/>
          </cell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 t="str">
            <v/>
          </cell>
          <cell r="AT187">
            <v>0</v>
          </cell>
          <cell r="AU187" t="str">
            <v/>
          </cell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>
            <v>0</v>
          </cell>
          <cell r="Q188">
            <v>0.16389775922799352</v>
          </cell>
          <cell r="R188" t="str">
            <v/>
          </cell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 t="str">
            <v/>
          </cell>
          <cell r="AT188">
            <v>0</v>
          </cell>
          <cell r="AU188" t="str">
            <v/>
          </cell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>
            <v>0</v>
          </cell>
          <cell r="Q189">
            <v>0.20401856487234607</v>
          </cell>
          <cell r="R189" t="str">
            <v/>
          </cell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 t="str">
            <v/>
          </cell>
          <cell r="AT189">
            <v>0</v>
          </cell>
          <cell r="AU189" t="str">
            <v/>
          </cell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>
            <v>0</v>
          </cell>
          <cell r="Q190">
            <v>0.17670227166768049</v>
          </cell>
          <cell r="R190" t="str">
            <v/>
          </cell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 t="str">
            <v/>
          </cell>
          <cell r="AT190">
            <v>0</v>
          </cell>
          <cell r="AU190" t="str">
            <v/>
          </cell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>
            <v>0</v>
          </cell>
          <cell r="Q191">
            <v>0.6965654767189724</v>
          </cell>
          <cell r="R191" t="str">
            <v/>
          </cell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 t="str">
            <v/>
          </cell>
          <cell r="AT191">
            <v>0</v>
          </cell>
          <cell r="AU191" t="str">
            <v/>
          </cell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>
            <v>0</v>
          </cell>
          <cell r="Q192">
            <v>0.27102884664004134</v>
          </cell>
          <cell r="R192" t="str">
            <v/>
          </cell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 t="str">
            <v/>
          </cell>
          <cell r="AT192">
            <v>0</v>
          </cell>
          <cell r="AU192" t="str">
            <v/>
          </cell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>
            <v>0</v>
          </cell>
          <cell r="Q193">
            <v>0.46309653323534627</v>
          </cell>
          <cell r="R193" t="str">
            <v/>
          </cell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 t="str">
            <v/>
          </cell>
          <cell r="AT193">
            <v>0</v>
          </cell>
          <cell r="AU193" t="str">
            <v/>
          </cell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 t="str">
            <v/>
          </cell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>
            <v>0</v>
          </cell>
          <cell r="Q195">
            <v>0.24840754132992765</v>
          </cell>
          <cell r="R195" t="str">
            <v/>
          </cell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 t="str">
            <v/>
          </cell>
          <cell r="AT195">
            <v>0</v>
          </cell>
          <cell r="AU195" t="str">
            <v/>
          </cell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>
            <v>0</v>
          </cell>
          <cell r="Q196">
            <v>6.4022562198434968E-2</v>
          </cell>
          <cell r="R196" t="str">
            <v/>
          </cell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 t="str">
            <v/>
          </cell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>
            <v>0</v>
          </cell>
          <cell r="Q197">
            <v>0.2795651882664994</v>
          </cell>
          <cell r="R197" t="str">
            <v/>
          </cell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 t="str">
            <v/>
          </cell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>
            <v>0</v>
          </cell>
          <cell r="Q198">
            <v>0.12932557564083863</v>
          </cell>
          <cell r="R198" t="str">
            <v/>
          </cell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 t="str">
            <v/>
          </cell>
          <cell r="AT198">
            <v>0</v>
          </cell>
          <cell r="AU198" t="str">
            <v/>
          </cell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 t="str">
            <v/>
          </cell>
          <cell r="AT199">
            <v>0</v>
          </cell>
          <cell r="AU199" t="str">
            <v/>
          </cell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>
            <v>0</v>
          </cell>
          <cell r="Q200">
            <v>0.26889476123342687</v>
          </cell>
          <cell r="R200" t="str">
            <v/>
          </cell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 t="str">
            <v/>
          </cell>
          <cell r="AT200">
            <v>0</v>
          </cell>
          <cell r="AU200" t="str">
            <v/>
          </cell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>
            <v>0</v>
          </cell>
          <cell r="Q201">
            <v>0.5138877659127713</v>
          </cell>
          <cell r="R201" t="str">
            <v/>
          </cell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 t="str">
            <v/>
          </cell>
          <cell r="AT201">
            <v>0</v>
          </cell>
          <cell r="AU201" t="str">
            <v/>
          </cell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>
            <v>0</v>
          </cell>
          <cell r="Q202">
            <v>0.12996580126282301</v>
          </cell>
          <cell r="R202" t="str">
            <v/>
          </cell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 t="str">
            <v/>
          </cell>
          <cell r="AT202">
            <v>0</v>
          </cell>
          <cell r="AU202" t="str">
            <v/>
          </cell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>
            <v>0</v>
          </cell>
          <cell r="Q203">
            <v>0.51858275380732322</v>
          </cell>
          <cell r="R203" t="str">
            <v/>
          </cell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 t="str">
            <v/>
          </cell>
          <cell r="AT203">
            <v>0</v>
          </cell>
          <cell r="AU203" t="str">
            <v/>
          </cell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>
            <v>0</v>
          </cell>
          <cell r="Q204">
            <v>0.25182207798051087</v>
          </cell>
          <cell r="R204" t="str">
            <v/>
          </cell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 t="str">
            <v/>
          </cell>
          <cell r="AT204">
            <v>0</v>
          </cell>
          <cell r="AU204" t="str">
            <v/>
          </cell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>
            <v>0</v>
          </cell>
          <cell r="Q205">
            <v>0.29322333486883212</v>
          </cell>
          <cell r="R205" t="str">
            <v/>
          </cell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 t="str">
            <v/>
          </cell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>
            <v>0</v>
          </cell>
          <cell r="Q206">
            <v>0.27743110285988487</v>
          </cell>
          <cell r="R206" t="str">
            <v/>
          </cell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 t="str">
            <v/>
          </cell>
          <cell r="AT206">
            <v>0</v>
          </cell>
          <cell r="AU206" t="str">
            <v/>
          </cell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>
            <v>0</v>
          </cell>
          <cell r="Q207">
            <v>0.15493460052021263</v>
          </cell>
          <cell r="R207" t="str">
            <v/>
          </cell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 t="str">
            <v/>
          </cell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>
            <v>0</v>
          </cell>
          <cell r="Q208">
            <v>0.13764850872663517</v>
          </cell>
          <cell r="R208" t="str">
            <v/>
          </cell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 t="str">
            <v/>
          </cell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>
            <v>0</v>
          </cell>
          <cell r="Q209">
            <v>0.25096844381786509</v>
          </cell>
          <cell r="R209" t="str">
            <v/>
          </cell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 t="str">
            <v/>
          </cell>
          <cell r="AT209">
            <v>0</v>
          </cell>
          <cell r="AU209" t="str">
            <v/>
          </cell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>
            <v>0</v>
          </cell>
          <cell r="Q210">
            <v>0.22194488228790787</v>
          </cell>
          <cell r="R210" t="str">
            <v/>
          </cell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 t="str">
            <v/>
          </cell>
          <cell r="AT210">
            <v>0</v>
          </cell>
          <cell r="AU210" t="str">
            <v/>
          </cell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>
            <v>0</v>
          </cell>
          <cell r="Q211">
            <v>0.70424818418278456</v>
          </cell>
          <cell r="R211" t="str">
            <v/>
          </cell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 t="str">
            <v/>
          </cell>
          <cell r="AT211">
            <v>0</v>
          </cell>
          <cell r="AU211" t="str">
            <v/>
          </cell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>
            <v>0</v>
          </cell>
          <cell r="Q212">
            <v>0.4110248493139525</v>
          </cell>
          <cell r="R212" t="str">
            <v/>
          </cell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 t="str">
            <v/>
          </cell>
          <cell r="AT212">
            <v>0</v>
          </cell>
          <cell r="AU212" t="str">
            <v/>
          </cell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>
            <v>0</v>
          </cell>
          <cell r="Q213">
            <v>0.29877195692602981</v>
          </cell>
          <cell r="R213" t="str">
            <v/>
          </cell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 t="str">
            <v/>
          </cell>
          <cell r="AT213">
            <v>0</v>
          </cell>
          <cell r="AU213" t="str">
            <v/>
          </cell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>
            <v>0</v>
          </cell>
          <cell r="Q214">
            <v>0.72985720906215867</v>
          </cell>
          <cell r="R214" t="str">
            <v/>
          </cell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 t="str">
            <v/>
          </cell>
          <cell r="AT214">
            <v>0</v>
          </cell>
          <cell r="AU214" t="str">
            <v/>
          </cell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>
            <v>0</v>
          </cell>
          <cell r="Q215">
            <v>0.20871355276689801</v>
          </cell>
          <cell r="R215" t="str">
            <v/>
          </cell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 t="str">
            <v/>
          </cell>
          <cell r="AT215">
            <v>0</v>
          </cell>
          <cell r="AU215" t="str">
            <v/>
          </cell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>
            <v>0</v>
          </cell>
          <cell r="Q216">
            <v>0.30474739606455048</v>
          </cell>
          <cell r="R216" t="str">
            <v/>
          </cell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 t="str">
            <v/>
          </cell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>
            <v>0</v>
          </cell>
          <cell r="Q217">
            <v>0.24584663884199029</v>
          </cell>
          <cell r="R217" t="str">
            <v/>
          </cell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 t="str">
            <v/>
          </cell>
          <cell r="AT217">
            <v>0</v>
          </cell>
          <cell r="AU217" t="str">
            <v/>
          </cell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>
            <v>0</v>
          </cell>
          <cell r="Q218">
            <v>0.36364815328711064</v>
          </cell>
          <cell r="R218" t="str">
            <v/>
          </cell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 t="str">
            <v/>
          </cell>
          <cell r="AT218">
            <v>0</v>
          </cell>
          <cell r="AU218" t="str">
            <v/>
          </cell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>
            <v>0</v>
          </cell>
          <cell r="Q219">
            <v>0.12804512439686994</v>
          </cell>
          <cell r="R219" t="str">
            <v/>
          </cell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 t="str">
            <v/>
          </cell>
          <cell r="AT219">
            <v>0</v>
          </cell>
          <cell r="AU219" t="str">
            <v/>
          </cell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>
            <v>0</v>
          </cell>
          <cell r="Q220">
            <v>0.14511780764978593</v>
          </cell>
          <cell r="R220" t="str">
            <v/>
          </cell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 t="str">
            <v/>
          </cell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 t="str">
            <v/>
          </cell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 t="str">
            <v/>
          </cell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</v>
          </cell>
          <cell r="Q223">
            <v>0.1835313449688469</v>
          </cell>
          <cell r="R223" t="str">
            <v/>
          </cell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 t="str">
            <v/>
          </cell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 t="str">
            <v/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>
            <v>0</v>
          </cell>
          <cell r="Q224">
            <v>0.1915555060977174</v>
          </cell>
          <cell r="R224" t="str">
            <v/>
          </cell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 t="str">
            <v/>
          </cell>
          <cell r="AT224">
            <v>0</v>
          </cell>
          <cell r="AU224" t="str">
            <v/>
          </cell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>
            <v>0</v>
          </cell>
          <cell r="Q225">
            <v>0.1963358574085339</v>
          </cell>
          <cell r="R225" t="str">
            <v/>
          </cell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 t="str">
            <v/>
          </cell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>
            <v>0</v>
          </cell>
          <cell r="Q226">
            <v>0.28169927367311387</v>
          </cell>
          <cell r="R226" t="str">
            <v/>
          </cell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 t="str">
            <v/>
          </cell>
          <cell r="AT226">
            <v>0</v>
          </cell>
          <cell r="AU226" t="str">
            <v/>
          </cell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>
            <v>0</v>
          </cell>
          <cell r="Q227">
            <v>0.10627745324940205</v>
          </cell>
          <cell r="R227" t="str">
            <v/>
          </cell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 t="str">
            <v/>
          </cell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>
            <v>0</v>
          </cell>
          <cell r="Q228">
            <v>0.1856654303754614</v>
          </cell>
          <cell r="R228" t="str">
            <v/>
          </cell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 t="str">
            <v/>
          </cell>
          <cell r="AT228">
            <v>0</v>
          </cell>
          <cell r="AU228" t="str">
            <v/>
          </cell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>
            <v>0</v>
          </cell>
          <cell r="Q229">
            <v>0.22279851645055368</v>
          </cell>
          <cell r="R229" t="str">
            <v/>
          </cell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 t="str">
            <v/>
          </cell>
          <cell r="AT229">
            <v>0</v>
          </cell>
          <cell r="AU229" t="str">
            <v/>
          </cell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>
            <v>0</v>
          </cell>
          <cell r="Q230">
            <v>0.15365414927624393</v>
          </cell>
          <cell r="R230" t="str">
            <v/>
          </cell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 t="str">
            <v/>
          </cell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 t="str">
            <v/>
          </cell>
          <cell r="AT231">
            <v>0</v>
          </cell>
          <cell r="AU231" t="str">
            <v/>
          </cell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 t="str">
            <v/>
          </cell>
          <cell r="AT232">
            <v>0</v>
          </cell>
          <cell r="AU232" t="str">
            <v/>
          </cell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 t="str">
            <v/>
          </cell>
          <cell r="AT233">
            <v>0</v>
          </cell>
          <cell r="AU233" t="str">
            <v/>
          </cell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 t="str">
            <v/>
          </cell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>
            <v>0</v>
          </cell>
          <cell r="Q235">
            <v>0.16645866171593093</v>
          </cell>
          <cell r="R235" t="str">
            <v/>
          </cell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 t="str">
            <v/>
          </cell>
          <cell r="AT235">
            <v>0</v>
          </cell>
          <cell r="AU235" t="str">
            <v/>
          </cell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>
            <v>0</v>
          </cell>
          <cell r="Q236">
            <v>6.9144367174309773E-2</v>
          </cell>
          <cell r="R236" t="str">
            <v/>
          </cell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 t="str">
            <v/>
          </cell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>
            <v>0</v>
          </cell>
          <cell r="Q237">
            <v>0.1856654303754614</v>
          </cell>
          <cell r="R237" t="str">
            <v/>
          </cell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 t="str">
            <v/>
          </cell>
          <cell r="AT237">
            <v>0</v>
          </cell>
          <cell r="AU237" t="str">
            <v/>
          </cell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>
            <v>0</v>
          </cell>
          <cell r="Q238">
            <v>0.36339206303831689</v>
          </cell>
          <cell r="R238" t="str">
            <v/>
          </cell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 t="str">
            <v/>
          </cell>
          <cell r="AT238">
            <v>0</v>
          </cell>
          <cell r="AU238" t="str">
            <v/>
          </cell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>
            <v>0</v>
          </cell>
          <cell r="Q239">
            <v>0.46907197237386683</v>
          </cell>
          <cell r="R239" t="str">
            <v/>
          </cell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 t="str">
            <v/>
          </cell>
          <cell r="AT239">
            <v>0</v>
          </cell>
          <cell r="AU239" t="str">
            <v/>
          </cell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>
            <v>0</v>
          </cell>
          <cell r="Q240">
            <v>0.39437898314235936</v>
          </cell>
          <cell r="R240" t="str">
            <v/>
          </cell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 t="str">
            <v/>
          </cell>
          <cell r="AT240">
            <v>0</v>
          </cell>
          <cell r="AU240" t="str">
            <v/>
          </cell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>
            <v>0</v>
          </cell>
          <cell r="Q241">
            <v>0.26121205376961465</v>
          </cell>
          <cell r="R241" t="str">
            <v/>
          </cell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 t="str">
            <v/>
          </cell>
          <cell r="AT241">
            <v>0</v>
          </cell>
          <cell r="AU241" t="str">
            <v/>
          </cell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 t="str">
            <v/>
          </cell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 t="str">
            <v/>
          </cell>
          <cell r="AT243">
            <v>0</v>
          </cell>
          <cell r="AU243" t="str">
            <v/>
          </cell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 t="str">
            <v/>
          </cell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 t="str">
            <v/>
          </cell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 t="str">
            <v/>
          </cell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>
            <v>0</v>
          </cell>
          <cell r="Q247">
            <v>0.26112669035335007</v>
          </cell>
          <cell r="R247" t="str">
            <v/>
          </cell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 t="str">
            <v/>
          </cell>
          <cell r="AT247">
            <v>0</v>
          </cell>
          <cell r="AU247" t="str">
            <v/>
          </cell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 t="str">
            <v/>
          </cell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>
            <v>0</v>
          </cell>
          <cell r="Q249">
            <v>0.13828873434861955</v>
          </cell>
          <cell r="R249" t="str">
            <v/>
          </cell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 t="str">
            <v/>
          </cell>
          <cell r="AT249">
            <v>0</v>
          </cell>
          <cell r="AU249" t="str">
            <v/>
          </cell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>
            <v>0</v>
          </cell>
          <cell r="Q250">
            <v>0.47632786275635619</v>
          </cell>
          <cell r="R250" t="str">
            <v/>
          </cell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 t="str">
            <v/>
          </cell>
          <cell r="AT250">
            <v>0</v>
          </cell>
          <cell r="AU250" t="str">
            <v/>
          </cell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 t="str">
            <v/>
          </cell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>
            <v>0</v>
          </cell>
          <cell r="Q252">
            <v>0.26377295625755209</v>
          </cell>
          <cell r="R252" t="str">
            <v/>
          </cell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 t="str">
            <v/>
          </cell>
          <cell r="AT252">
            <v>0</v>
          </cell>
          <cell r="AU252" t="str">
            <v/>
          </cell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 t="str">
            <v/>
          </cell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 t="str">
            <v/>
          </cell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 t="str">
            <v/>
          </cell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 t="str">
            <v/>
          </cell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>
            <v>0</v>
          </cell>
          <cell r="Q257">
            <v>0.1792631741556179</v>
          </cell>
          <cell r="R257" t="str">
            <v/>
          </cell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 t="str">
            <v/>
          </cell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 t="str">
            <v/>
          </cell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>
            <v>0</v>
          </cell>
          <cell r="Q259">
            <v>0.12377695358364095</v>
          </cell>
          <cell r="R259" t="str">
            <v/>
          </cell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 t="str">
            <v/>
          </cell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 t="str">
            <v/>
          </cell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 t="str">
            <v/>
          </cell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>
            <v>0</v>
          </cell>
          <cell r="Q262">
            <v>0.24413937051669868</v>
          </cell>
          <cell r="R262" t="str">
            <v/>
          </cell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 t="str">
            <v/>
          </cell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 t="str">
            <v/>
          </cell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>
            <v>0</v>
          </cell>
          <cell r="Q264">
            <v>0.31072283520307103</v>
          </cell>
          <cell r="R264" t="str">
            <v/>
          </cell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 t="str">
            <v/>
          </cell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 t="str">
            <v/>
          </cell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 t="str">
            <v/>
          </cell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 t="str">
            <v/>
          </cell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 t="str">
            <v/>
          </cell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 t="str">
            <v/>
          </cell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 t="str">
            <v/>
          </cell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 t="str">
            <v/>
          </cell>
          <cell r="AT271">
            <v>0</v>
          </cell>
          <cell r="AU271" t="str">
            <v/>
          </cell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 t="str">
            <v/>
          </cell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 t="str">
            <v/>
          </cell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 t="str">
            <v/>
          </cell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 t="str">
            <v/>
          </cell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 t="str">
            <v/>
          </cell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 t="str">
            <v/>
          </cell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 t="str">
            <v/>
          </cell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 t="str">
            <v/>
          </cell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 t="str">
            <v/>
          </cell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 t="str">
            <v/>
          </cell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 t="str">
            <v/>
          </cell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 t="str">
            <v/>
          </cell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 t="str">
            <v/>
          </cell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 t="str">
            <v/>
          </cell>
          <cell r="AT285">
            <v>0</v>
          </cell>
          <cell r="AU285" t="str">
            <v/>
          </cell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 t="str">
            <v/>
          </cell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 t="str">
            <v/>
          </cell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 t="str">
            <v/>
          </cell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 t="str">
            <v/>
          </cell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 t="str">
            <v/>
          </cell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 t="str">
            <v/>
          </cell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 t="str">
            <v/>
          </cell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 t="str">
            <v/>
          </cell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 t="str">
            <v/>
          </cell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 t="str">
            <v/>
          </cell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 t="str">
            <v/>
          </cell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 t="str">
            <v/>
          </cell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 t="str">
            <v/>
          </cell>
          <cell r="AT298">
            <v>0</v>
          </cell>
          <cell r="AU298" t="str">
            <v/>
          </cell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 t="str">
            <v/>
          </cell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 t="str">
            <v/>
          </cell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 t="str">
            <v/>
          </cell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 t="str">
            <v/>
          </cell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 t="str">
            <v/>
          </cell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 t="str">
            <v/>
          </cell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 t="str">
            <v/>
          </cell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 t="str">
            <v/>
          </cell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 t="str">
            <v/>
          </cell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 t="str">
            <v/>
          </cell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 t="str">
            <v/>
          </cell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 t="str">
            <v/>
          </cell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 t="str">
            <v/>
          </cell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 t="str">
            <v/>
          </cell>
          <cell r="AT312">
            <v>0</v>
          </cell>
          <cell r="AU312" t="str">
            <v/>
          </cell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 t="str">
            <v/>
          </cell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 t="str">
            <v/>
          </cell>
          <cell r="AT314">
            <v>0</v>
          </cell>
          <cell r="AU314" t="str">
            <v/>
          </cell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 t="str">
            <v/>
          </cell>
          <cell r="AT315">
            <v>0</v>
          </cell>
          <cell r="AU315" t="str">
            <v/>
          </cell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 t="str">
            <v/>
          </cell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 t="str">
            <v/>
          </cell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 t="str">
            <v/>
          </cell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 t="str">
            <v/>
          </cell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>
            <v>68.062252093807047</v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 t="str">
            <v/>
          </cell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 t="str">
            <v/>
          </cell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 t="str">
            <v/>
          </cell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 t="str">
            <v/>
          </cell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 t="str">
            <v/>
          </cell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>
            <v>73.07869804320228</v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  <cell r="AV325" t="str">
            <v/>
          </cell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 t="str">
            <v/>
          </cell>
          <cell r="AT326">
            <v>0</v>
          </cell>
          <cell r="AU326" t="str">
            <v/>
          </cell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 t="str">
            <v/>
          </cell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 t="str">
            <v/>
          </cell>
          <cell r="AT328">
            <v>0</v>
          </cell>
          <cell r="AU328" t="str">
            <v/>
          </cell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 t="str">
            <v/>
          </cell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 t="str">
            <v/>
          </cell>
          <cell r="AT330">
            <v>0</v>
          </cell>
          <cell r="AU330" t="str">
            <v/>
          </cell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 t="str">
            <v/>
          </cell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 t="str">
            <v/>
          </cell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 t="str">
            <v/>
          </cell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 t="str">
            <v/>
          </cell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 t="str">
            <v/>
          </cell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 t="str">
            <v/>
          </cell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 t="str">
            <v/>
          </cell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 t="str">
            <v/>
          </cell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 t="str">
            <v/>
          </cell>
          <cell r="AT339">
            <v>0</v>
          </cell>
          <cell r="AU339" t="str">
            <v/>
          </cell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 t="str">
            <v/>
          </cell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 t="str">
            <v/>
          </cell>
          <cell r="AT341">
            <v>0</v>
          </cell>
          <cell r="AU341" t="str">
            <v/>
          </cell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 t="str">
            <v/>
          </cell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 t="str">
            <v/>
          </cell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 t="str">
            <v/>
          </cell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 t="str">
            <v xml:space="preserve"> </v>
          </cell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INV"/>
      <sheetName val="2001 REINV"/>
      <sheetName val="GRAPHS"/>
      <sheetName val="REVS"/>
      <sheetName val="SPEND"/>
      <sheetName val="REINV (color)"/>
      <sheetName val="2001"/>
      <sheetName val="GRAPHS2"/>
      <sheetName val="QualRig Graphs"/>
      <sheetName val="DESEASONALIZED"/>
      <sheetName val="NORM REINV"/>
      <sheetName val="PER BOE"/>
      <sheetName val="CHT1"/>
      <sheetName val="Chart2"/>
      <sheetName val="Module1"/>
      <sheetName val="БВ10"/>
      <sheetName val="исходные данные"/>
      <sheetName val="Свод ГТМ 2004г"/>
      <sheetName val="Лист1"/>
      <sheetName val="Settings"/>
      <sheetName val="Добыча"/>
      <sheetName val="Data"/>
      <sheetName val="10YP Capex Details"/>
      <sheetName val="Downstream - performance"/>
      <sheetName val="Input"/>
      <sheetName val="Carry out projects"/>
      <sheetName val="ГТМ"/>
      <sheetName val="ГРП"/>
      <sheetName val="ВЗВ"/>
      <sheetName val="РИР"/>
      <sheetName val="ОПЗ"/>
      <sheetName val="ОПТ"/>
      <sheetName val="НТ"/>
      <sheetName val="ОПР_ОПЗ_ПРС"/>
      <sheetName val="ОПР_ОПЗ_КРС"/>
      <sheetName val="ОПР_ГРП_ДФ_1"/>
      <sheetName val="ОПР_ГРП_ДФ_2"/>
      <sheetName val="ОРД_Возврат"/>
      <sheetName val="обзор"/>
      <sheetName val="ВКЕ"/>
      <sheetName val="таблица руководству"/>
      <sheetName val="Суточная добыча за неделю"/>
      <sheetName val="EKDEB90"/>
      <sheetName val="1-Титульный лист"/>
      <sheetName val="TUR"/>
      <sheetName val="Graphs84"/>
      <sheetName val="Справочно"/>
      <sheetName val="sapactivexlhiddensheet"/>
      <sheetName val="расчетные таблицы"/>
      <sheetName val="Комплектация"/>
      <sheetName val="дороги"/>
      <sheetName val="отказы"/>
      <sheetName val="База"/>
      <sheetName val="2001_REINV"/>
      <sheetName val="REINV_(color)"/>
      <sheetName val="QualRig_Graphs"/>
      <sheetName val="NORM_REINV"/>
      <sheetName val="PER_BOE"/>
      <sheetName val="исходные_данные"/>
      <sheetName val="Свод_ГТМ_2004г"/>
      <sheetName val="10YP_Capex_Details"/>
      <sheetName val="Downstream_-_performance"/>
      <sheetName val="Carry_out_projects"/>
      <sheetName val="1-Титульный_лист"/>
      <sheetName val="расчетные_таблицы"/>
      <sheetName val="таблица_руководству"/>
      <sheetName val="Суточная_добыча_за_неделю"/>
      <sheetName val="Условия"/>
      <sheetName val="Вспом_лист"/>
      <sheetName val="ОТМ май"/>
    </sheetNames>
    <sheetDataSet>
      <sheetData sheetId="0" refreshError="1"/>
      <sheetData sheetId="1" refreshError="1"/>
      <sheetData sheetId="2" refreshError="1">
        <row r="6">
          <cell r="A6">
            <v>1984</v>
          </cell>
          <cell r="B6" t="str">
            <v>J</v>
          </cell>
        </row>
        <row r="7">
          <cell r="B7" t="str">
            <v>F</v>
          </cell>
        </row>
        <row r="8">
          <cell r="B8" t="str">
            <v>M</v>
          </cell>
        </row>
        <row r="9">
          <cell r="B9" t="str">
            <v>A</v>
          </cell>
        </row>
        <row r="10">
          <cell r="B10" t="str">
            <v>M</v>
          </cell>
        </row>
        <row r="11">
          <cell r="B11" t="str">
            <v>J</v>
          </cell>
        </row>
        <row r="12">
          <cell r="B12" t="str">
            <v>J</v>
          </cell>
        </row>
        <row r="13">
          <cell r="B13" t="str">
            <v>A</v>
          </cell>
        </row>
        <row r="14">
          <cell r="B14" t="str">
            <v>S</v>
          </cell>
        </row>
        <row r="15">
          <cell r="B15" t="str">
            <v>O</v>
          </cell>
        </row>
        <row r="16">
          <cell r="B16" t="str">
            <v>N</v>
          </cell>
        </row>
        <row r="17">
          <cell r="B17" t="str">
            <v>D</v>
          </cell>
        </row>
        <row r="18">
          <cell r="A18">
            <v>1985</v>
          </cell>
          <cell r="B18" t="str">
            <v>J</v>
          </cell>
        </row>
        <row r="19">
          <cell r="B19" t="str">
            <v>F</v>
          </cell>
        </row>
        <row r="20">
          <cell r="B20" t="str">
            <v>M</v>
          </cell>
        </row>
        <row r="21">
          <cell r="B21" t="str">
            <v>A</v>
          </cell>
        </row>
        <row r="22">
          <cell r="B22" t="str">
            <v>M</v>
          </cell>
        </row>
        <row r="23">
          <cell r="B23" t="str">
            <v>J</v>
          </cell>
        </row>
        <row r="24">
          <cell r="B24" t="str">
            <v>J</v>
          </cell>
        </row>
        <row r="25">
          <cell r="B25" t="str">
            <v>A</v>
          </cell>
        </row>
        <row r="26">
          <cell r="B26" t="str">
            <v>S</v>
          </cell>
        </row>
        <row r="27">
          <cell r="B27" t="str">
            <v>O</v>
          </cell>
        </row>
        <row r="28">
          <cell r="B28" t="str">
            <v>N</v>
          </cell>
        </row>
        <row r="29">
          <cell r="B29" t="str">
            <v>D</v>
          </cell>
        </row>
        <row r="30">
          <cell r="A30">
            <v>1986</v>
          </cell>
          <cell r="B30" t="str">
            <v>J</v>
          </cell>
        </row>
        <row r="31">
          <cell r="B31" t="str">
            <v>F</v>
          </cell>
        </row>
        <row r="32">
          <cell r="B32" t="str">
            <v>M</v>
          </cell>
        </row>
        <row r="33">
          <cell r="B33" t="str">
            <v>A</v>
          </cell>
        </row>
        <row r="34">
          <cell r="B34" t="str">
            <v>M</v>
          </cell>
        </row>
        <row r="35">
          <cell r="B35" t="str">
            <v>J</v>
          </cell>
        </row>
        <row r="36">
          <cell r="B36" t="str">
            <v>J</v>
          </cell>
        </row>
        <row r="37">
          <cell r="B37" t="str">
            <v>A</v>
          </cell>
        </row>
        <row r="38">
          <cell r="B38" t="str">
            <v>S</v>
          </cell>
        </row>
        <row r="39">
          <cell r="B39" t="str">
            <v>O</v>
          </cell>
        </row>
        <row r="40">
          <cell r="B40" t="str">
            <v>N</v>
          </cell>
        </row>
        <row r="41">
          <cell r="B41" t="str">
            <v>D</v>
          </cell>
        </row>
        <row r="42">
          <cell r="A42">
            <v>1987</v>
          </cell>
          <cell r="B42" t="str">
            <v>J</v>
          </cell>
        </row>
        <row r="43">
          <cell r="B43" t="str">
            <v>F</v>
          </cell>
        </row>
        <row r="44">
          <cell r="B44" t="str">
            <v>M</v>
          </cell>
        </row>
        <row r="45">
          <cell r="B45" t="str">
            <v>A</v>
          </cell>
        </row>
        <row r="46">
          <cell r="B46" t="str">
            <v>M</v>
          </cell>
        </row>
        <row r="47">
          <cell r="B47" t="str">
            <v>J</v>
          </cell>
        </row>
        <row r="48">
          <cell r="B48" t="str">
            <v>J</v>
          </cell>
        </row>
        <row r="49">
          <cell r="B49" t="str">
            <v>A</v>
          </cell>
        </row>
        <row r="50">
          <cell r="B50" t="str">
            <v>S</v>
          </cell>
        </row>
        <row r="51">
          <cell r="B51" t="str">
            <v>O</v>
          </cell>
        </row>
        <row r="52">
          <cell r="B52" t="str">
            <v>N</v>
          </cell>
        </row>
        <row r="53">
          <cell r="B53" t="str">
            <v>D</v>
          </cell>
        </row>
        <row r="54">
          <cell r="A54">
            <v>1988</v>
          </cell>
          <cell r="B54" t="str">
            <v>J</v>
          </cell>
        </row>
        <row r="55">
          <cell r="B55" t="str">
            <v>F</v>
          </cell>
        </row>
        <row r="56">
          <cell r="B56" t="str">
            <v>M</v>
          </cell>
        </row>
        <row r="57">
          <cell r="B57" t="str">
            <v>A</v>
          </cell>
        </row>
        <row r="58">
          <cell r="B58" t="str">
            <v>M</v>
          </cell>
        </row>
        <row r="59">
          <cell r="B59" t="str">
            <v>J</v>
          </cell>
        </row>
        <row r="60">
          <cell r="B60" t="str">
            <v>J</v>
          </cell>
        </row>
        <row r="61">
          <cell r="B61" t="str">
            <v>A</v>
          </cell>
        </row>
        <row r="62">
          <cell r="B62" t="str">
            <v>S</v>
          </cell>
        </row>
        <row r="63">
          <cell r="B63" t="str">
            <v>O</v>
          </cell>
        </row>
        <row r="64">
          <cell r="B64" t="str">
            <v>N</v>
          </cell>
        </row>
        <row r="65">
          <cell r="B65" t="str">
            <v>D</v>
          </cell>
        </row>
        <row r="66">
          <cell r="A66">
            <v>1989</v>
          </cell>
          <cell r="B66" t="str">
            <v>J</v>
          </cell>
        </row>
        <row r="67">
          <cell r="B67" t="str">
            <v>F</v>
          </cell>
        </row>
        <row r="68">
          <cell r="B68" t="str">
            <v>M</v>
          </cell>
        </row>
        <row r="69">
          <cell r="B69" t="str">
            <v>A</v>
          </cell>
        </row>
        <row r="70">
          <cell r="B70" t="str">
            <v>M</v>
          </cell>
        </row>
        <row r="71">
          <cell r="B71" t="str">
            <v>J</v>
          </cell>
        </row>
        <row r="72">
          <cell r="B72" t="str">
            <v>J</v>
          </cell>
        </row>
        <row r="73">
          <cell r="B73" t="str">
            <v>A</v>
          </cell>
        </row>
        <row r="74">
          <cell r="B74" t="str">
            <v>S</v>
          </cell>
        </row>
        <row r="75">
          <cell r="B75" t="str">
            <v>O</v>
          </cell>
        </row>
        <row r="76">
          <cell r="B76" t="str">
            <v>N</v>
          </cell>
        </row>
        <row r="77">
          <cell r="B77" t="str">
            <v>D</v>
          </cell>
        </row>
        <row r="78">
          <cell r="A78">
            <v>1990</v>
          </cell>
          <cell r="B78" t="str">
            <v>J</v>
          </cell>
        </row>
        <row r="79">
          <cell r="B79" t="str">
            <v>F</v>
          </cell>
        </row>
        <row r="80">
          <cell r="B80" t="str">
            <v>M</v>
          </cell>
        </row>
        <row r="81">
          <cell r="B81" t="str">
            <v>A</v>
          </cell>
        </row>
        <row r="82">
          <cell r="B82" t="str">
            <v>M</v>
          </cell>
        </row>
        <row r="83">
          <cell r="B83" t="str">
            <v>J</v>
          </cell>
        </row>
        <row r="84">
          <cell r="B84" t="str">
            <v>J</v>
          </cell>
        </row>
        <row r="85">
          <cell r="B85" t="str">
            <v>A</v>
          </cell>
        </row>
        <row r="86">
          <cell r="B86" t="str">
            <v>S</v>
          </cell>
        </row>
        <row r="87">
          <cell r="B87" t="str">
            <v>O</v>
          </cell>
        </row>
        <row r="88">
          <cell r="B88" t="str">
            <v>N</v>
          </cell>
        </row>
        <row r="89">
          <cell r="B89" t="str">
            <v>D</v>
          </cell>
        </row>
        <row r="90">
          <cell r="A90">
            <v>1991</v>
          </cell>
          <cell r="B90" t="str">
            <v>J</v>
          </cell>
        </row>
        <row r="91">
          <cell r="B91" t="str">
            <v>F</v>
          </cell>
        </row>
        <row r="92">
          <cell r="B92" t="str">
            <v>M</v>
          </cell>
        </row>
        <row r="93">
          <cell r="B93" t="str">
            <v>A</v>
          </cell>
        </row>
        <row r="94">
          <cell r="B94" t="str">
            <v>M</v>
          </cell>
        </row>
        <row r="95">
          <cell r="B95" t="str">
            <v>J</v>
          </cell>
        </row>
        <row r="96">
          <cell r="B96" t="str">
            <v>J</v>
          </cell>
        </row>
        <row r="97">
          <cell r="B97" t="str">
            <v>A</v>
          </cell>
        </row>
        <row r="98">
          <cell r="B98" t="str">
            <v>S</v>
          </cell>
        </row>
        <row r="99">
          <cell r="B99" t="str">
            <v>O</v>
          </cell>
        </row>
        <row r="100">
          <cell r="B100" t="str">
            <v>N</v>
          </cell>
        </row>
        <row r="101">
          <cell r="B101" t="str">
            <v>D</v>
          </cell>
        </row>
        <row r="102">
          <cell r="A102">
            <v>1992</v>
          </cell>
          <cell r="B102" t="str">
            <v>J</v>
          </cell>
        </row>
        <row r="103">
          <cell r="B103" t="str">
            <v>F</v>
          </cell>
        </row>
        <row r="104">
          <cell r="B104" t="str">
            <v>M</v>
          </cell>
        </row>
        <row r="105">
          <cell r="B105" t="str">
            <v>A</v>
          </cell>
        </row>
        <row r="106">
          <cell r="B106" t="str">
            <v>M</v>
          </cell>
        </row>
        <row r="107">
          <cell r="B107" t="str">
            <v>J</v>
          </cell>
        </row>
        <row r="108">
          <cell r="B108" t="str">
            <v>J</v>
          </cell>
        </row>
        <row r="109">
          <cell r="B109" t="str">
            <v>A</v>
          </cell>
        </row>
        <row r="110">
          <cell r="B110" t="str">
            <v>S</v>
          </cell>
        </row>
        <row r="111">
          <cell r="B111" t="str">
            <v>O</v>
          </cell>
        </row>
        <row r="112">
          <cell r="B112" t="str">
            <v>N</v>
          </cell>
        </row>
        <row r="113">
          <cell r="B113" t="str">
            <v>D</v>
          </cell>
        </row>
        <row r="114">
          <cell r="A114">
            <v>1993</v>
          </cell>
          <cell r="B114" t="str">
            <v>J</v>
          </cell>
        </row>
        <row r="115">
          <cell r="B115" t="str">
            <v>F</v>
          </cell>
        </row>
        <row r="116">
          <cell r="B116" t="str">
            <v>M</v>
          </cell>
        </row>
        <row r="117">
          <cell r="B117" t="str">
            <v>A</v>
          </cell>
        </row>
        <row r="118">
          <cell r="B118" t="str">
            <v>M</v>
          </cell>
        </row>
        <row r="119">
          <cell r="B119" t="str">
            <v>J</v>
          </cell>
        </row>
        <row r="120">
          <cell r="B120" t="str">
            <v>J</v>
          </cell>
        </row>
        <row r="121">
          <cell r="B121" t="str">
            <v>A</v>
          </cell>
        </row>
        <row r="122">
          <cell r="B122" t="str">
            <v>S</v>
          </cell>
        </row>
        <row r="123">
          <cell r="B123" t="str">
            <v>O</v>
          </cell>
        </row>
        <row r="124">
          <cell r="B124" t="str">
            <v>N</v>
          </cell>
        </row>
        <row r="125">
          <cell r="B125" t="str">
            <v>D</v>
          </cell>
        </row>
        <row r="126">
          <cell r="A126">
            <v>1994</v>
          </cell>
          <cell r="B126" t="str">
            <v>J</v>
          </cell>
        </row>
        <row r="127">
          <cell r="B127" t="str">
            <v>F</v>
          </cell>
        </row>
        <row r="128">
          <cell r="B128" t="str">
            <v>M</v>
          </cell>
        </row>
        <row r="129">
          <cell r="B129" t="str">
            <v>A</v>
          </cell>
        </row>
        <row r="130">
          <cell r="B130" t="str">
            <v>M</v>
          </cell>
        </row>
        <row r="131">
          <cell r="B131" t="str">
            <v>J</v>
          </cell>
        </row>
        <row r="132">
          <cell r="B132" t="str">
            <v>J</v>
          </cell>
        </row>
        <row r="133">
          <cell r="B133" t="str">
            <v>A</v>
          </cell>
        </row>
        <row r="134">
          <cell r="B134" t="str">
            <v>S</v>
          </cell>
        </row>
        <row r="135">
          <cell r="B135" t="str">
            <v>O</v>
          </cell>
        </row>
        <row r="136">
          <cell r="B136" t="str">
            <v>N</v>
          </cell>
        </row>
        <row r="137">
          <cell r="B137" t="str">
            <v>D</v>
          </cell>
          <cell r="C137">
            <v>3009.6743792758152</v>
          </cell>
          <cell r="E137">
            <v>1600.3784127834183</v>
          </cell>
          <cell r="G137">
            <v>399.88594757847164</v>
          </cell>
          <cell r="I137">
            <v>1009.4100189139251</v>
          </cell>
          <cell r="K137">
            <v>728.74029197373932</v>
          </cell>
          <cell r="M137">
            <v>280.66972694018574</v>
          </cell>
          <cell r="O137">
            <v>1409.2959664923967</v>
          </cell>
          <cell r="Q137">
            <v>484.03850182278177</v>
          </cell>
          <cell r="S137">
            <v>45.291813720282171</v>
          </cell>
          <cell r="U137">
            <v>529.33031554306399</v>
          </cell>
          <cell r="W137">
            <v>388.15188776991795</v>
          </cell>
          <cell r="Y137">
            <v>321.64129717381456</v>
          </cell>
          <cell r="AA137">
            <v>123.13462942825582</v>
          </cell>
          <cell r="AC137">
            <v>238.12028286836599</v>
          </cell>
          <cell r="AE137">
            <v>1406.2094466473104</v>
          </cell>
          <cell r="AF137">
            <v>1603.4649326285046</v>
          </cell>
          <cell r="AG137">
            <v>0</v>
          </cell>
          <cell r="AH137">
            <v>0</v>
          </cell>
          <cell r="AI137" t="str">
            <v>% of Tot</v>
          </cell>
          <cell r="AK137" t="str">
            <v>% of Tot</v>
          </cell>
          <cell r="AN137" t="str">
            <v>A</v>
          </cell>
          <cell r="AO137">
            <v>40.311934659477764</v>
          </cell>
          <cell r="AP137">
            <v>2.020293174462735</v>
          </cell>
          <cell r="AQ137">
            <v>5.0116502507967393</v>
          </cell>
          <cell r="AR137">
            <v>21.77</v>
          </cell>
          <cell r="AS137">
            <v>1962.2615600000001</v>
          </cell>
          <cell r="AT137">
            <v>23.672707406908035</v>
          </cell>
        </row>
        <row r="138">
          <cell r="A138">
            <v>1995</v>
          </cell>
          <cell r="B138" t="str">
            <v>J</v>
          </cell>
          <cell r="C138">
            <v>3058.140105058701</v>
          </cell>
          <cell r="E138">
            <v>1638.407914269091</v>
          </cell>
          <cell r="G138">
            <v>468.70479180319575</v>
          </cell>
          <cell r="I138">
            <v>951.02739898641403</v>
          </cell>
          <cell r="K138">
            <v>665.60055803029297</v>
          </cell>
          <cell r="M138">
            <v>285.42684095612105</v>
          </cell>
          <cell r="O138">
            <v>1419.7321907896098</v>
          </cell>
          <cell r="Q138">
            <v>506.69681552657676</v>
          </cell>
          <cell r="S138">
            <v>45.382397347722737</v>
          </cell>
          <cell r="U138">
            <v>552.07921287429951</v>
          </cell>
          <cell r="W138">
            <v>391.16191551623638</v>
          </cell>
          <cell r="Y138">
            <v>335.58256604237567</v>
          </cell>
          <cell r="AA138">
            <v>120.98769640207659</v>
          </cell>
          <cell r="AC138">
            <v>238.59652343410272</v>
          </cell>
          <cell r="AE138">
            <v>1427.8905428408198</v>
          </cell>
          <cell r="AF138">
            <v>1630.249562217881</v>
          </cell>
          <cell r="AG138">
            <v>0</v>
          </cell>
          <cell r="AH138">
            <v>0</v>
          </cell>
          <cell r="AI138">
            <v>0.45630597409774387</v>
          </cell>
          <cell r="AJ138">
            <v>1989</v>
          </cell>
          <cell r="AK138">
            <v>0.47373002247691626</v>
          </cell>
          <cell r="AN138" t="str">
            <v>S</v>
          </cell>
          <cell r="AO138">
            <v>43.481411801687507</v>
          </cell>
          <cell r="AP138">
            <v>2.0320089687982477</v>
          </cell>
          <cell r="AQ138">
            <v>4.6732819487691648</v>
          </cell>
          <cell r="AR138">
            <v>23.4</v>
          </cell>
          <cell r="AS138">
            <v>1912.9730999999999</v>
          </cell>
          <cell r="AT138">
            <v>23.828419544208209</v>
          </cell>
        </row>
        <row r="139">
          <cell r="B139" t="str">
            <v>F</v>
          </cell>
          <cell r="C139">
            <v>3103.3067373789072</v>
          </cell>
          <cell r="E139">
            <v>1704.0600725302456</v>
          </cell>
          <cell r="G139">
            <v>511.89445553439742</v>
          </cell>
          <cell r="I139">
            <v>887.35220931426386</v>
          </cell>
          <cell r="K139">
            <v>632.84660946172255</v>
          </cell>
          <cell r="M139">
            <v>254.50559985254131</v>
          </cell>
          <cell r="O139">
            <v>1399.2466648486613</v>
          </cell>
          <cell r="Q139">
            <v>519.93398979520396</v>
          </cell>
          <cell r="S139">
            <v>45.473162142418182</v>
          </cell>
          <cell r="U139">
            <v>565.40715193762219</v>
          </cell>
          <cell r="W139">
            <v>391.11429813673851</v>
          </cell>
          <cell r="Y139">
            <v>354.52074560995425</v>
          </cell>
          <cell r="AA139">
            <v>124.38943497020372</v>
          </cell>
          <cell r="AC139">
            <v>268.62844187572671</v>
          </cell>
          <cell r="AE139">
            <v>1473.9602156778187</v>
          </cell>
          <cell r="AF139">
            <v>1629.3465217010882</v>
          </cell>
          <cell r="AG139">
            <v>0</v>
          </cell>
          <cell r="AH139">
            <v>0</v>
          </cell>
          <cell r="AI139">
            <v>0.44455309202335669</v>
          </cell>
          <cell r="AJ139">
            <v>1990</v>
          </cell>
          <cell r="AK139">
            <v>0.47779303984405513</v>
          </cell>
          <cell r="AN139" t="str">
            <v>O</v>
          </cell>
          <cell r="AO139">
            <v>48.053706372965159</v>
          </cell>
          <cell r="AP139">
            <v>2.1856032898311955</v>
          </cell>
          <cell r="AQ139">
            <v>4.5482512272160713</v>
          </cell>
          <cell r="AR139">
            <v>25.01</v>
          </cell>
          <cell r="AS139">
            <v>1987.59817</v>
          </cell>
          <cell r="AT139">
            <v>24.806667353872662</v>
          </cell>
        </row>
        <row r="140">
          <cell r="B140" t="str">
            <v>M</v>
          </cell>
        </row>
        <row r="141">
          <cell r="B141" t="str">
            <v>A</v>
          </cell>
        </row>
        <row r="142">
          <cell r="B142" t="str">
            <v>M</v>
          </cell>
        </row>
        <row r="143">
          <cell r="B143" t="str">
            <v>J</v>
          </cell>
        </row>
        <row r="144">
          <cell r="B144" t="str">
            <v>J</v>
          </cell>
        </row>
        <row r="145">
          <cell r="B145" t="str">
            <v>A</v>
          </cell>
        </row>
        <row r="146">
          <cell r="B146" t="str">
            <v>S</v>
          </cell>
        </row>
        <row r="147">
          <cell r="B147" t="str">
            <v>O</v>
          </cell>
        </row>
        <row r="148">
          <cell r="B148" t="str">
            <v>N</v>
          </cell>
        </row>
        <row r="149">
          <cell r="B149" t="str">
            <v>D</v>
          </cell>
        </row>
        <row r="150">
          <cell r="A150">
            <v>1996</v>
          </cell>
          <cell r="B150" t="str">
            <v>J</v>
          </cell>
        </row>
        <row r="151">
          <cell r="B151" t="str">
            <v>F</v>
          </cell>
        </row>
        <row r="152">
          <cell r="B152" t="str">
            <v>M</v>
          </cell>
        </row>
        <row r="153">
          <cell r="B153" t="str">
            <v>A</v>
          </cell>
        </row>
        <row r="154">
          <cell r="B154" t="str">
            <v>M</v>
          </cell>
        </row>
        <row r="155">
          <cell r="B155" t="str">
            <v>J</v>
          </cell>
        </row>
        <row r="156">
          <cell r="B156" t="str">
            <v>J</v>
          </cell>
        </row>
        <row r="157">
          <cell r="B157" t="str">
            <v>A</v>
          </cell>
        </row>
        <row r="158">
          <cell r="B158" t="str">
            <v>S</v>
          </cell>
        </row>
        <row r="159">
          <cell r="B159" t="str">
            <v>O</v>
          </cell>
        </row>
        <row r="160">
          <cell r="B160" t="str">
            <v>N</v>
          </cell>
        </row>
        <row r="161">
          <cell r="B161" t="str">
            <v>D</v>
          </cell>
        </row>
        <row r="162">
          <cell r="A162">
            <v>1997</v>
          </cell>
          <cell r="B162" t="str">
            <v>J</v>
          </cell>
        </row>
        <row r="163">
          <cell r="B163" t="str">
            <v>F</v>
          </cell>
        </row>
        <row r="164">
          <cell r="B164" t="str">
            <v>M</v>
          </cell>
        </row>
        <row r="165">
          <cell r="B165" t="str">
            <v>A</v>
          </cell>
        </row>
        <row r="166">
          <cell r="B166" t="str">
            <v>M</v>
          </cell>
        </row>
        <row r="167">
          <cell r="B167" t="str">
            <v>J</v>
          </cell>
        </row>
        <row r="168">
          <cell r="B168" t="str">
            <v>J</v>
          </cell>
        </row>
        <row r="169">
          <cell r="B169" t="str">
            <v>A</v>
          </cell>
        </row>
        <row r="170">
          <cell r="B170" t="str">
            <v>S</v>
          </cell>
        </row>
        <row r="171">
          <cell r="B171" t="str">
            <v>O</v>
          </cell>
        </row>
        <row r="172">
          <cell r="B172" t="str">
            <v>N</v>
          </cell>
        </row>
        <row r="173">
          <cell r="B173" t="str">
            <v>D</v>
          </cell>
        </row>
        <row r="174">
          <cell r="A174">
            <v>1998</v>
          </cell>
          <cell r="B174" t="str">
            <v>J</v>
          </cell>
        </row>
        <row r="175">
          <cell r="B175" t="str">
            <v>F</v>
          </cell>
        </row>
        <row r="176">
          <cell r="B176" t="str">
            <v>M</v>
          </cell>
        </row>
        <row r="177">
          <cell r="B177" t="str">
            <v>A</v>
          </cell>
        </row>
        <row r="178">
          <cell r="B178" t="str">
            <v>M</v>
          </cell>
        </row>
        <row r="179">
          <cell r="B179" t="str">
            <v>J</v>
          </cell>
        </row>
        <row r="180">
          <cell r="B180" t="str">
            <v>J</v>
          </cell>
        </row>
        <row r="181">
          <cell r="B181" t="str">
            <v>A</v>
          </cell>
        </row>
        <row r="182">
          <cell r="B182" t="str">
            <v>S</v>
          </cell>
        </row>
        <row r="183">
          <cell r="B183" t="str">
            <v>O</v>
          </cell>
        </row>
        <row r="184">
          <cell r="B184" t="str">
            <v>N</v>
          </cell>
        </row>
        <row r="185">
          <cell r="B185" t="str">
            <v>D</v>
          </cell>
        </row>
        <row r="186">
          <cell r="A186">
            <v>1999</v>
          </cell>
          <cell r="B186" t="str">
            <v>J</v>
          </cell>
        </row>
        <row r="187">
          <cell r="B187" t="str">
            <v>F</v>
          </cell>
        </row>
        <row r="188">
          <cell r="B188" t="str">
            <v>M</v>
          </cell>
        </row>
        <row r="189">
          <cell r="B189" t="str">
            <v>A</v>
          </cell>
        </row>
        <row r="190">
          <cell r="B190" t="str">
            <v>M</v>
          </cell>
        </row>
        <row r="191">
          <cell r="B191" t="str">
            <v>J</v>
          </cell>
        </row>
        <row r="192">
          <cell r="B192" t="str">
            <v>J</v>
          </cell>
        </row>
        <row r="193">
          <cell r="B193" t="str">
            <v>A</v>
          </cell>
        </row>
        <row r="194">
          <cell r="B194" t="str">
            <v>S</v>
          </cell>
        </row>
        <row r="195">
          <cell r="B195" t="str">
            <v>O</v>
          </cell>
        </row>
        <row r="196">
          <cell r="B196" t="str">
            <v>N</v>
          </cell>
        </row>
        <row r="197">
          <cell r="B197" t="str">
            <v>D</v>
          </cell>
        </row>
        <row r="198">
          <cell r="A198">
            <v>2000</v>
          </cell>
          <cell r="B198" t="str">
            <v>J</v>
          </cell>
        </row>
        <row r="199">
          <cell r="B199" t="str">
            <v>F</v>
          </cell>
        </row>
        <row r="200">
          <cell r="B200" t="str">
            <v>M</v>
          </cell>
        </row>
        <row r="201">
          <cell r="B201" t="str">
            <v>A</v>
          </cell>
        </row>
        <row r="202">
          <cell r="B202" t="str">
            <v>M</v>
          </cell>
        </row>
        <row r="203">
          <cell r="B203" t="str">
            <v>J</v>
          </cell>
        </row>
        <row r="204">
          <cell r="B204" t="str">
            <v>J</v>
          </cell>
        </row>
        <row r="205">
          <cell r="B205" t="str">
            <v>A</v>
          </cell>
        </row>
        <row r="206">
          <cell r="B206" t="str">
            <v>S</v>
          </cell>
        </row>
        <row r="207">
          <cell r="B207" t="str">
            <v>O</v>
          </cell>
        </row>
        <row r="208">
          <cell r="B208" t="str">
            <v>N</v>
          </cell>
        </row>
        <row r="209">
          <cell r="B209" t="str">
            <v>D</v>
          </cell>
        </row>
        <row r="210">
          <cell r="A210">
            <v>2001</v>
          </cell>
          <cell r="B210" t="str">
            <v>J</v>
          </cell>
        </row>
        <row r="211">
          <cell r="B211" t="str">
            <v>F</v>
          </cell>
        </row>
        <row r="212">
          <cell r="B212" t="str">
            <v>M</v>
          </cell>
        </row>
        <row r="213">
          <cell r="B213" t="str">
            <v>A</v>
          </cell>
        </row>
        <row r="214">
          <cell r="B214" t="str">
            <v>M</v>
          </cell>
        </row>
        <row r="215">
          <cell r="B215" t="str">
            <v>J</v>
          </cell>
        </row>
        <row r="216">
          <cell r="B216" t="str">
            <v>J</v>
          </cell>
        </row>
        <row r="217">
          <cell r="B217" t="str">
            <v>A</v>
          </cell>
        </row>
        <row r="218">
          <cell r="B218" t="str">
            <v>S</v>
          </cell>
        </row>
        <row r="219">
          <cell r="B219" t="str">
            <v>O</v>
          </cell>
        </row>
        <row r="220">
          <cell r="B220" t="str">
            <v>N</v>
          </cell>
        </row>
        <row r="221">
          <cell r="B221" t="str">
            <v>D</v>
          </cell>
        </row>
        <row r="227">
          <cell r="A227" t="str">
            <v>Update</v>
          </cell>
        </row>
        <row r="228">
          <cell r="A228" t="str">
            <v>2000 YTD</v>
          </cell>
        </row>
        <row r="229">
          <cell r="A229" t="str">
            <v>2001 YTD</v>
          </cell>
        </row>
        <row r="231">
          <cell r="A231" t="str">
            <v>00</v>
          </cell>
          <cell r="B231" t="str">
            <v>MAR</v>
          </cell>
        </row>
        <row r="232">
          <cell r="A232" t="str">
            <v>01</v>
          </cell>
          <cell r="B232" t="str">
            <v>FEB</v>
          </cell>
        </row>
        <row r="233">
          <cell r="A233" t="str">
            <v>01</v>
          </cell>
          <cell r="B233" t="str">
            <v>MAR</v>
          </cell>
        </row>
        <row r="235">
          <cell r="A235" t="str">
            <v>Weight</v>
          </cell>
        </row>
        <row r="237">
          <cell r="A237" t="str">
            <v>Percentage Change</v>
          </cell>
        </row>
        <row r="238">
          <cell r="A238" t="str">
            <v>01 YTD</v>
          </cell>
        </row>
        <row r="239">
          <cell r="A239" t="str">
            <v>Yr over Yr</v>
          </cell>
        </row>
        <row r="240">
          <cell r="A240" t="str">
            <v>Sequentially</v>
          </cell>
        </row>
        <row r="247">
          <cell r="A247">
            <v>1984</v>
          </cell>
          <cell r="B247" t="str">
            <v>J</v>
          </cell>
        </row>
        <row r="248">
          <cell r="B248" t="str">
            <v>F</v>
          </cell>
        </row>
        <row r="249">
          <cell r="B249" t="str">
            <v>M</v>
          </cell>
        </row>
        <row r="250">
          <cell r="B250" t="str">
            <v>A</v>
          </cell>
        </row>
        <row r="251">
          <cell r="B251" t="str">
            <v>M</v>
          </cell>
        </row>
        <row r="252">
          <cell r="B252" t="str">
            <v>J</v>
          </cell>
        </row>
        <row r="253">
          <cell r="B253" t="str">
            <v>J</v>
          </cell>
        </row>
        <row r="254">
          <cell r="B254" t="str">
            <v>A</v>
          </cell>
        </row>
        <row r="255">
          <cell r="B255" t="str">
            <v>S</v>
          </cell>
        </row>
        <row r="256">
          <cell r="B256" t="str">
            <v>O</v>
          </cell>
        </row>
        <row r="257">
          <cell r="B257" t="str">
            <v>N</v>
          </cell>
        </row>
        <row r="258">
          <cell r="B258" t="str">
            <v>D</v>
          </cell>
        </row>
        <row r="259">
          <cell r="A259">
            <v>1985</v>
          </cell>
          <cell r="B259" t="str">
            <v>J</v>
          </cell>
        </row>
        <row r="260">
          <cell r="B260" t="str">
            <v>F</v>
          </cell>
        </row>
        <row r="261">
          <cell r="B261" t="str">
            <v>M</v>
          </cell>
        </row>
        <row r="262">
          <cell r="B262" t="str">
            <v>A</v>
          </cell>
        </row>
        <row r="263">
          <cell r="B263" t="str">
            <v>M</v>
          </cell>
        </row>
        <row r="264">
          <cell r="B264" t="str">
            <v>J</v>
          </cell>
        </row>
        <row r="265">
          <cell r="B265" t="str">
            <v>J</v>
          </cell>
        </row>
        <row r="266">
          <cell r="B266" t="str">
            <v>A</v>
          </cell>
        </row>
        <row r="267">
          <cell r="B267" t="str">
            <v>S</v>
          </cell>
        </row>
        <row r="268">
          <cell r="B268" t="str">
            <v>O</v>
          </cell>
        </row>
        <row r="269">
          <cell r="B269" t="str">
            <v>N</v>
          </cell>
        </row>
        <row r="270">
          <cell r="B270" t="str">
            <v>D</v>
          </cell>
        </row>
        <row r="271">
          <cell r="A271">
            <v>1986</v>
          </cell>
          <cell r="B271" t="str">
            <v>J</v>
          </cell>
        </row>
        <row r="272">
          <cell r="B272" t="str">
            <v>F</v>
          </cell>
        </row>
        <row r="273">
          <cell r="B273" t="str">
            <v>M</v>
          </cell>
        </row>
        <row r="274">
          <cell r="B274" t="str">
            <v>A</v>
          </cell>
        </row>
        <row r="275">
          <cell r="B275" t="str">
            <v>M</v>
          </cell>
        </row>
        <row r="276">
          <cell r="B276" t="str">
            <v>J</v>
          </cell>
        </row>
        <row r="277">
          <cell r="B277" t="str">
            <v>J</v>
          </cell>
        </row>
        <row r="278">
          <cell r="B278" t="str">
            <v>A</v>
          </cell>
        </row>
        <row r="279">
          <cell r="B279" t="str">
            <v>S</v>
          </cell>
        </row>
        <row r="280">
          <cell r="B280" t="str">
            <v>O</v>
          </cell>
        </row>
        <row r="281">
          <cell r="B281" t="str">
            <v>N</v>
          </cell>
        </row>
        <row r="282">
          <cell r="B282" t="str">
            <v>D</v>
          </cell>
        </row>
        <row r="283">
          <cell r="A283">
            <v>1987</v>
          </cell>
          <cell r="B283" t="str">
            <v>J</v>
          </cell>
        </row>
        <row r="284">
          <cell r="B284" t="str">
            <v>F</v>
          </cell>
        </row>
        <row r="285">
          <cell r="B285" t="str">
            <v>M</v>
          </cell>
        </row>
        <row r="286">
          <cell r="B286" t="str">
            <v>A</v>
          </cell>
        </row>
        <row r="287">
          <cell r="B287" t="str">
            <v>M</v>
          </cell>
        </row>
        <row r="288">
          <cell r="B288" t="str">
            <v>J</v>
          </cell>
        </row>
        <row r="289">
          <cell r="B289" t="str">
            <v>J</v>
          </cell>
        </row>
        <row r="290">
          <cell r="B290" t="str">
            <v>A</v>
          </cell>
        </row>
        <row r="291">
          <cell r="B291" t="str">
            <v>S</v>
          </cell>
        </row>
        <row r="292">
          <cell r="B292" t="str">
            <v>O</v>
          </cell>
        </row>
        <row r="293">
          <cell r="B293" t="str">
            <v>N</v>
          </cell>
        </row>
        <row r="294">
          <cell r="B294" t="str">
            <v>D</v>
          </cell>
        </row>
        <row r="295">
          <cell r="A295">
            <v>1988</v>
          </cell>
          <cell r="B295" t="str">
            <v>J</v>
          </cell>
        </row>
        <row r="296">
          <cell r="B296" t="str">
            <v>F</v>
          </cell>
        </row>
        <row r="297">
          <cell r="B297" t="str">
            <v>M</v>
          </cell>
        </row>
        <row r="298">
          <cell r="B298" t="str">
            <v>A</v>
          </cell>
        </row>
        <row r="299">
          <cell r="B299" t="str">
            <v>M</v>
          </cell>
        </row>
        <row r="300">
          <cell r="B300" t="str">
            <v>J</v>
          </cell>
        </row>
        <row r="301">
          <cell r="B301" t="str">
            <v>J</v>
          </cell>
        </row>
        <row r="302">
          <cell r="B302" t="str">
            <v>A</v>
          </cell>
        </row>
        <row r="303">
          <cell r="B303" t="str">
            <v>S</v>
          </cell>
        </row>
        <row r="304">
          <cell r="B304" t="str">
            <v>O</v>
          </cell>
        </row>
        <row r="305">
          <cell r="B305" t="str">
            <v>N</v>
          </cell>
        </row>
        <row r="306">
          <cell r="B306" t="str">
            <v>D</v>
          </cell>
        </row>
        <row r="307">
          <cell r="A307">
            <v>1989</v>
          </cell>
          <cell r="B307" t="str">
            <v>J</v>
          </cell>
        </row>
        <row r="308">
          <cell r="B308" t="str">
            <v>F</v>
          </cell>
        </row>
        <row r="309">
          <cell r="B309" t="str">
            <v>M</v>
          </cell>
        </row>
        <row r="310">
          <cell r="B310" t="str">
            <v>A</v>
          </cell>
        </row>
        <row r="311">
          <cell r="B311" t="str">
            <v>M</v>
          </cell>
        </row>
        <row r="312">
          <cell r="B312" t="str">
            <v>J</v>
          </cell>
        </row>
        <row r="313">
          <cell r="B313" t="str">
            <v>J</v>
          </cell>
        </row>
        <row r="314">
          <cell r="B314" t="str">
            <v>A</v>
          </cell>
        </row>
        <row r="315">
          <cell r="B315" t="str">
            <v>S</v>
          </cell>
        </row>
        <row r="316">
          <cell r="B316" t="str">
            <v>O</v>
          </cell>
        </row>
        <row r="317">
          <cell r="B317" t="str">
            <v>N</v>
          </cell>
        </row>
        <row r="318">
          <cell r="B318" t="str">
            <v>D</v>
          </cell>
        </row>
        <row r="319">
          <cell r="A319">
            <v>1990</v>
          </cell>
          <cell r="B319" t="str">
            <v>J</v>
          </cell>
        </row>
        <row r="320">
          <cell r="B320" t="str">
            <v>F</v>
          </cell>
        </row>
        <row r="321">
          <cell r="B321" t="str">
            <v>M</v>
          </cell>
        </row>
        <row r="322">
          <cell r="B322" t="str">
            <v>A</v>
          </cell>
        </row>
        <row r="323">
          <cell r="B323" t="str">
            <v>M</v>
          </cell>
        </row>
        <row r="324">
          <cell r="B324" t="str">
            <v>J</v>
          </cell>
        </row>
        <row r="325">
          <cell r="B325" t="str">
            <v>J</v>
          </cell>
        </row>
        <row r="326">
          <cell r="B326" t="str">
            <v>A</v>
          </cell>
        </row>
        <row r="327">
          <cell r="B327" t="str">
            <v>S</v>
          </cell>
        </row>
        <row r="328">
          <cell r="B328" t="str">
            <v>O</v>
          </cell>
        </row>
        <row r="329">
          <cell r="B329" t="str">
            <v>N</v>
          </cell>
        </row>
        <row r="330">
          <cell r="B330" t="str">
            <v>D</v>
          </cell>
        </row>
        <row r="331">
          <cell r="A331">
            <v>1991</v>
          </cell>
          <cell r="B331" t="str">
            <v>J</v>
          </cell>
        </row>
        <row r="332">
          <cell r="B332" t="str">
            <v>F</v>
          </cell>
        </row>
        <row r="333">
          <cell r="B333" t="str">
            <v>M</v>
          </cell>
        </row>
        <row r="334">
          <cell r="B334" t="str">
            <v>A</v>
          </cell>
        </row>
        <row r="335">
          <cell r="B335" t="str">
            <v>M</v>
          </cell>
        </row>
        <row r="336">
          <cell r="B336" t="str">
            <v>J</v>
          </cell>
        </row>
        <row r="337">
          <cell r="B337" t="str">
            <v>J</v>
          </cell>
        </row>
        <row r="338">
          <cell r="B338" t="str">
            <v>A</v>
          </cell>
        </row>
        <row r="339">
          <cell r="B339" t="str">
            <v>S</v>
          </cell>
        </row>
        <row r="340">
          <cell r="B340" t="str">
            <v>O</v>
          </cell>
        </row>
        <row r="341">
          <cell r="B341" t="str">
            <v>N</v>
          </cell>
        </row>
        <row r="342">
          <cell r="B342" t="str">
            <v>D</v>
          </cell>
        </row>
        <row r="343">
          <cell r="A343">
            <v>1992</v>
          </cell>
          <cell r="B343" t="str">
            <v>J</v>
          </cell>
        </row>
        <row r="344">
          <cell r="B344" t="str">
            <v>F</v>
          </cell>
        </row>
        <row r="345">
          <cell r="B345" t="str">
            <v>M</v>
          </cell>
        </row>
        <row r="346">
          <cell r="B346" t="str">
            <v>A</v>
          </cell>
        </row>
        <row r="347">
          <cell r="B347" t="str">
            <v>M</v>
          </cell>
        </row>
        <row r="348">
          <cell r="B348" t="str">
            <v>J</v>
          </cell>
        </row>
        <row r="349">
          <cell r="B349" t="str">
            <v>J</v>
          </cell>
        </row>
        <row r="350">
          <cell r="B350" t="str">
            <v>A</v>
          </cell>
        </row>
        <row r="351">
          <cell r="B351" t="str">
            <v>S</v>
          </cell>
        </row>
        <row r="352">
          <cell r="B352" t="str">
            <v>O</v>
          </cell>
        </row>
        <row r="353">
          <cell r="B353" t="str">
            <v>N</v>
          </cell>
        </row>
        <row r="354">
          <cell r="B354" t="str">
            <v>D</v>
          </cell>
        </row>
        <row r="355">
          <cell r="A355">
            <v>1993</v>
          </cell>
          <cell r="B355" t="str">
            <v>J</v>
          </cell>
        </row>
        <row r="356">
          <cell r="B356" t="str">
            <v>F</v>
          </cell>
        </row>
        <row r="357">
          <cell r="B357" t="str">
            <v>M</v>
          </cell>
        </row>
        <row r="358">
          <cell r="B358" t="str">
            <v>A</v>
          </cell>
        </row>
        <row r="359">
          <cell r="B359" t="str">
            <v>M</v>
          </cell>
        </row>
        <row r="360">
          <cell r="B360" t="str">
            <v>J</v>
          </cell>
        </row>
        <row r="361">
          <cell r="B361" t="str">
            <v>J</v>
          </cell>
        </row>
        <row r="362">
          <cell r="B362" t="str">
            <v>A</v>
          </cell>
        </row>
        <row r="363">
          <cell r="B363" t="str">
            <v>S</v>
          </cell>
        </row>
        <row r="364">
          <cell r="B364" t="str">
            <v>O</v>
          </cell>
        </row>
        <row r="365">
          <cell r="B365" t="str">
            <v>N</v>
          </cell>
        </row>
        <row r="366">
          <cell r="B366" t="str">
            <v>D</v>
          </cell>
        </row>
        <row r="367">
          <cell r="A367">
            <v>1994</v>
          </cell>
          <cell r="B367" t="str">
            <v>J</v>
          </cell>
        </row>
        <row r="368">
          <cell r="B368" t="str">
            <v>F</v>
          </cell>
        </row>
        <row r="369">
          <cell r="B369" t="str">
            <v>M</v>
          </cell>
        </row>
        <row r="370">
          <cell r="B370" t="str">
            <v>A</v>
          </cell>
        </row>
        <row r="371">
          <cell r="B371" t="str">
            <v>M</v>
          </cell>
        </row>
        <row r="372">
          <cell r="B372" t="str">
            <v>J</v>
          </cell>
        </row>
        <row r="373">
          <cell r="B373" t="str">
            <v>J</v>
          </cell>
        </row>
        <row r="374">
          <cell r="B374" t="str">
            <v>A</v>
          </cell>
        </row>
        <row r="375">
          <cell r="B375" t="str">
            <v>S</v>
          </cell>
        </row>
        <row r="376">
          <cell r="B376" t="str">
            <v>O</v>
          </cell>
        </row>
        <row r="377">
          <cell r="B377" t="str">
            <v>N</v>
          </cell>
        </row>
        <row r="378">
          <cell r="B378" t="str">
            <v>D</v>
          </cell>
        </row>
        <row r="379">
          <cell r="A379">
            <v>1995</v>
          </cell>
          <cell r="B379" t="str">
            <v>J</v>
          </cell>
        </row>
        <row r="380">
          <cell r="B380" t="str">
            <v>F</v>
          </cell>
        </row>
        <row r="381">
          <cell r="B381" t="str">
            <v>M</v>
          </cell>
        </row>
        <row r="382">
          <cell r="B382" t="str">
            <v>A</v>
          </cell>
        </row>
        <row r="383">
          <cell r="B383" t="str">
            <v>M</v>
          </cell>
        </row>
        <row r="384">
          <cell r="B384" t="str">
            <v>J</v>
          </cell>
        </row>
        <row r="385">
          <cell r="B385" t="str">
            <v>J</v>
          </cell>
        </row>
        <row r="386">
          <cell r="B386" t="str">
            <v>A</v>
          </cell>
        </row>
        <row r="387">
          <cell r="B387" t="str">
            <v>S</v>
          </cell>
        </row>
        <row r="388">
          <cell r="B388" t="str">
            <v>O</v>
          </cell>
        </row>
        <row r="389">
          <cell r="B389" t="str">
            <v>N</v>
          </cell>
        </row>
        <row r="390">
          <cell r="B390" t="str">
            <v>D</v>
          </cell>
        </row>
        <row r="391">
          <cell r="A391">
            <v>1996</v>
          </cell>
          <cell r="B391" t="str">
            <v>J</v>
          </cell>
        </row>
        <row r="392">
          <cell r="B392" t="str">
            <v>F</v>
          </cell>
        </row>
        <row r="393">
          <cell r="B393" t="str">
            <v>M</v>
          </cell>
        </row>
        <row r="394">
          <cell r="B394" t="str">
            <v>A</v>
          </cell>
        </row>
        <row r="395">
          <cell r="B395" t="str">
            <v>M</v>
          </cell>
        </row>
        <row r="396">
          <cell r="B396" t="str">
            <v>J</v>
          </cell>
        </row>
        <row r="397">
          <cell r="B397" t="str">
            <v>J</v>
          </cell>
        </row>
        <row r="398">
          <cell r="B398" t="str">
            <v>A</v>
          </cell>
        </row>
        <row r="399">
          <cell r="B399" t="str">
            <v>S</v>
          </cell>
        </row>
        <row r="400">
          <cell r="B400" t="str">
            <v>O</v>
          </cell>
        </row>
        <row r="401">
          <cell r="B401" t="str">
            <v>N</v>
          </cell>
        </row>
        <row r="402">
          <cell r="B402" t="str">
            <v>D</v>
          </cell>
        </row>
        <row r="403">
          <cell r="A403">
            <v>1997</v>
          </cell>
          <cell r="B403" t="str">
            <v>J</v>
          </cell>
        </row>
        <row r="404">
          <cell r="B404" t="str">
            <v>F</v>
          </cell>
        </row>
        <row r="405">
          <cell r="B405" t="str">
            <v>M</v>
          </cell>
        </row>
        <row r="406">
          <cell r="B406" t="str">
            <v>A</v>
          </cell>
        </row>
        <row r="407">
          <cell r="B407" t="str">
            <v>M</v>
          </cell>
        </row>
        <row r="408">
          <cell r="B408" t="str">
            <v>J</v>
          </cell>
        </row>
        <row r="409">
          <cell r="B409" t="str">
            <v>J</v>
          </cell>
        </row>
        <row r="410">
          <cell r="B410" t="str">
            <v>A</v>
          </cell>
        </row>
        <row r="411">
          <cell r="B411" t="str">
            <v>S</v>
          </cell>
        </row>
        <row r="412">
          <cell r="B412" t="str">
            <v>O</v>
          </cell>
        </row>
        <row r="413">
          <cell r="B413" t="str">
            <v>N</v>
          </cell>
        </row>
        <row r="414">
          <cell r="B414" t="str">
            <v>D</v>
          </cell>
        </row>
        <row r="415">
          <cell r="A415">
            <v>1998</v>
          </cell>
          <cell r="B415" t="str">
            <v>J</v>
          </cell>
        </row>
        <row r="416">
          <cell r="B416" t="str">
            <v>F</v>
          </cell>
        </row>
        <row r="417">
          <cell r="B417" t="str">
            <v>M</v>
          </cell>
        </row>
        <row r="418">
          <cell r="B418" t="str">
            <v>A</v>
          </cell>
        </row>
        <row r="419">
          <cell r="B419" t="str">
            <v>M</v>
          </cell>
        </row>
        <row r="420">
          <cell r="B420" t="str">
            <v>J</v>
          </cell>
        </row>
        <row r="421">
          <cell r="B421" t="str">
            <v>J</v>
          </cell>
        </row>
        <row r="422">
          <cell r="B422" t="str">
            <v>A</v>
          </cell>
        </row>
        <row r="423">
          <cell r="B423" t="str">
            <v>S</v>
          </cell>
        </row>
        <row r="424">
          <cell r="B424" t="str">
            <v>O</v>
          </cell>
        </row>
        <row r="425">
          <cell r="B425" t="str">
            <v>N</v>
          </cell>
        </row>
        <row r="426">
          <cell r="B426" t="str">
            <v>D</v>
          </cell>
        </row>
        <row r="427">
          <cell r="A427">
            <v>1999</v>
          </cell>
          <cell r="B427" t="str">
            <v>J</v>
          </cell>
        </row>
        <row r="428">
          <cell r="B428" t="str">
            <v>F</v>
          </cell>
        </row>
        <row r="429">
          <cell r="B429" t="str">
            <v>M</v>
          </cell>
        </row>
        <row r="430">
          <cell r="B430" t="str">
            <v>A</v>
          </cell>
        </row>
        <row r="431">
          <cell r="B431" t="str">
            <v>M</v>
          </cell>
        </row>
        <row r="432">
          <cell r="B432" t="str">
            <v>J</v>
          </cell>
        </row>
        <row r="433">
          <cell r="B433" t="str">
            <v>J</v>
          </cell>
        </row>
        <row r="434">
          <cell r="B434" t="str">
            <v>A</v>
          </cell>
        </row>
        <row r="435">
          <cell r="B435" t="str">
            <v>S</v>
          </cell>
        </row>
        <row r="436">
          <cell r="B436" t="str">
            <v>O</v>
          </cell>
        </row>
        <row r="437">
          <cell r="B437" t="str">
            <v>N</v>
          </cell>
        </row>
        <row r="438">
          <cell r="B438" t="str">
            <v>D</v>
          </cell>
        </row>
        <row r="439">
          <cell r="A439">
            <v>2000</v>
          </cell>
          <cell r="B439" t="str">
            <v>J</v>
          </cell>
        </row>
        <row r="440">
          <cell r="B440" t="str">
            <v>F</v>
          </cell>
        </row>
        <row r="441">
          <cell r="B441" t="str">
            <v>M</v>
          </cell>
        </row>
        <row r="442">
          <cell r="B442" t="str">
            <v>A</v>
          </cell>
        </row>
        <row r="443">
          <cell r="B443" t="str">
            <v>M</v>
          </cell>
        </row>
        <row r="444">
          <cell r="B444" t="str">
            <v>J</v>
          </cell>
        </row>
        <row r="445">
          <cell r="B445" t="str">
            <v>J</v>
          </cell>
        </row>
        <row r="446">
          <cell r="B446" t="str">
            <v>A</v>
          </cell>
        </row>
        <row r="447">
          <cell r="B447" t="str">
            <v>S</v>
          </cell>
        </row>
        <row r="448">
          <cell r="B448" t="str">
            <v>O</v>
          </cell>
        </row>
        <row r="449">
          <cell r="B449" t="str">
            <v>N</v>
          </cell>
        </row>
        <row r="450">
          <cell r="B450" t="str">
            <v>D</v>
          </cell>
        </row>
        <row r="451">
          <cell r="A451">
            <v>2001</v>
          </cell>
          <cell r="B451" t="str">
            <v>J</v>
          </cell>
        </row>
        <row r="452">
          <cell r="B452" t="str">
            <v>F</v>
          </cell>
        </row>
        <row r="453">
          <cell r="B453" t="str">
            <v>M</v>
          </cell>
        </row>
        <row r="454">
          <cell r="B454" t="str">
            <v>A</v>
          </cell>
        </row>
        <row r="455">
          <cell r="B455" t="str">
            <v>M</v>
          </cell>
        </row>
        <row r="456">
          <cell r="B456" t="str">
            <v>J</v>
          </cell>
        </row>
        <row r="457">
          <cell r="B457" t="str">
            <v>J</v>
          </cell>
        </row>
        <row r="458">
          <cell r="B458" t="str">
            <v>A</v>
          </cell>
        </row>
        <row r="459">
          <cell r="B459" t="str">
            <v>S</v>
          </cell>
        </row>
        <row r="460">
          <cell r="B460" t="str">
            <v>O</v>
          </cell>
        </row>
        <row r="461">
          <cell r="B461" t="str">
            <v>N</v>
          </cell>
        </row>
        <row r="462">
          <cell r="B462" t="str">
            <v>D</v>
          </cell>
        </row>
        <row r="466">
          <cell r="A466" t="str">
            <v>Sequentially</v>
          </cell>
        </row>
        <row r="467">
          <cell r="A467" t="str">
            <v>Yr over Yr</v>
          </cell>
        </row>
        <row r="468">
          <cell r="A468" t="str">
            <v>Year to Date</v>
          </cell>
        </row>
        <row r="472">
          <cell r="A472" t="str">
            <v>Drilling and Completion Expenditures - Original QualRig</v>
          </cell>
        </row>
        <row r="476">
          <cell r="A476">
            <v>1984</v>
          </cell>
        </row>
        <row r="477">
          <cell r="A477">
            <v>1985</v>
          </cell>
        </row>
        <row r="478">
          <cell r="A478">
            <v>1986</v>
          </cell>
        </row>
        <row r="479">
          <cell r="A479">
            <v>1987</v>
          </cell>
        </row>
        <row r="480">
          <cell r="A480">
            <v>1988</v>
          </cell>
        </row>
        <row r="481">
          <cell r="A481">
            <v>1989</v>
          </cell>
        </row>
        <row r="482">
          <cell r="A482">
            <v>1990</v>
          </cell>
        </row>
        <row r="483">
          <cell r="A483">
            <v>1991</v>
          </cell>
        </row>
        <row r="484">
          <cell r="A484">
            <v>1992</v>
          </cell>
        </row>
        <row r="485">
          <cell r="A485">
            <v>1993</v>
          </cell>
        </row>
        <row r="486">
          <cell r="A486">
            <v>1994</v>
          </cell>
        </row>
        <row r="487">
          <cell r="A487">
            <v>1995</v>
          </cell>
        </row>
        <row r="488">
          <cell r="A488">
            <v>1996</v>
          </cell>
        </row>
        <row r="489">
          <cell r="A489">
            <v>1997</v>
          </cell>
        </row>
        <row r="490">
          <cell r="A490">
            <v>1998</v>
          </cell>
        </row>
        <row r="491">
          <cell r="A491">
            <v>1999</v>
          </cell>
        </row>
        <row r="492">
          <cell r="A492">
            <v>2000</v>
          </cell>
        </row>
        <row r="493">
          <cell r="A493">
            <v>2001</v>
          </cell>
        </row>
        <row r="495">
          <cell r="B495">
            <v>1989</v>
          </cell>
        </row>
        <row r="496">
          <cell r="B496">
            <v>1990</v>
          </cell>
        </row>
        <row r="497">
          <cell r="B497">
            <v>1991</v>
          </cell>
        </row>
        <row r="498">
          <cell r="B498">
            <v>1992</v>
          </cell>
        </row>
        <row r="499">
          <cell r="B499">
            <v>1993</v>
          </cell>
        </row>
        <row r="500">
          <cell r="B500">
            <v>1994</v>
          </cell>
        </row>
        <row r="501">
          <cell r="B501">
            <v>1995</v>
          </cell>
        </row>
        <row r="502">
          <cell r="B502">
            <v>1996</v>
          </cell>
        </row>
        <row r="503">
          <cell r="B503">
            <v>1997</v>
          </cell>
        </row>
        <row r="504">
          <cell r="B504">
            <v>1998</v>
          </cell>
        </row>
        <row r="506">
          <cell r="B506">
            <v>1990</v>
          </cell>
        </row>
        <row r="507">
          <cell r="B507">
            <v>1991</v>
          </cell>
        </row>
        <row r="508">
          <cell r="B508">
            <v>1992</v>
          </cell>
        </row>
        <row r="509">
          <cell r="B509">
            <v>1993</v>
          </cell>
        </row>
        <row r="510">
          <cell r="B510">
            <v>1994</v>
          </cell>
        </row>
        <row r="511">
          <cell r="B511">
            <v>1995</v>
          </cell>
        </row>
        <row r="512">
          <cell r="B512">
            <v>1996</v>
          </cell>
        </row>
        <row r="513">
          <cell r="B513">
            <v>1997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/>
      <sheetData sheetId="1"/>
      <sheetData sheetId="2"/>
      <sheetData sheetId="3">
        <row r="5">
          <cell r="D5">
            <v>42430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/>
      <sheetData sheetId="3"/>
      <sheetData sheetId="4">
        <row r="41">
          <cell r="C41">
            <v>23362.115401489857</v>
          </cell>
        </row>
      </sheetData>
      <sheetData sheetId="5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мес 2022"/>
      <sheetName val="2023"/>
      <sheetName val="Лист1"/>
      <sheetName val="Свод_по_отчетам"/>
      <sheetName val="свод"/>
      <sheetName val="Свод_по_отчетам_КОМПАУД"/>
    </sheetNames>
    <sheetDataSet>
      <sheetData sheetId="0">
        <row r="5">
          <cell r="AR5">
            <v>99811.05</v>
          </cell>
        </row>
        <row r="17">
          <cell r="AQ17">
            <v>7.1798000000000002</v>
          </cell>
          <cell r="AR17">
            <v>7.1718000000000002</v>
          </cell>
          <cell r="AS17">
            <v>7.1782000000000004</v>
          </cell>
          <cell r="AT17">
            <v>7.1741999999999999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A1:DQ208"/>
  <sheetViews>
    <sheetView showGridLines="0" showZeros="0" tabSelected="1" zoomScale="70" zoomScaleNormal="70" workbookViewId="0">
      <pane xSplit="16" ySplit="3" topLeftCell="Q4" activePane="bottomRight" state="frozen"/>
      <selection activeCell="J1" sqref="J1"/>
      <selection pane="topRight" activeCell="Q1" sqref="Q1"/>
      <selection pane="bottomLeft" activeCell="J4" sqref="J4"/>
      <selection pane="bottomRight" activeCell="AI10" sqref="AI10"/>
    </sheetView>
  </sheetViews>
  <sheetFormatPr defaultColWidth="9.140625" defaultRowHeight="14.25" customHeight="1" outlineLevelRow="1" outlineLevelCol="2" x14ac:dyDescent="0.25"/>
  <cols>
    <col min="1" max="1" width="12.42578125" style="48" customWidth="1" outlineLevel="1"/>
    <col min="2" max="7" width="12.42578125" style="48" customWidth="1" outlineLevel="2"/>
    <col min="8" max="9" width="12.42578125" style="48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71" bestFit="1" customWidth="1"/>
    <col min="14" max="14" width="11.140625" style="71" customWidth="1" outlineLevel="1"/>
    <col min="15" max="15" width="12.42578125" style="1" customWidth="1" outlineLevel="1"/>
    <col min="16" max="16" width="14.28515625" style="71" customWidth="1"/>
    <col min="17" max="17" width="13.42578125" style="2" customWidth="1"/>
    <col min="18" max="18" width="13.42578125" style="71" customWidth="1"/>
    <col min="19" max="19" width="25.5703125" style="71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8" customWidth="1"/>
    <col min="27" max="27" width="14.85546875" style="1" customWidth="1"/>
    <col min="28" max="28" width="12.42578125" style="48" customWidth="1" outlineLevel="1"/>
    <col min="29" max="29" width="13.7109375" style="48" customWidth="1" outlineLevel="1"/>
    <col min="30" max="32" width="12.42578125" style="48" customWidth="1" outlineLevel="1"/>
    <col min="33" max="33" width="16.42578125" style="48" customWidth="1"/>
    <col min="34" max="34" width="16.42578125" style="48" customWidth="1" outlineLevel="1"/>
    <col min="35" max="35" width="18.5703125" style="1" bestFit="1" customWidth="1"/>
    <col min="36" max="36" width="22.28515625" style="1" customWidth="1"/>
    <col min="37" max="37" width="15.42578125" style="48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8" customWidth="1" outlineLevel="1"/>
    <col min="44" max="44" width="22.7109375" style="1" customWidth="1"/>
    <col min="45" max="45" width="19.42578125" style="221" customWidth="1"/>
    <col min="46" max="46" width="15.42578125" style="48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48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48" customWidth="1" outlineLevel="1"/>
    <col min="68" max="68" width="8.5703125" style="48" customWidth="1" outlineLevel="1"/>
    <col min="69" max="69" width="0.140625" style="204" customWidth="1"/>
    <col min="70" max="72" width="11.5703125" style="48" customWidth="1"/>
    <col min="73" max="73" width="9.5703125" style="386" customWidth="1"/>
    <col min="74" max="74" width="8.85546875" style="386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04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8" customWidth="1" outlineLevel="1" collapsed="1"/>
    <col min="92" max="92" width="17.7109375" style="48" customWidth="1" outlineLevel="1"/>
    <col min="93" max="93" width="20" style="48" customWidth="1"/>
    <col min="94" max="94" width="21.42578125" style="2" customWidth="1"/>
    <col min="95" max="95" width="17.28515625" style="2" customWidth="1" outlineLevel="1"/>
    <col min="96" max="96" width="14.140625" style="48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3" customWidth="1" outlineLevel="1"/>
    <col min="105" max="106" width="15.140625" style="79" customWidth="1" outlineLevel="1"/>
    <col min="107" max="107" width="10.7109375" style="79" customWidth="1" outlineLevel="1"/>
    <col min="108" max="108" width="13.140625" style="79" customWidth="1" outlineLevel="1"/>
    <col min="109" max="109" width="13" style="79" customWidth="1" outlineLevel="1"/>
    <col min="110" max="112" width="10.7109375" style="79" customWidth="1" outlineLevel="1"/>
    <col min="113" max="113" width="13.42578125" style="79" customWidth="1" outlineLevel="1"/>
    <col min="114" max="114" width="11.5703125" style="79" customWidth="1" outlineLevel="1"/>
    <col min="115" max="115" width="16.42578125" style="79" customWidth="1" outlineLevel="1"/>
    <col min="116" max="116" width="14.5703125" style="79" customWidth="1" outlineLevel="1"/>
    <col min="117" max="117" width="13.42578125" style="79" customWidth="1" outlineLevel="1"/>
    <col min="118" max="118" width="5.140625" style="1" bestFit="1" customWidth="1"/>
    <col min="119" max="119" width="15.85546875" style="25" customWidth="1"/>
    <col min="121" max="121" width="6.140625" style="1" bestFit="1" customWidth="1"/>
    <col min="122" max="16384" width="9.140625" style="1"/>
  </cols>
  <sheetData>
    <row r="1" spans="1:119" s="7" customFormat="1" ht="31.5" customHeight="1" x14ac:dyDescent="0.25">
      <c r="A1" s="1291" t="s">
        <v>40</v>
      </c>
      <c r="B1" s="1291"/>
      <c r="C1" s="1291"/>
      <c r="D1" s="1291"/>
      <c r="E1" s="1291"/>
      <c r="F1" s="1291"/>
      <c r="G1" s="1291"/>
      <c r="H1" s="1291"/>
      <c r="I1" s="1291"/>
      <c r="J1" s="1345" t="s">
        <v>0</v>
      </c>
      <c r="K1" s="1345" t="s">
        <v>1</v>
      </c>
      <c r="L1" s="1373" t="s">
        <v>2</v>
      </c>
      <c r="M1" s="1379" t="s">
        <v>79</v>
      </c>
      <c r="N1" s="1379" t="s">
        <v>3</v>
      </c>
      <c r="O1" s="1333" t="s">
        <v>4</v>
      </c>
      <c r="P1" s="1379" t="s">
        <v>90</v>
      </c>
      <c r="Q1" s="1381" t="s">
        <v>116</v>
      </c>
      <c r="R1" s="1379" t="s">
        <v>117</v>
      </c>
      <c r="S1" s="1379" t="s">
        <v>118</v>
      </c>
      <c r="T1" s="1381" t="s">
        <v>119</v>
      </c>
      <c r="U1" s="1381" t="s">
        <v>120</v>
      </c>
      <c r="V1" s="1381" t="s">
        <v>121</v>
      </c>
      <c r="W1" s="1381" t="s">
        <v>122</v>
      </c>
      <c r="X1" s="1333" t="s">
        <v>91</v>
      </c>
      <c r="Y1" s="1383" t="s">
        <v>98</v>
      </c>
      <c r="Z1" s="1385" t="s">
        <v>99</v>
      </c>
      <c r="AA1" s="1373" t="s">
        <v>92</v>
      </c>
      <c r="AB1" s="1375" t="s">
        <v>31</v>
      </c>
      <c r="AC1" s="1327" t="s">
        <v>42</v>
      </c>
      <c r="AD1" s="1327" t="s">
        <v>43</v>
      </c>
      <c r="AE1" s="1327" t="s">
        <v>34</v>
      </c>
      <c r="AF1" s="1329" t="s">
        <v>35</v>
      </c>
      <c r="AG1" s="1331" t="s">
        <v>38</v>
      </c>
      <c r="AH1" s="1345" t="s">
        <v>133</v>
      </c>
      <c r="AI1" s="1333" t="s">
        <v>81</v>
      </c>
      <c r="AJ1" s="1333" t="s">
        <v>80</v>
      </c>
      <c r="AK1" s="1347"/>
      <c r="AL1" s="1347"/>
      <c r="AM1" s="1347"/>
      <c r="AN1" s="1347"/>
      <c r="AO1" s="1347"/>
      <c r="AP1" s="1348"/>
      <c r="AQ1" s="1343" t="s">
        <v>39</v>
      </c>
      <c r="AR1" s="1333" t="s">
        <v>93</v>
      </c>
      <c r="AS1" s="1335" t="s">
        <v>78</v>
      </c>
      <c r="AT1" s="1347" t="s">
        <v>50</v>
      </c>
      <c r="AU1" s="1347"/>
      <c r="AV1" s="1347"/>
      <c r="AW1" s="1347"/>
      <c r="AX1" s="1347"/>
      <c r="AY1" s="1348"/>
      <c r="AZ1" s="5"/>
      <c r="BA1" s="273"/>
      <c r="BB1" s="273"/>
      <c r="BC1" s="1349" t="s">
        <v>60</v>
      </c>
      <c r="BD1" s="1349"/>
      <c r="BE1" s="1349"/>
      <c r="BF1" s="1349"/>
      <c r="BG1" s="74"/>
      <c r="BH1" s="273"/>
      <c r="BI1" s="273"/>
      <c r="BJ1" s="6"/>
      <c r="BK1" s="6"/>
      <c r="BL1" s="273"/>
      <c r="BM1" s="273"/>
      <c r="BN1" s="273"/>
      <c r="BO1" s="74"/>
      <c r="BP1" s="74"/>
      <c r="BQ1" s="373"/>
      <c r="BR1" s="1337" t="s">
        <v>102</v>
      </c>
      <c r="BS1" s="1339" t="s">
        <v>103</v>
      </c>
      <c r="BT1" s="1339" t="s">
        <v>104</v>
      </c>
      <c r="BU1" s="1341" t="s">
        <v>105</v>
      </c>
      <c r="BV1" s="1395" t="s">
        <v>106</v>
      </c>
      <c r="BW1" s="1397" t="s">
        <v>14</v>
      </c>
      <c r="BX1" s="1399" t="s">
        <v>107</v>
      </c>
      <c r="BY1" s="1399" t="s">
        <v>108</v>
      </c>
      <c r="BZ1" s="1416" t="s">
        <v>109</v>
      </c>
      <c r="CA1" s="373"/>
      <c r="CB1" s="1324" t="s">
        <v>61</v>
      </c>
      <c r="CC1" s="1325"/>
      <c r="CD1" s="1325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6"/>
      <c r="CQ1" s="1418" t="s">
        <v>15</v>
      </c>
      <c r="CR1" s="1420" t="s">
        <v>5</v>
      </c>
      <c r="CS1" s="1422" t="s">
        <v>16</v>
      </c>
      <c r="CT1" s="1408" t="s">
        <v>73</v>
      </c>
      <c r="CU1" s="1414" t="s">
        <v>76</v>
      </c>
      <c r="CV1" s="1408" t="s">
        <v>113</v>
      </c>
      <c r="CW1" s="1408" t="s">
        <v>114</v>
      </c>
      <c r="CX1" s="1408" t="s">
        <v>72</v>
      </c>
      <c r="CY1" s="1401" t="s">
        <v>115</v>
      </c>
      <c r="CZ1" s="1403" t="s">
        <v>17</v>
      </c>
      <c r="DA1" s="1405" t="s">
        <v>74</v>
      </c>
      <c r="DB1" s="1406" t="s">
        <v>74</v>
      </c>
      <c r="DC1" s="1406"/>
      <c r="DD1" s="1406"/>
      <c r="DE1" s="1406"/>
      <c r="DF1" s="1406"/>
      <c r="DG1" s="1406"/>
      <c r="DH1" s="1406"/>
      <c r="DI1" s="1406"/>
      <c r="DJ1" s="1406"/>
      <c r="DK1" s="1406"/>
      <c r="DL1" s="1406"/>
      <c r="DM1" s="1407"/>
      <c r="DO1" s="512"/>
    </row>
    <row r="2" spans="1:119" s="712" customFormat="1" ht="120.75" customHeight="1" x14ac:dyDescent="0.25">
      <c r="A2" s="697" t="s">
        <v>53</v>
      </c>
      <c r="B2" s="697" t="s">
        <v>31</v>
      </c>
      <c r="C2" s="698" t="s">
        <v>32</v>
      </c>
      <c r="D2" s="698" t="s">
        <v>33</v>
      </c>
      <c r="E2" s="698" t="s">
        <v>34</v>
      </c>
      <c r="F2" s="698" t="s">
        <v>35</v>
      </c>
      <c r="G2" s="698" t="s">
        <v>49</v>
      </c>
      <c r="H2" s="697" t="s">
        <v>48</v>
      </c>
      <c r="I2" s="698" t="s">
        <v>47</v>
      </c>
      <c r="J2" s="1346"/>
      <c r="K2" s="1346"/>
      <c r="L2" s="1374"/>
      <c r="M2" s="1380"/>
      <c r="N2" s="1380"/>
      <c r="O2" s="1334"/>
      <c r="P2" s="1380"/>
      <c r="Q2" s="1382"/>
      <c r="R2" s="1380"/>
      <c r="S2" s="1380"/>
      <c r="T2" s="1382"/>
      <c r="U2" s="1382"/>
      <c r="V2" s="1382"/>
      <c r="W2" s="1382"/>
      <c r="X2" s="1334"/>
      <c r="Y2" s="1384"/>
      <c r="Z2" s="1386"/>
      <c r="AA2" s="1374"/>
      <c r="AB2" s="1376"/>
      <c r="AC2" s="1328"/>
      <c r="AD2" s="1328"/>
      <c r="AE2" s="1328"/>
      <c r="AF2" s="1330"/>
      <c r="AG2" s="1332"/>
      <c r="AH2" s="1346"/>
      <c r="AI2" s="1334"/>
      <c r="AJ2" s="1334"/>
      <c r="AK2" s="705" t="s">
        <v>36</v>
      </c>
      <c r="AL2" s="703" t="s">
        <v>44</v>
      </c>
      <c r="AM2" s="703" t="s">
        <v>123</v>
      </c>
      <c r="AN2" s="703" t="s">
        <v>46</v>
      </c>
      <c r="AO2" s="703" t="s">
        <v>37</v>
      </c>
      <c r="AP2" s="704" t="s">
        <v>124</v>
      </c>
      <c r="AQ2" s="1344"/>
      <c r="AR2" s="1334"/>
      <c r="AS2" s="1336"/>
      <c r="AT2" s="705" t="s">
        <v>36</v>
      </c>
      <c r="AU2" s="703" t="s">
        <v>44</v>
      </c>
      <c r="AV2" s="703" t="s">
        <v>45</v>
      </c>
      <c r="AW2" s="703" t="s">
        <v>46</v>
      </c>
      <c r="AX2" s="703" t="s">
        <v>37</v>
      </c>
      <c r="AY2" s="704" t="s">
        <v>41</v>
      </c>
      <c r="AZ2" s="699" t="s">
        <v>6</v>
      </c>
      <c r="BA2" s="703" t="s">
        <v>54</v>
      </c>
      <c r="BB2" s="703" t="s">
        <v>55</v>
      </c>
      <c r="BC2" s="706" t="s">
        <v>59</v>
      </c>
      <c r="BD2" s="706" t="s">
        <v>75</v>
      </c>
      <c r="BE2" s="706" t="s">
        <v>58</v>
      </c>
      <c r="BF2" s="706" t="s">
        <v>57</v>
      </c>
      <c r="BG2" s="701" t="s">
        <v>56</v>
      </c>
      <c r="BH2" s="703" t="s">
        <v>51</v>
      </c>
      <c r="BI2" s="703" t="s">
        <v>52</v>
      </c>
      <c r="BJ2" s="700" t="s">
        <v>7</v>
      </c>
      <c r="BK2" s="700" t="s">
        <v>8</v>
      </c>
      <c r="BL2" s="700" t="s">
        <v>9</v>
      </c>
      <c r="BM2" s="700" t="s">
        <v>10</v>
      </c>
      <c r="BN2" s="700" t="s">
        <v>11</v>
      </c>
      <c r="BO2" s="701" t="s">
        <v>12</v>
      </c>
      <c r="BP2" s="701" t="s">
        <v>13</v>
      </c>
      <c r="BQ2" s="707"/>
      <c r="BR2" s="1338"/>
      <c r="BS2" s="1340"/>
      <c r="BT2" s="1340"/>
      <c r="BU2" s="1342"/>
      <c r="BV2" s="1396"/>
      <c r="BW2" s="1398"/>
      <c r="BX2" s="1400"/>
      <c r="BY2" s="1400"/>
      <c r="BZ2" s="1417"/>
      <c r="CA2" s="707"/>
      <c r="CB2" s="708" t="s">
        <v>62</v>
      </c>
      <c r="CC2" s="703" t="s">
        <v>63</v>
      </c>
      <c r="CD2" s="709" t="s">
        <v>65</v>
      </c>
      <c r="CE2" s="709" t="s">
        <v>64</v>
      </c>
      <c r="CF2" s="709" t="s">
        <v>66</v>
      </c>
      <c r="CG2" s="709"/>
      <c r="CH2" s="709" t="s">
        <v>110</v>
      </c>
      <c r="CI2" s="709" t="s">
        <v>70</v>
      </c>
      <c r="CJ2" s="709" t="s">
        <v>67</v>
      </c>
      <c r="CK2" s="709" t="s">
        <v>68</v>
      </c>
      <c r="CL2" s="710" t="s">
        <v>69</v>
      </c>
      <c r="CM2" s="702" t="s">
        <v>100</v>
      </c>
      <c r="CN2" s="711" t="s">
        <v>101</v>
      </c>
      <c r="CO2" s="709" t="s">
        <v>111</v>
      </c>
      <c r="CP2" s="704" t="s">
        <v>112</v>
      </c>
      <c r="CQ2" s="1419"/>
      <c r="CR2" s="1421"/>
      <c r="CS2" s="1423"/>
      <c r="CT2" s="1409"/>
      <c r="CU2" s="1415"/>
      <c r="CV2" s="1409"/>
      <c r="CW2" s="1409"/>
      <c r="CX2" s="1409"/>
      <c r="CY2" s="1402"/>
      <c r="CZ2" s="1404"/>
      <c r="DA2" s="783" t="s">
        <v>134</v>
      </c>
      <c r="DB2" s="783" t="s">
        <v>135</v>
      </c>
      <c r="DC2" s="783" t="s">
        <v>125</v>
      </c>
      <c r="DD2" s="783" t="s">
        <v>126</v>
      </c>
      <c r="DE2" s="783" t="s">
        <v>127</v>
      </c>
      <c r="DF2" s="783" t="s">
        <v>123</v>
      </c>
      <c r="DG2" s="783" t="s">
        <v>128</v>
      </c>
      <c r="DH2" s="783" t="s">
        <v>129</v>
      </c>
      <c r="DI2" s="783" t="s">
        <v>130</v>
      </c>
      <c r="DJ2" s="783" t="s">
        <v>71</v>
      </c>
      <c r="DK2" s="783" t="s">
        <v>131</v>
      </c>
      <c r="DL2" s="783" t="s">
        <v>132</v>
      </c>
      <c r="DM2" s="784" t="s">
        <v>18</v>
      </c>
      <c r="DO2" s="713"/>
    </row>
    <row r="3" spans="1:119" s="152" customFormat="1" ht="20.100000000000001" customHeight="1" x14ac:dyDescent="0.25">
      <c r="A3" s="139"/>
      <c r="B3" s="139"/>
      <c r="C3" s="140"/>
      <c r="D3" s="140"/>
      <c r="E3" s="140"/>
      <c r="F3" s="140"/>
      <c r="G3" s="140"/>
      <c r="H3" s="139"/>
      <c r="I3" s="140"/>
      <c r="J3" s="141" t="s">
        <v>378</v>
      </c>
      <c r="K3" s="141"/>
      <c r="L3" s="192"/>
      <c r="M3" s="178"/>
      <c r="N3" s="143"/>
      <c r="O3" s="142"/>
      <c r="P3" s="179"/>
      <c r="Q3" s="452"/>
      <c r="R3" s="143"/>
      <c r="S3" s="143"/>
      <c r="T3" s="452"/>
      <c r="U3" s="452"/>
      <c r="V3" s="452"/>
      <c r="W3" s="452"/>
      <c r="X3" s="142"/>
      <c r="Y3" s="170"/>
      <c r="Z3" s="174"/>
      <c r="AA3" s="144"/>
      <c r="AB3" s="139"/>
      <c r="AC3" s="140"/>
      <c r="AD3" s="140"/>
      <c r="AE3" s="140"/>
      <c r="AF3" s="140"/>
      <c r="AG3" s="145"/>
      <c r="AH3" s="140"/>
      <c r="AI3" s="144"/>
      <c r="AJ3" s="144"/>
      <c r="AK3" s="139"/>
      <c r="AL3" s="144"/>
      <c r="AM3" s="144"/>
      <c r="AN3" s="144"/>
      <c r="AO3" s="144"/>
      <c r="AP3" s="146"/>
      <c r="AQ3" s="147"/>
      <c r="AR3" s="144"/>
      <c r="AS3" s="292"/>
      <c r="AT3" s="140"/>
      <c r="AU3" s="144"/>
      <c r="AV3" s="144"/>
      <c r="AW3" s="144"/>
      <c r="AX3" s="144"/>
      <c r="AY3" s="146"/>
      <c r="AZ3" s="148"/>
      <c r="BA3" s="144"/>
      <c r="BB3" s="144"/>
      <c r="BC3" s="149"/>
      <c r="BD3" s="149"/>
      <c r="BE3" s="149"/>
      <c r="BF3" s="149"/>
      <c r="BG3" s="140"/>
      <c r="BH3" s="144"/>
      <c r="BI3" s="144"/>
      <c r="BJ3" s="144"/>
      <c r="BK3" s="144"/>
      <c r="BL3" s="144"/>
      <c r="BM3" s="144"/>
      <c r="BN3" s="144"/>
      <c r="BO3" s="140"/>
      <c r="BP3" s="140"/>
      <c r="BQ3" s="374"/>
      <c r="BR3" s="139"/>
      <c r="BS3" s="140"/>
      <c r="BT3" s="515"/>
      <c r="BU3" s="515"/>
      <c r="BV3" s="380"/>
      <c r="BW3" s="144"/>
      <c r="BX3" s="144"/>
      <c r="BY3" s="144"/>
      <c r="BZ3" s="146"/>
      <c r="CA3" s="374"/>
      <c r="CB3" s="150"/>
      <c r="CC3" s="144"/>
      <c r="CD3" s="144"/>
      <c r="CE3" s="144"/>
      <c r="CF3" s="144"/>
      <c r="CG3" s="144"/>
      <c r="CH3" s="452"/>
      <c r="CI3" s="144"/>
      <c r="CJ3" s="144"/>
      <c r="CK3" s="144"/>
      <c r="CL3" s="146"/>
      <c r="CM3" s="139"/>
      <c r="CN3" s="140"/>
      <c r="CO3" s="140"/>
      <c r="CP3" s="146"/>
      <c r="CQ3" s="146"/>
      <c r="CR3" s="233"/>
      <c r="CS3" s="151"/>
      <c r="CT3" s="151"/>
      <c r="CU3" s="151"/>
      <c r="CV3" s="151"/>
      <c r="CW3" s="151"/>
      <c r="CX3" s="151"/>
      <c r="CY3" s="319"/>
      <c r="CZ3" s="513"/>
      <c r="DA3" s="767"/>
      <c r="DB3" s="767"/>
      <c r="DC3" s="767"/>
      <c r="DD3" s="767"/>
      <c r="DE3" s="767"/>
      <c r="DF3" s="767"/>
      <c r="DG3" s="767"/>
      <c r="DH3" s="767"/>
      <c r="DI3" s="767"/>
      <c r="DJ3" s="767"/>
      <c r="DK3" s="767"/>
      <c r="DL3" s="767"/>
      <c r="DM3" s="514"/>
    </row>
    <row r="4" spans="1:119" s="69" customFormat="1" ht="15.95" customHeight="1" x14ac:dyDescent="0.25">
      <c r="A4" s="44"/>
      <c r="B4" s="44"/>
      <c r="C4" s="10"/>
      <c r="D4" s="10"/>
      <c r="E4" s="10"/>
      <c r="F4" s="10"/>
      <c r="G4" s="10"/>
      <c r="H4" s="44"/>
      <c r="I4" s="10"/>
      <c r="J4" s="80" t="s">
        <v>381</v>
      </c>
      <c r="K4" s="58"/>
      <c r="L4" s="59"/>
      <c r="M4" s="180"/>
      <c r="N4" s="81"/>
      <c r="O4" s="8"/>
      <c r="P4" s="181"/>
      <c r="Q4" s="43">
        <f>P4-M4</f>
        <v>0</v>
      </c>
      <c r="R4" s="685">
        <f>P4-N4</f>
        <v>0</v>
      </c>
      <c r="S4" s="687"/>
      <c r="T4" s="43"/>
      <c r="U4" s="43"/>
      <c r="V4" s="43"/>
      <c r="W4" s="43"/>
      <c r="X4" s="8"/>
      <c r="Y4" s="171"/>
      <c r="Z4" s="175"/>
      <c r="AA4" s="462"/>
      <c r="AB4" s="10"/>
      <c r="AC4" s="10"/>
      <c r="AD4" s="10"/>
      <c r="AE4" s="10"/>
      <c r="AF4" s="10"/>
      <c r="AG4" s="82">
        <f>SUM(AB4:AF4)</f>
        <v>0</v>
      </c>
      <c r="AH4" s="10"/>
      <c r="AI4" s="8"/>
      <c r="AJ4" s="8"/>
      <c r="AK4" s="58" t="e">
        <f t="shared" ref="AK4:AK25" si="0">AB4*$CZ4*$AA4*$Y4/1000/1000</f>
        <v>#DIV/0!</v>
      </c>
      <c r="AL4" s="8" t="e">
        <f t="shared" ref="AL4:AL25" si="1">AC4*$CZ4*$AA4*$Y4/1000/1000</f>
        <v>#DIV/0!</v>
      </c>
      <c r="AM4" s="8" t="e">
        <f t="shared" ref="AM4:AM25" si="2">AD4*$CZ4*$AA4*$Y4/1000/1000</f>
        <v>#DIV/0!</v>
      </c>
      <c r="AN4" s="91" t="e">
        <f t="shared" ref="AN4:AN25" si="3">AE4*$CZ4*$AA4*$Y4/1000/1000</f>
        <v>#DIV/0!</v>
      </c>
      <c r="AO4" s="277" t="e">
        <f t="shared" ref="AO4:AO25" si="4">AF4*$CZ4*$AA4*$Y4/1000/1000</f>
        <v>#DIV/0!</v>
      </c>
      <c r="AP4" s="59" t="e">
        <f t="shared" ref="AP4:AP25" si="5">AG4*$CZ4*$AA4*$Y4/1000/1000</f>
        <v>#DIV/0!</v>
      </c>
      <c r="AQ4" s="83" t="e">
        <f t="shared" ref="AQ4:AQ33" si="6">AJ4/1000/1000-AP4</f>
        <v>#DIV/0!</v>
      </c>
      <c r="AR4" s="8">
        <f>AI4*Z4</f>
        <v>0</v>
      </c>
      <c r="AS4" s="59">
        <f>AR4-AJ4</f>
        <v>0</v>
      </c>
      <c r="AT4" s="8" t="e">
        <f t="shared" ref="AT4:AT16" si="7">(AB4-B4)*$CZ4*$AA4*$Y4/1000/1000</f>
        <v>#DIV/0!</v>
      </c>
      <c r="AU4" s="8" t="e">
        <f t="shared" ref="AU4:AU16" si="8">(AC4-C4)*$CZ4*$AA4*$Y4/1000/1000</f>
        <v>#DIV/0!</v>
      </c>
      <c r="AV4" s="8" t="e">
        <f t="shared" ref="AV4:AV16" si="9">(AD4-D4)*$CZ4*$AA4*$Y4/1000/1000</f>
        <v>#DIV/0!</v>
      </c>
      <c r="AW4" s="91" t="e">
        <f t="shared" ref="AW4:AW16" si="10">(AE4-E4)*$CZ4*$AA4*$Y4/1000/1000</f>
        <v>#DIV/0!</v>
      </c>
      <c r="AX4" s="277" t="e">
        <f t="shared" ref="AX4:AX16" si="11">(AF4-F4)*$CZ4*$AA4*$Y4/1000/1000</f>
        <v>#DIV/0!</v>
      </c>
      <c r="AY4" s="59" t="e">
        <f>SUM(AT4:AX4)</f>
        <v>#DIV/0!</v>
      </c>
      <c r="AZ4" s="58"/>
      <c r="BA4" s="277" t="e">
        <f t="shared" ref="BA4:BA28" si="12">(I4+D4)*AA4*CZ4*A4</f>
        <v>#DIV/0!</v>
      </c>
      <c r="BB4" s="277">
        <f t="shared" ref="BB4:BB32" si="13">(BC4+BE4+BF4+BD4)*AA4+0.76*Y4*AA4</f>
        <v>0</v>
      </c>
      <c r="BC4" s="266"/>
      <c r="BD4" s="266"/>
      <c r="BE4" s="84"/>
      <c r="BF4" s="84"/>
      <c r="BG4" s="10"/>
      <c r="BH4" s="277">
        <f t="shared" ref="BH4:BH40" si="14">$H4*$A4*$AA4</f>
        <v>0</v>
      </c>
      <c r="BI4" s="277">
        <f t="shared" ref="BI4:BI33" si="15">BG4*AA4*Y4</f>
        <v>0</v>
      </c>
      <c r="BJ4" s="8" t="e">
        <f>AJ4/AA4-AZ4-BG4*Y4</f>
        <v>#DIV/0!</v>
      </c>
      <c r="BK4" s="8" t="e">
        <f t="shared" ref="BK4:BK24" si="16">AR4/AA4-AZ4-BG4</f>
        <v>#DIV/0!</v>
      </c>
      <c r="BL4" s="8"/>
      <c r="BM4" s="8" t="e">
        <f t="shared" ref="BM4:BM25" si="17">BJ4-BL4</f>
        <v>#DIV/0!</v>
      </c>
      <c r="BN4" s="8" t="e">
        <f>BK4-BL4</f>
        <v>#DIV/0!</v>
      </c>
      <c r="BO4" s="10"/>
      <c r="BP4" s="85"/>
      <c r="BQ4" s="375"/>
      <c r="BR4" s="44" t="e">
        <f>AI4/AA4/7.1806</f>
        <v>#DIV/0!</v>
      </c>
      <c r="BS4" s="10">
        <f>CN4-BO4</f>
        <v>0</v>
      </c>
      <c r="BT4" s="516">
        <f t="shared" ref="BT4:BT25" si="18">CM4-BO4</f>
        <v>0</v>
      </c>
      <c r="BU4" s="516" t="e">
        <f t="shared" ref="BU4:BU25" si="19">BR4-BS4</f>
        <v>#DIV/0!</v>
      </c>
      <c r="BV4" s="381" t="e">
        <f t="shared" ref="BV4:BV33" si="20">BR4-BT4</f>
        <v>#DIV/0!</v>
      </c>
      <c r="BW4" s="8"/>
      <c r="BX4" s="8"/>
      <c r="BY4" s="8"/>
      <c r="BZ4" s="59"/>
      <c r="CA4" s="375"/>
      <c r="CB4" s="58">
        <f>SUMPRODUCT(([176]БП!$C$245:$N$245=$L4)*([176]БП!$C$246:$N$246))</f>
        <v>0</v>
      </c>
      <c r="CC4" s="8">
        <f>SUMPRODUCT(('[176]факт+прогноз НДПИ'!$C$220:$N$220=$L4)*('[176]факт+прогноз НДПИ'!$C$221:$N$221))</f>
        <v>0</v>
      </c>
      <c r="CD4" s="8">
        <f>SUMPRODUCT(([176]БП_Urals!$C$245:$N$245=$L4)*([176]БП_Urals!$C$246:$N$246))-CB4</f>
        <v>0</v>
      </c>
      <c r="CE4" s="363">
        <f>SUMPRODUCT(([176]БП_курс!$C$245:$N$245=$L4)*([176]БП_курс!$C$246:$N$246))-CB4</f>
        <v>0</v>
      </c>
      <c r="CF4" s="356">
        <f>CC4-(CB4+CD4+CE4)</f>
        <v>0</v>
      </c>
      <c r="CG4" s="356"/>
      <c r="CH4" s="549" t="e">
        <f>SUMPRODUCT(('Компания 1_факт_НДПИ (Argus)'!$C$11:$N$11=$L4)*('Компания 1_факт_НДПИ (Argus)'!$C$123:$N$123))/SUMPRODUCT(('Компания 1_факт_НДПИ (Argus)'!$C$11:$N$11=$L4)*('Компания 1_факт_НДПИ (Argus)'!$C$71:$N$71))*$AA4</f>
        <v>#DIV/0!</v>
      </c>
      <c r="CI4" s="549">
        <f t="shared" ref="CI4:CI28" si="21">(CB4-CC4)*AA4</f>
        <v>0</v>
      </c>
      <c r="CJ4" s="549">
        <f>CD4*$AA4</f>
        <v>0</v>
      </c>
      <c r="CK4" s="549">
        <f>CE4*$AA4</f>
        <v>0</v>
      </c>
      <c r="CL4" s="553">
        <f>CF4*$AA4</f>
        <v>0</v>
      </c>
      <c r="CM4" s="44"/>
      <c r="CN4" s="10"/>
      <c r="CO4" s="549" t="e">
        <f>SUMPRODUCT(('Компания 1_факт_НДПИ (Platts)'!$C$11:$N$11=$L4)*('Компания 1_факт_НДПИ (Platts)'!$C$123:$N$123))/SUMPRODUCT(('Компания 1_факт_НДПИ (Platts)'!$C$11:$N$11=$L4)*('Компания 1_факт_НДПИ (Platts)'!$C$71:$N$71))*AA4</f>
        <v>#DIV/0!</v>
      </c>
      <c r="CP4" s="38" t="e">
        <f t="shared" ref="CP4:CP41" si="22">CO4-CH4</f>
        <v>#DIV/0!</v>
      </c>
      <c r="CQ4" s="275"/>
      <c r="CR4" s="12"/>
      <c r="CS4" s="8" t="e">
        <f t="shared" ref="CS4:CS25" si="23">AA4*BK4/1000/1000</f>
        <v>#DIV/0!</v>
      </c>
      <c r="CT4" s="8">
        <f t="shared" ref="CT4:CT28" si="24">BL4*AA4</f>
        <v>0</v>
      </c>
      <c r="CU4" s="8" t="e">
        <f>CS4-CT4</f>
        <v>#DIV/0!</v>
      </c>
      <c r="CV4" s="43" t="e">
        <f t="shared" ref="CV4:CV25" si="25">BL4/CR4*Y4*AA4</f>
        <v>#DIV/0!</v>
      </c>
      <c r="CW4" s="43" t="e">
        <f t="shared" ref="CW4:CW25" si="26">BL4/CR4*Z4*AA4</f>
        <v>#DIV/0!</v>
      </c>
      <c r="CX4" s="8" t="e">
        <f>CV4-CT4</f>
        <v>#DIV/0!</v>
      </c>
      <c r="CY4" s="59" t="e">
        <f t="shared" ref="CY4:CY25" si="27">CW4-CH4</f>
        <v>#DIV/0!</v>
      </c>
      <c r="CZ4" s="305" t="e">
        <f t="shared" ref="CZ4:CZ16" si="28">AI4/AA4/BR4</f>
        <v>#DIV/0!</v>
      </c>
      <c r="DA4" s="768" t="e">
        <f t="shared" ref="DA4:DA25" si="29">CR4*AA4*BU4*CZ4/1000000</f>
        <v>#DIV/0!</v>
      </c>
      <c r="DB4" s="778" t="e">
        <f t="shared" ref="DB4:DB25" si="30">CR4*AA4*BV4*CZ4/1000000</f>
        <v>#DIV/0!</v>
      </c>
      <c r="DC4" s="768">
        <f t="shared" ref="DC4:DC41" si="31">IFERROR((T4*W4)/1000/1000,0)</f>
        <v>0</v>
      </c>
      <c r="DD4" s="768" t="e">
        <f t="shared" ref="DD4:DD28" si="32">SUM(AT4,AW4,AX4)</f>
        <v>#DIV/0!</v>
      </c>
      <c r="DE4" s="768" t="e">
        <f t="shared" ref="DE4:DE28" si="33">AL4</f>
        <v>#DIV/0!</v>
      </c>
      <c r="DF4" s="768" t="e">
        <f t="shared" ref="DF4:DF30" si="34">AV4</f>
        <v>#DIV/0!</v>
      </c>
      <c r="DG4" s="768" t="e">
        <f t="shared" ref="DG4:DG28" si="35">(BA4-BB4)/1000/1000</f>
        <v>#DIV/0!</v>
      </c>
      <c r="DH4" s="768">
        <f t="shared" ref="DH4:DH30" si="36">(BH4-BI4)/1000/1000</f>
        <v>0</v>
      </c>
      <c r="DI4" s="768">
        <f t="shared" ref="DI4:DI25" si="37">AS4/1000000</f>
        <v>0</v>
      </c>
      <c r="DJ4" s="768">
        <f t="shared" ref="DJ4:DJ30" si="38">CI4/1000/1000</f>
        <v>0</v>
      </c>
      <c r="DK4" s="768" t="e">
        <f t="shared" ref="DK4:DK30" si="39">CY4/1000/1000</f>
        <v>#DIV/0!</v>
      </c>
      <c r="DL4" s="768" t="e">
        <f t="shared" ref="DL4:DL30" si="40">CP4/1000/1000</f>
        <v>#DIV/0!</v>
      </c>
      <c r="DM4" s="636" t="e">
        <f t="shared" ref="DM4:DM41" si="41">SUM(DA4:DL4)</f>
        <v>#DIV/0!</v>
      </c>
      <c r="DN4" s="191"/>
    </row>
    <row r="5" spans="1:119" s="69" customFormat="1" ht="15.95" customHeight="1" x14ac:dyDescent="0.25">
      <c r="A5" s="18"/>
      <c r="B5" s="18"/>
      <c r="C5" s="11"/>
      <c r="D5" s="11"/>
      <c r="E5" s="11"/>
      <c r="F5" s="11"/>
      <c r="G5" s="11"/>
      <c r="H5" s="18"/>
      <c r="I5" s="11"/>
      <c r="J5" s="80" t="s">
        <v>381</v>
      </c>
      <c r="K5" s="61"/>
      <c r="L5" s="642"/>
      <c r="M5" s="285"/>
      <c r="N5" s="72"/>
      <c r="O5" s="91"/>
      <c r="P5" s="182"/>
      <c r="Q5" s="16">
        <f t="shared" ref="Q5:Q25" si="42">P5-M5</f>
        <v>0</v>
      </c>
      <c r="R5" s="686">
        <f>P5-N5</f>
        <v>0</v>
      </c>
      <c r="S5" s="688"/>
      <c r="T5" s="16"/>
      <c r="U5" s="16"/>
      <c r="V5" s="16"/>
      <c r="W5" s="16"/>
      <c r="X5" s="91"/>
      <c r="Y5" s="172"/>
      <c r="Z5" s="176"/>
      <c r="AA5" s="461"/>
      <c r="AB5" s="11"/>
      <c r="AC5" s="11"/>
      <c r="AD5" s="11"/>
      <c r="AE5" s="11"/>
      <c r="AF5" s="11"/>
      <c r="AG5" s="75">
        <f t="shared" ref="AG5:AG14" si="43">SUM(AB5:AF5)</f>
        <v>0</v>
      </c>
      <c r="AH5" s="11"/>
      <c r="AI5" s="91"/>
      <c r="AJ5" s="91"/>
      <c r="AK5" s="61" t="e">
        <f t="shared" si="0"/>
        <v>#DIV/0!</v>
      </c>
      <c r="AL5" s="91" t="e">
        <f t="shared" si="1"/>
        <v>#DIV/0!</v>
      </c>
      <c r="AM5" s="91" t="e">
        <f t="shared" si="2"/>
        <v>#DIV/0!</v>
      </c>
      <c r="AN5" s="91" t="e">
        <f t="shared" si="3"/>
        <v>#DIV/0!</v>
      </c>
      <c r="AO5" s="91" t="e">
        <f t="shared" si="4"/>
        <v>#DIV/0!</v>
      </c>
      <c r="AP5" s="288" t="e">
        <f t="shared" si="5"/>
        <v>#DIV/0!</v>
      </c>
      <c r="AQ5" s="86" t="e">
        <f t="shared" si="6"/>
        <v>#DIV/0!</v>
      </c>
      <c r="AR5" s="91">
        <f t="shared" ref="AR5:AR28" si="44">AI5*Z5</f>
        <v>0</v>
      </c>
      <c r="AS5" s="288">
        <f>AR5-AJ5</f>
        <v>0</v>
      </c>
      <c r="AT5" s="91" t="e">
        <f t="shared" si="7"/>
        <v>#DIV/0!</v>
      </c>
      <c r="AU5" s="91" t="e">
        <f t="shared" si="8"/>
        <v>#DIV/0!</v>
      </c>
      <c r="AV5" s="91" t="e">
        <f t="shared" si="9"/>
        <v>#DIV/0!</v>
      </c>
      <c r="AW5" s="91" t="e">
        <f t="shared" si="10"/>
        <v>#DIV/0!</v>
      </c>
      <c r="AX5" s="91" t="e">
        <f t="shared" si="11"/>
        <v>#DIV/0!</v>
      </c>
      <c r="AY5" s="288" t="e">
        <f t="shared" ref="AY5:AY33" si="45">SUM(AT5:AX5)</f>
        <v>#DIV/0!</v>
      </c>
      <c r="AZ5" s="61"/>
      <c r="BA5" s="277" t="e">
        <f t="shared" si="12"/>
        <v>#DIV/0!</v>
      </c>
      <c r="BB5" s="277">
        <f t="shared" si="13"/>
        <v>0</v>
      </c>
      <c r="BC5" s="87"/>
      <c r="BD5" s="87"/>
      <c r="BE5" s="87"/>
      <c r="BF5" s="87"/>
      <c r="BG5" s="11"/>
      <c r="BH5" s="91">
        <f t="shared" si="14"/>
        <v>0</v>
      </c>
      <c r="BI5" s="91">
        <f t="shared" si="15"/>
        <v>0</v>
      </c>
      <c r="BJ5" s="276" t="e">
        <f t="shared" ref="BJ5:BJ32" si="46">AJ5/AA5-AZ5-BG5*Y5</f>
        <v>#DIV/0!</v>
      </c>
      <c r="BK5" s="91" t="e">
        <f t="shared" si="16"/>
        <v>#DIV/0!</v>
      </c>
      <c r="BL5" s="91"/>
      <c r="BM5" s="91" t="e">
        <f t="shared" si="17"/>
        <v>#DIV/0!</v>
      </c>
      <c r="BN5" s="91" t="e">
        <f t="shared" ref="BN5:BN33" si="47">BK5-BL5</f>
        <v>#DIV/0!</v>
      </c>
      <c r="BO5" s="11"/>
      <c r="BP5" s="88"/>
      <c r="BQ5" s="375"/>
      <c r="BR5" s="18" t="e">
        <f>AI5/AA5/7.1798</f>
        <v>#DIV/0!</v>
      </c>
      <c r="BS5" s="11">
        <f t="shared" ref="BS5:BS25" si="48">CN5-BO5</f>
        <v>0</v>
      </c>
      <c r="BT5" s="517">
        <f t="shared" si="18"/>
        <v>0</v>
      </c>
      <c r="BU5" s="517" t="e">
        <f t="shared" si="19"/>
        <v>#DIV/0!</v>
      </c>
      <c r="BV5" s="504" t="e">
        <f t="shared" si="20"/>
        <v>#DIV/0!</v>
      </c>
      <c r="BW5" s="91"/>
      <c r="BX5" s="509"/>
      <c r="BY5" s="509"/>
      <c r="BZ5" s="511"/>
      <c r="CA5" s="510"/>
      <c r="CB5" s="61">
        <f>SUMPRODUCT(([176]БП!$C$245:$N$245=$L5)*([176]БП!$C$246:$N$246))</f>
        <v>0</v>
      </c>
      <c r="CC5" s="363">
        <f>SUMPRODUCT(('[176]факт+прогноз НДПИ'!$C$220:$N$220=$L5)*('[176]факт+прогноз НДПИ'!$C$221:$N$221))</f>
        <v>0</v>
      </c>
      <c r="CD5" s="363">
        <f>SUMPRODUCT(([176]БП_Urals!$C$245:$N$245=$L5)*([176]БП_Urals!$C$246:$N$246))-CB5</f>
        <v>0</v>
      </c>
      <c r="CE5" s="363">
        <f>SUMPRODUCT(([176]БП_курс!$C$245:$N$245=$L5)*([176]БП_курс!$C$246:$N$246))-CB5</f>
        <v>0</v>
      </c>
      <c r="CF5" s="363">
        <f t="shared" ref="CF5:CF33" si="49">CC5-(CB5+CD5+CE5)</f>
        <v>0</v>
      </c>
      <c r="CG5" s="363"/>
      <c r="CH5" s="16" t="e">
        <f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16">
        <f t="shared" si="21"/>
        <v>0</v>
      </c>
      <c r="CJ5" s="16">
        <f t="shared" ref="CJ5:CJ33" si="50">CD5*$AA5</f>
        <v>0</v>
      </c>
      <c r="CK5" s="16">
        <f t="shared" ref="CK5:CK34" si="51">CE5*$AA5</f>
        <v>0</v>
      </c>
      <c r="CL5" s="40">
        <f t="shared" ref="CL5:CL34" si="52">CF5*$AA5</f>
        <v>0</v>
      </c>
      <c r="CM5" s="18"/>
      <c r="CN5" s="11"/>
      <c r="CO5" s="817" t="e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40" t="e">
        <f t="shared" si="22"/>
        <v>#DIV/0!</v>
      </c>
      <c r="CQ5" s="275"/>
      <c r="CR5" s="14"/>
      <c r="CS5" s="91" t="e">
        <f t="shared" si="23"/>
        <v>#DIV/0!</v>
      </c>
      <c r="CT5" s="91">
        <f t="shared" si="24"/>
        <v>0</v>
      </c>
      <c r="CU5" s="91" t="e">
        <f t="shared" ref="CU5:CU33" si="53">CS5-CT5</f>
        <v>#DIV/0!</v>
      </c>
      <c r="CV5" s="16" t="e">
        <f t="shared" si="25"/>
        <v>#DIV/0!</v>
      </c>
      <c r="CW5" s="16" t="e">
        <f t="shared" si="26"/>
        <v>#DIV/0!</v>
      </c>
      <c r="CX5" s="91" t="e">
        <f t="shared" ref="CX5:CX21" si="54">CV5-CT5</f>
        <v>#DIV/0!</v>
      </c>
      <c r="CY5" s="288" t="e">
        <f t="shared" si="27"/>
        <v>#DIV/0!</v>
      </c>
      <c r="CZ5" s="306" t="e">
        <f t="shared" si="28"/>
        <v>#DIV/0!</v>
      </c>
      <c r="DA5" s="769" t="e">
        <f t="shared" si="29"/>
        <v>#DIV/0!</v>
      </c>
      <c r="DB5" s="769" t="e">
        <f t="shared" si="30"/>
        <v>#DIV/0!</v>
      </c>
      <c r="DC5" s="769">
        <f t="shared" si="31"/>
        <v>0</v>
      </c>
      <c r="DD5" s="769" t="e">
        <f t="shared" si="32"/>
        <v>#DIV/0!</v>
      </c>
      <c r="DE5" s="769" t="e">
        <f t="shared" si="33"/>
        <v>#DIV/0!</v>
      </c>
      <c r="DF5" s="769" t="e">
        <f t="shared" si="34"/>
        <v>#DIV/0!</v>
      </c>
      <c r="DG5" s="769" t="e">
        <f t="shared" si="35"/>
        <v>#DIV/0!</v>
      </c>
      <c r="DH5" s="769">
        <f t="shared" si="36"/>
        <v>0</v>
      </c>
      <c r="DI5" s="769">
        <f t="shared" si="37"/>
        <v>0</v>
      </c>
      <c r="DJ5" s="769">
        <f t="shared" si="38"/>
        <v>0</v>
      </c>
      <c r="DK5" s="769" t="e">
        <f t="shared" si="39"/>
        <v>#DIV/0!</v>
      </c>
      <c r="DL5" s="769" t="e">
        <f t="shared" si="40"/>
        <v>#DIV/0!</v>
      </c>
      <c r="DM5" s="55" t="e">
        <f t="shared" si="41"/>
        <v>#DIV/0!</v>
      </c>
      <c r="DN5" s="191"/>
    </row>
    <row r="6" spans="1:119" s="69" customFormat="1" ht="15.95" customHeight="1" x14ac:dyDescent="0.25">
      <c r="A6" s="18"/>
      <c r="B6" s="18"/>
      <c r="C6" s="11"/>
      <c r="D6" s="11"/>
      <c r="E6" s="11"/>
      <c r="F6" s="11"/>
      <c r="G6" s="11"/>
      <c r="H6" s="18"/>
      <c r="I6" s="11"/>
      <c r="J6" s="80" t="s">
        <v>381</v>
      </c>
      <c r="K6" s="61"/>
      <c r="L6" s="642"/>
      <c r="M6" s="285"/>
      <c r="N6" s="72"/>
      <c r="O6" s="91"/>
      <c r="P6" s="182"/>
      <c r="Q6" s="16">
        <f t="shared" si="42"/>
        <v>0</v>
      </c>
      <c r="R6" s="686">
        <f t="shared" ref="R6:R41" si="55">P6-N6</f>
        <v>0</v>
      </c>
      <c r="S6" s="688"/>
      <c r="T6" s="16"/>
      <c r="U6" s="16"/>
      <c r="V6" s="16"/>
      <c r="W6" s="16"/>
      <c r="X6" s="91"/>
      <c r="Y6" s="172"/>
      <c r="Z6" s="176"/>
      <c r="AA6" s="461"/>
      <c r="AB6" s="11"/>
      <c r="AC6" s="11"/>
      <c r="AD6" s="11"/>
      <c r="AE6" s="11"/>
      <c r="AF6" s="11"/>
      <c r="AG6" s="75">
        <f t="shared" si="43"/>
        <v>0</v>
      </c>
      <c r="AH6" s="11"/>
      <c r="AI6" s="91"/>
      <c r="AJ6" s="91"/>
      <c r="AK6" s="61" t="e">
        <f t="shared" si="0"/>
        <v>#DIV/0!</v>
      </c>
      <c r="AL6" s="91" t="e">
        <f t="shared" si="1"/>
        <v>#DIV/0!</v>
      </c>
      <c r="AM6" s="91" t="e">
        <f t="shared" si="2"/>
        <v>#DIV/0!</v>
      </c>
      <c r="AN6" s="91" t="e">
        <f t="shared" si="3"/>
        <v>#DIV/0!</v>
      </c>
      <c r="AO6" s="91" t="e">
        <f t="shared" si="4"/>
        <v>#DIV/0!</v>
      </c>
      <c r="AP6" s="288" t="e">
        <f t="shared" si="5"/>
        <v>#DIV/0!</v>
      </c>
      <c r="AQ6" s="86" t="e">
        <f t="shared" si="6"/>
        <v>#DIV/0!</v>
      </c>
      <c r="AR6" s="91">
        <f t="shared" si="44"/>
        <v>0</v>
      </c>
      <c r="AS6" s="288">
        <f t="shared" ref="AS6:AS19" si="56">AR6-AJ6</f>
        <v>0</v>
      </c>
      <c r="AT6" s="91" t="e">
        <f t="shared" si="7"/>
        <v>#DIV/0!</v>
      </c>
      <c r="AU6" s="91" t="e">
        <f t="shared" si="8"/>
        <v>#DIV/0!</v>
      </c>
      <c r="AV6" s="91" t="e">
        <f t="shared" si="9"/>
        <v>#DIV/0!</v>
      </c>
      <c r="AW6" s="91" t="e">
        <f t="shared" si="10"/>
        <v>#DIV/0!</v>
      </c>
      <c r="AX6" s="91" t="e">
        <f t="shared" si="11"/>
        <v>#DIV/0!</v>
      </c>
      <c r="AY6" s="288" t="e">
        <f t="shared" si="45"/>
        <v>#DIV/0!</v>
      </c>
      <c r="AZ6" s="61"/>
      <c r="BA6" s="277" t="e">
        <f t="shared" si="12"/>
        <v>#DIV/0!</v>
      </c>
      <c r="BB6" s="277">
        <f t="shared" si="13"/>
        <v>0</v>
      </c>
      <c r="BC6" s="87"/>
      <c r="BD6" s="87"/>
      <c r="BE6" s="87"/>
      <c r="BF6" s="87"/>
      <c r="BG6" s="11"/>
      <c r="BH6" s="91">
        <f t="shared" si="14"/>
        <v>0</v>
      </c>
      <c r="BI6" s="91">
        <f t="shared" si="15"/>
        <v>0</v>
      </c>
      <c r="BJ6" s="276" t="e">
        <f>AJ6/AA6-AZ6-BG6*Y6</f>
        <v>#DIV/0!</v>
      </c>
      <c r="BK6" s="91" t="e">
        <f t="shared" si="16"/>
        <v>#DIV/0!</v>
      </c>
      <c r="BL6" s="91"/>
      <c r="BM6" s="91" t="e">
        <f t="shared" si="17"/>
        <v>#DIV/0!</v>
      </c>
      <c r="BN6" s="91" t="e">
        <f t="shared" si="47"/>
        <v>#DIV/0!</v>
      </c>
      <c r="BO6" s="11"/>
      <c r="BP6" s="88"/>
      <c r="BQ6" s="375"/>
      <c r="BR6" s="18" t="e">
        <f>AI6/AA6/7.1846</f>
        <v>#DIV/0!</v>
      </c>
      <c r="BS6" s="11">
        <f t="shared" si="48"/>
        <v>0</v>
      </c>
      <c r="BT6" s="517">
        <f t="shared" si="18"/>
        <v>0</v>
      </c>
      <c r="BU6" s="517" t="e">
        <f t="shared" si="19"/>
        <v>#DIV/0!</v>
      </c>
      <c r="BV6" s="504" t="e">
        <f t="shared" si="20"/>
        <v>#DIV/0!</v>
      </c>
      <c r="BW6" s="91"/>
      <c r="BX6" s="509"/>
      <c r="BY6" s="509"/>
      <c r="BZ6" s="511"/>
      <c r="CA6" s="510"/>
      <c r="CB6" s="61">
        <f>SUMPRODUCT(([176]БП!$C$245:$N$245=$L6)*([176]БП!$C$246:$N$246))</f>
        <v>0</v>
      </c>
      <c r="CC6" s="363">
        <f>SUMPRODUCT(('[176]факт+прогноз НДПИ'!$C$220:$N$220=$L6)*('[176]факт+прогноз НДПИ'!$C$221:$N$221))</f>
        <v>0</v>
      </c>
      <c r="CD6" s="363">
        <f>SUMPRODUCT(([176]БП_Urals!$C$245:$N$245=$L6)*([176]БП_Urals!$C$246:$N$246))-CB6</f>
        <v>0</v>
      </c>
      <c r="CE6" s="363">
        <f>SUMPRODUCT(([176]БП_курс!$C$245:$N$245=$L6)*([176]БП_курс!$C$246:$N$246))-CB6</f>
        <v>0</v>
      </c>
      <c r="CF6" s="363">
        <f t="shared" si="49"/>
        <v>0</v>
      </c>
      <c r="CG6" s="363"/>
      <c r="CH6" s="16" t="e">
        <f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16">
        <f t="shared" si="21"/>
        <v>0</v>
      </c>
      <c r="CJ6" s="16">
        <f t="shared" si="50"/>
        <v>0</v>
      </c>
      <c r="CK6" s="16">
        <f t="shared" si="51"/>
        <v>0</v>
      </c>
      <c r="CL6" s="40">
        <f t="shared" si="52"/>
        <v>0</v>
      </c>
      <c r="CM6" s="18"/>
      <c r="CN6" s="11"/>
      <c r="CO6" s="817" t="e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40" t="e">
        <f t="shared" si="22"/>
        <v>#DIV/0!</v>
      </c>
      <c r="CQ6" s="275"/>
      <c r="CR6" s="14"/>
      <c r="CS6" s="91" t="e">
        <f t="shared" si="23"/>
        <v>#DIV/0!</v>
      </c>
      <c r="CT6" s="91">
        <f t="shared" si="24"/>
        <v>0</v>
      </c>
      <c r="CU6" s="91" t="e">
        <f t="shared" si="53"/>
        <v>#DIV/0!</v>
      </c>
      <c r="CV6" s="16" t="e">
        <f t="shared" si="25"/>
        <v>#DIV/0!</v>
      </c>
      <c r="CW6" s="16" t="e">
        <f t="shared" si="26"/>
        <v>#DIV/0!</v>
      </c>
      <c r="CX6" s="91" t="e">
        <f t="shared" si="54"/>
        <v>#DIV/0!</v>
      </c>
      <c r="CY6" s="288" t="e">
        <f t="shared" si="27"/>
        <v>#DIV/0!</v>
      </c>
      <c r="CZ6" s="306" t="e">
        <f t="shared" si="28"/>
        <v>#DIV/0!</v>
      </c>
      <c r="DA6" s="769" t="e">
        <f t="shared" si="29"/>
        <v>#DIV/0!</v>
      </c>
      <c r="DB6" s="769" t="e">
        <f t="shared" si="30"/>
        <v>#DIV/0!</v>
      </c>
      <c r="DC6" s="769">
        <f t="shared" si="31"/>
        <v>0</v>
      </c>
      <c r="DD6" s="769" t="e">
        <f t="shared" si="32"/>
        <v>#DIV/0!</v>
      </c>
      <c r="DE6" s="769" t="e">
        <f t="shared" si="33"/>
        <v>#DIV/0!</v>
      </c>
      <c r="DF6" s="769" t="e">
        <f t="shared" si="34"/>
        <v>#DIV/0!</v>
      </c>
      <c r="DG6" s="769" t="e">
        <f t="shared" si="35"/>
        <v>#DIV/0!</v>
      </c>
      <c r="DH6" s="769">
        <f t="shared" si="36"/>
        <v>0</v>
      </c>
      <c r="DI6" s="769">
        <f t="shared" si="37"/>
        <v>0</v>
      </c>
      <c r="DJ6" s="769">
        <f t="shared" si="38"/>
        <v>0</v>
      </c>
      <c r="DK6" s="769" t="e">
        <f t="shared" si="39"/>
        <v>#DIV/0!</v>
      </c>
      <c r="DL6" s="769" t="e">
        <f t="shared" si="40"/>
        <v>#DIV/0!</v>
      </c>
      <c r="DM6" s="55" t="e">
        <f t="shared" si="41"/>
        <v>#DIV/0!</v>
      </c>
      <c r="DN6" s="191"/>
    </row>
    <row r="7" spans="1:119" s="69" customFormat="1" ht="15.95" customHeight="1" x14ac:dyDescent="0.25">
      <c r="A7" s="18"/>
      <c r="B7" s="18"/>
      <c r="C7" s="11"/>
      <c r="D7" s="11"/>
      <c r="E7" s="11"/>
      <c r="F7" s="11"/>
      <c r="G7" s="11"/>
      <c r="H7" s="18"/>
      <c r="I7" s="11"/>
      <c r="J7" s="80" t="s">
        <v>381</v>
      </c>
      <c r="K7" s="61"/>
      <c r="L7" s="642"/>
      <c r="M7" s="285"/>
      <c r="N7" s="72"/>
      <c r="O7" s="91"/>
      <c r="P7" s="182"/>
      <c r="Q7" s="16">
        <f t="shared" si="42"/>
        <v>0</v>
      </c>
      <c r="R7" s="686">
        <f t="shared" si="55"/>
        <v>0</v>
      </c>
      <c r="S7" s="688"/>
      <c r="T7" s="16"/>
      <c r="U7" s="16"/>
      <c r="V7" s="16"/>
      <c r="W7" s="16"/>
      <c r="X7" s="91"/>
      <c r="Y7" s="172"/>
      <c r="Z7" s="176"/>
      <c r="AA7" s="461"/>
      <c r="AB7" s="11"/>
      <c r="AC7" s="11"/>
      <c r="AD7" s="11"/>
      <c r="AE7" s="11"/>
      <c r="AF7" s="11"/>
      <c r="AG7" s="75">
        <f t="shared" si="43"/>
        <v>0</v>
      </c>
      <c r="AH7" s="11"/>
      <c r="AI7" s="91"/>
      <c r="AJ7" s="91"/>
      <c r="AK7" s="61" t="e">
        <f>AB7*$CZ7*$AA7*$Y7/1000/1000</f>
        <v>#DIV/0!</v>
      </c>
      <c r="AL7" s="91" t="e">
        <f t="shared" si="1"/>
        <v>#DIV/0!</v>
      </c>
      <c r="AM7" s="91" t="e">
        <f t="shared" si="2"/>
        <v>#DIV/0!</v>
      </c>
      <c r="AN7" s="91" t="e">
        <f t="shared" si="3"/>
        <v>#DIV/0!</v>
      </c>
      <c r="AO7" s="91" t="e">
        <f t="shared" si="4"/>
        <v>#DIV/0!</v>
      </c>
      <c r="AP7" s="288" t="e">
        <f t="shared" si="5"/>
        <v>#DIV/0!</v>
      </c>
      <c r="AQ7" s="86" t="e">
        <f t="shared" si="6"/>
        <v>#DIV/0!</v>
      </c>
      <c r="AR7" s="91">
        <f t="shared" si="44"/>
        <v>0</v>
      </c>
      <c r="AS7" s="288">
        <f t="shared" si="56"/>
        <v>0</v>
      </c>
      <c r="AT7" s="91" t="e">
        <f t="shared" si="7"/>
        <v>#DIV/0!</v>
      </c>
      <c r="AU7" s="91" t="e">
        <f t="shared" si="8"/>
        <v>#DIV/0!</v>
      </c>
      <c r="AV7" s="91" t="e">
        <f t="shared" si="9"/>
        <v>#DIV/0!</v>
      </c>
      <c r="AW7" s="91" t="e">
        <f t="shared" si="10"/>
        <v>#DIV/0!</v>
      </c>
      <c r="AX7" s="91" t="e">
        <f t="shared" si="11"/>
        <v>#DIV/0!</v>
      </c>
      <c r="AY7" s="288" t="e">
        <f t="shared" si="45"/>
        <v>#DIV/0!</v>
      </c>
      <c r="AZ7" s="61"/>
      <c r="BA7" s="277" t="e">
        <f t="shared" si="12"/>
        <v>#DIV/0!</v>
      </c>
      <c r="BB7" s="277">
        <f t="shared" si="13"/>
        <v>0</v>
      </c>
      <c r="BC7" s="87"/>
      <c r="BD7" s="87"/>
      <c r="BE7" s="87"/>
      <c r="BF7" s="87"/>
      <c r="BG7" s="11"/>
      <c r="BH7" s="91">
        <f t="shared" si="14"/>
        <v>0</v>
      </c>
      <c r="BI7" s="91">
        <f t="shared" si="15"/>
        <v>0</v>
      </c>
      <c r="BJ7" s="276" t="e">
        <f t="shared" si="46"/>
        <v>#DIV/0!</v>
      </c>
      <c r="BK7" s="91" t="e">
        <f t="shared" si="16"/>
        <v>#DIV/0!</v>
      </c>
      <c r="BL7" s="91"/>
      <c r="BM7" s="91" t="e">
        <f t="shared" si="17"/>
        <v>#DIV/0!</v>
      </c>
      <c r="BN7" s="91" t="e">
        <f t="shared" si="47"/>
        <v>#DIV/0!</v>
      </c>
      <c r="BO7" s="11"/>
      <c r="BP7" s="88"/>
      <c r="BQ7" s="375"/>
      <c r="BR7" s="18" t="e">
        <f>AI7/AA7/7.2072</f>
        <v>#DIV/0!</v>
      </c>
      <c r="BS7" s="11">
        <f t="shared" si="48"/>
        <v>0</v>
      </c>
      <c r="BT7" s="517">
        <f t="shared" si="18"/>
        <v>0</v>
      </c>
      <c r="BU7" s="517" t="e">
        <f t="shared" si="19"/>
        <v>#DIV/0!</v>
      </c>
      <c r="BV7" s="504" t="e">
        <f t="shared" si="20"/>
        <v>#DIV/0!</v>
      </c>
      <c r="BW7" s="91"/>
      <c r="BX7" s="509"/>
      <c r="BY7" s="509"/>
      <c r="BZ7" s="511"/>
      <c r="CA7" s="510"/>
      <c r="CB7" s="61">
        <f>SUMPRODUCT(([176]БП!$C$245:$N$245=$L7)*([176]БП!$C$246:$N$246))</f>
        <v>0</v>
      </c>
      <c r="CC7" s="363">
        <f>SUMPRODUCT(('[176]факт+прогноз НДПИ'!$C$220:$N$220=$L7)*('[176]факт+прогноз НДПИ'!$C$221:$N$221))</f>
        <v>0</v>
      </c>
      <c r="CD7" s="363">
        <f>SUMPRODUCT(([176]БП_Urals!$C$245:$N$245=$L7)*([176]БП_Urals!$C$246:$N$246))-CB7</f>
        <v>0</v>
      </c>
      <c r="CE7" s="363">
        <f>SUMPRODUCT(([176]БП_курс!$C$245:$N$245=$L7)*([176]БП_курс!$C$246:$N$246))-CB7</f>
        <v>0</v>
      </c>
      <c r="CF7" s="363">
        <f t="shared" si="49"/>
        <v>0</v>
      </c>
      <c r="CG7" s="363"/>
      <c r="CH7" s="16" t="e">
        <f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16">
        <f t="shared" si="21"/>
        <v>0</v>
      </c>
      <c r="CJ7" s="16">
        <f t="shared" si="50"/>
        <v>0</v>
      </c>
      <c r="CK7" s="16">
        <f t="shared" si="51"/>
        <v>0</v>
      </c>
      <c r="CL7" s="40">
        <f t="shared" si="52"/>
        <v>0</v>
      </c>
      <c r="CM7" s="18"/>
      <c r="CN7" s="11"/>
      <c r="CO7" s="817" t="e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40" t="e">
        <f t="shared" si="22"/>
        <v>#DIV/0!</v>
      </c>
      <c r="CQ7" s="275"/>
      <c r="CR7" s="14"/>
      <c r="CS7" s="91" t="e">
        <f t="shared" si="23"/>
        <v>#DIV/0!</v>
      </c>
      <c r="CT7" s="91">
        <f t="shared" si="24"/>
        <v>0</v>
      </c>
      <c r="CU7" s="91" t="e">
        <f t="shared" si="53"/>
        <v>#DIV/0!</v>
      </c>
      <c r="CV7" s="16" t="e">
        <f t="shared" si="25"/>
        <v>#DIV/0!</v>
      </c>
      <c r="CW7" s="16" t="e">
        <f t="shared" si="26"/>
        <v>#DIV/0!</v>
      </c>
      <c r="CX7" s="91" t="e">
        <f t="shared" si="54"/>
        <v>#DIV/0!</v>
      </c>
      <c r="CY7" s="288" t="e">
        <f t="shared" si="27"/>
        <v>#DIV/0!</v>
      </c>
      <c r="CZ7" s="306" t="e">
        <f t="shared" si="28"/>
        <v>#DIV/0!</v>
      </c>
      <c r="DA7" s="769" t="e">
        <f t="shared" si="29"/>
        <v>#DIV/0!</v>
      </c>
      <c r="DB7" s="769" t="e">
        <f t="shared" si="30"/>
        <v>#DIV/0!</v>
      </c>
      <c r="DC7" s="769">
        <f t="shared" si="31"/>
        <v>0</v>
      </c>
      <c r="DD7" s="769" t="e">
        <f t="shared" si="32"/>
        <v>#DIV/0!</v>
      </c>
      <c r="DE7" s="769" t="e">
        <f t="shared" si="33"/>
        <v>#DIV/0!</v>
      </c>
      <c r="DF7" s="769" t="e">
        <f t="shared" si="34"/>
        <v>#DIV/0!</v>
      </c>
      <c r="DG7" s="769" t="e">
        <f t="shared" si="35"/>
        <v>#DIV/0!</v>
      </c>
      <c r="DH7" s="769">
        <f t="shared" si="36"/>
        <v>0</v>
      </c>
      <c r="DI7" s="769">
        <f t="shared" si="37"/>
        <v>0</v>
      </c>
      <c r="DJ7" s="769">
        <f t="shared" si="38"/>
        <v>0</v>
      </c>
      <c r="DK7" s="769" t="e">
        <f t="shared" si="39"/>
        <v>#DIV/0!</v>
      </c>
      <c r="DL7" s="769" t="e">
        <f t="shared" si="40"/>
        <v>#DIV/0!</v>
      </c>
      <c r="DM7" s="55" t="e">
        <f t="shared" si="41"/>
        <v>#DIV/0!</v>
      </c>
      <c r="DN7" s="191"/>
    </row>
    <row r="8" spans="1:119" s="69" customFormat="1" ht="15.95" customHeight="1" x14ac:dyDescent="0.25">
      <c r="A8" s="18"/>
      <c r="B8" s="18"/>
      <c r="C8" s="11"/>
      <c r="D8" s="11"/>
      <c r="E8" s="11"/>
      <c r="F8" s="11"/>
      <c r="G8" s="11"/>
      <c r="H8" s="18"/>
      <c r="I8" s="11"/>
      <c r="J8" s="80" t="s">
        <v>381</v>
      </c>
      <c r="K8" s="61"/>
      <c r="L8" s="642"/>
      <c r="M8" s="285"/>
      <c r="N8" s="72"/>
      <c r="O8" s="91"/>
      <c r="P8" s="182"/>
      <c r="Q8" s="16">
        <f t="shared" si="42"/>
        <v>0</v>
      </c>
      <c r="R8" s="686">
        <f t="shared" si="55"/>
        <v>0</v>
      </c>
      <c r="S8" s="688"/>
      <c r="T8" s="16"/>
      <c r="U8" s="16"/>
      <c r="V8" s="16"/>
      <c r="W8" s="16"/>
      <c r="X8" s="91"/>
      <c r="Y8" s="172"/>
      <c r="Z8" s="176"/>
      <c r="AA8" s="461"/>
      <c r="AB8" s="11"/>
      <c r="AC8" s="11"/>
      <c r="AD8" s="11"/>
      <c r="AE8" s="11"/>
      <c r="AF8" s="11"/>
      <c r="AG8" s="75">
        <f t="shared" si="43"/>
        <v>0</v>
      </c>
      <c r="AH8" s="11"/>
      <c r="AI8" s="91"/>
      <c r="AJ8" s="91"/>
      <c r="AK8" s="61" t="e">
        <f t="shared" si="0"/>
        <v>#DIV/0!</v>
      </c>
      <c r="AL8" s="91" t="e">
        <f t="shared" si="1"/>
        <v>#DIV/0!</v>
      </c>
      <c r="AM8" s="91" t="e">
        <f t="shared" si="2"/>
        <v>#DIV/0!</v>
      </c>
      <c r="AN8" s="91" t="e">
        <f t="shared" si="3"/>
        <v>#DIV/0!</v>
      </c>
      <c r="AO8" s="91" t="e">
        <f t="shared" si="4"/>
        <v>#DIV/0!</v>
      </c>
      <c r="AP8" s="288" t="e">
        <f t="shared" si="5"/>
        <v>#DIV/0!</v>
      </c>
      <c r="AQ8" s="86" t="e">
        <f t="shared" si="6"/>
        <v>#DIV/0!</v>
      </c>
      <c r="AR8" s="91">
        <f t="shared" si="44"/>
        <v>0</v>
      </c>
      <c r="AS8" s="288">
        <f t="shared" si="56"/>
        <v>0</v>
      </c>
      <c r="AT8" s="91" t="e">
        <f t="shared" si="7"/>
        <v>#DIV/0!</v>
      </c>
      <c r="AU8" s="91" t="e">
        <f t="shared" si="8"/>
        <v>#DIV/0!</v>
      </c>
      <c r="AV8" s="91" t="e">
        <f t="shared" si="9"/>
        <v>#DIV/0!</v>
      </c>
      <c r="AW8" s="91" t="e">
        <f t="shared" si="10"/>
        <v>#DIV/0!</v>
      </c>
      <c r="AX8" s="91" t="e">
        <f t="shared" si="11"/>
        <v>#DIV/0!</v>
      </c>
      <c r="AY8" s="288" t="e">
        <f t="shared" si="45"/>
        <v>#DIV/0!</v>
      </c>
      <c r="AZ8" s="61"/>
      <c r="BA8" s="277" t="e">
        <f t="shared" si="12"/>
        <v>#DIV/0!</v>
      </c>
      <c r="BB8" s="277">
        <f t="shared" si="13"/>
        <v>0</v>
      </c>
      <c r="BC8" s="87"/>
      <c r="BD8" s="87"/>
      <c r="BE8" s="87"/>
      <c r="BF8" s="87"/>
      <c r="BG8" s="11"/>
      <c r="BH8" s="91">
        <f t="shared" si="14"/>
        <v>0</v>
      </c>
      <c r="BI8" s="91">
        <f t="shared" si="15"/>
        <v>0</v>
      </c>
      <c r="BJ8" s="276" t="e">
        <f t="shared" si="46"/>
        <v>#DIV/0!</v>
      </c>
      <c r="BK8" s="91" t="e">
        <f t="shared" si="16"/>
        <v>#DIV/0!</v>
      </c>
      <c r="BL8" s="91"/>
      <c r="BM8" s="91" t="e">
        <f t="shared" si="17"/>
        <v>#DIV/0!</v>
      </c>
      <c r="BN8" s="91" t="e">
        <f t="shared" si="47"/>
        <v>#DIV/0!</v>
      </c>
      <c r="BO8" s="11"/>
      <c r="BP8" s="88"/>
      <c r="BQ8" s="375"/>
      <c r="BR8" s="18" t="e">
        <f>AI8/AA8/7.1862</f>
        <v>#DIV/0!</v>
      </c>
      <c r="BS8" s="11">
        <f t="shared" si="48"/>
        <v>0</v>
      </c>
      <c r="BT8" s="517">
        <f t="shared" si="18"/>
        <v>0</v>
      </c>
      <c r="BU8" s="517" t="e">
        <f t="shared" si="19"/>
        <v>#DIV/0!</v>
      </c>
      <c r="BV8" s="504" t="e">
        <f t="shared" si="20"/>
        <v>#DIV/0!</v>
      </c>
      <c r="BW8" s="91"/>
      <c r="BX8" s="509"/>
      <c r="BY8" s="509"/>
      <c r="BZ8" s="511"/>
      <c r="CA8" s="510"/>
      <c r="CB8" s="61">
        <f>SUMPRODUCT(([176]БП!$C$245:$N$245=$L8)*([176]БП!$C$246:$N$246))</f>
        <v>0</v>
      </c>
      <c r="CC8" s="363">
        <f>SUMPRODUCT(('[176]факт+прогноз НДПИ'!$C$220:$N$220=$L8)*('[176]факт+прогноз НДПИ'!$C$221:$N$221))</f>
        <v>0</v>
      </c>
      <c r="CD8" s="363">
        <f>SUMPRODUCT(([176]БП_Urals!$C$245:$N$245=$L8)*([176]БП_Urals!$C$246:$N$246))-CB8</f>
        <v>0</v>
      </c>
      <c r="CE8" s="363">
        <f>SUMPRODUCT(([176]БП_курс!$C$245:$N$245=$L8)*([176]БП_курс!$C$246:$N$246))-CB8</f>
        <v>0</v>
      </c>
      <c r="CF8" s="363">
        <f t="shared" si="49"/>
        <v>0</v>
      </c>
      <c r="CG8" s="363"/>
      <c r="CH8" s="16" t="e">
        <f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16">
        <f t="shared" si="21"/>
        <v>0</v>
      </c>
      <c r="CJ8" s="16">
        <f t="shared" si="50"/>
        <v>0</v>
      </c>
      <c r="CK8" s="16">
        <f t="shared" si="51"/>
        <v>0</v>
      </c>
      <c r="CL8" s="40">
        <f t="shared" si="52"/>
        <v>0</v>
      </c>
      <c r="CM8" s="18"/>
      <c r="CN8" s="11"/>
      <c r="CO8" s="817" t="e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40" t="e">
        <f t="shared" si="22"/>
        <v>#DIV/0!</v>
      </c>
      <c r="CQ8" s="275"/>
      <c r="CR8" s="14"/>
      <c r="CS8" s="91" t="e">
        <f t="shared" si="23"/>
        <v>#DIV/0!</v>
      </c>
      <c r="CT8" s="91">
        <f t="shared" si="24"/>
        <v>0</v>
      </c>
      <c r="CU8" s="91" t="e">
        <f t="shared" si="53"/>
        <v>#DIV/0!</v>
      </c>
      <c r="CV8" s="16" t="e">
        <f t="shared" si="25"/>
        <v>#DIV/0!</v>
      </c>
      <c r="CW8" s="16" t="e">
        <f t="shared" si="26"/>
        <v>#DIV/0!</v>
      </c>
      <c r="CX8" s="91" t="e">
        <f t="shared" si="54"/>
        <v>#DIV/0!</v>
      </c>
      <c r="CY8" s="288" t="e">
        <f t="shared" si="27"/>
        <v>#DIV/0!</v>
      </c>
      <c r="CZ8" s="306" t="e">
        <f t="shared" si="28"/>
        <v>#DIV/0!</v>
      </c>
      <c r="DA8" s="769" t="e">
        <f t="shared" si="29"/>
        <v>#DIV/0!</v>
      </c>
      <c r="DB8" s="769" t="e">
        <f t="shared" si="30"/>
        <v>#DIV/0!</v>
      </c>
      <c r="DC8" s="769">
        <f t="shared" si="31"/>
        <v>0</v>
      </c>
      <c r="DD8" s="769" t="e">
        <f t="shared" si="32"/>
        <v>#DIV/0!</v>
      </c>
      <c r="DE8" s="769" t="e">
        <f t="shared" si="33"/>
        <v>#DIV/0!</v>
      </c>
      <c r="DF8" s="769" t="e">
        <f t="shared" si="34"/>
        <v>#DIV/0!</v>
      </c>
      <c r="DG8" s="769" t="e">
        <f t="shared" si="35"/>
        <v>#DIV/0!</v>
      </c>
      <c r="DH8" s="769">
        <f t="shared" si="36"/>
        <v>0</v>
      </c>
      <c r="DI8" s="769">
        <f t="shared" si="37"/>
        <v>0</v>
      </c>
      <c r="DJ8" s="769">
        <f t="shared" si="38"/>
        <v>0</v>
      </c>
      <c r="DK8" s="769" t="e">
        <f t="shared" si="39"/>
        <v>#DIV/0!</v>
      </c>
      <c r="DL8" s="769" t="e">
        <f t="shared" si="40"/>
        <v>#DIV/0!</v>
      </c>
      <c r="DM8" s="55" t="e">
        <f t="shared" si="41"/>
        <v>#DIV/0!</v>
      </c>
      <c r="DN8" s="191"/>
    </row>
    <row r="9" spans="1:119" s="69" customFormat="1" ht="15.95" customHeight="1" x14ac:dyDescent="0.25">
      <c r="A9" s="18"/>
      <c r="B9" s="18"/>
      <c r="C9" s="11"/>
      <c r="D9" s="11"/>
      <c r="E9" s="11"/>
      <c r="F9" s="11"/>
      <c r="G9" s="11"/>
      <c r="H9" s="18"/>
      <c r="I9" s="11"/>
      <c r="J9" s="80" t="s">
        <v>381</v>
      </c>
      <c r="K9" s="61"/>
      <c r="L9" s="642"/>
      <c r="M9" s="285"/>
      <c r="N9" s="72"/>
      <c r="O9" s="91"/>
      <c r="P9" s="182"/>
      <c r="Q9" s="16">
        <f t="shared" si="42"/>
        <v>0</v>
      </c>
      <c r="R9" s="686">
        <f t="shared" si="55"/>
        <v>0</v>
      </c>
      <c r="S9" s="688"/>
      <c r="T9" s="16"/>
      <c r="U9" s="16"/>
      <c r="V9" s="16"/>
      <c r="W9" s="16"/>
      <c r="X9" s="91"/>
      <c r="Y9" s="172"/>
      <c r="Z9" s="176"/>
      <c r="AA9" s="461"/>
      <c r="AB9" s="11"/>
      <c r="AC9" s="11"/>
      <c r="AD9" s="11"/>
      <c r="AE9" s="11"/>
      <c r="AF9" s="11"/>
      <c r="AG9" s="75">
        <f t="shared" si="43"/>
        <v>0</v>
      </c>
      <c r="AH9" s="11"/>
      <c r="AI9" s="91"/>
      <c r="AJ9" s="91"/>
      <c r="AK9" s="61" t="e">
        <f t="shared" si="0"/>
        <v>#DIV/0!</v>
      </c>
      <c r="AL9" s="91" t="e">
        <f t="shared" si="1"/>
        <v>#DIV/0!</v>
      </c>
      <c r="AM9" s="91" t="e">
        <f t="shared" si="2"/>
        <v>#DIV/0!</v>
      </c>
      <c r="AN9" s="91" t="e">
        <f t="shared" si="3"/>
        <v>#DIV/0!</v>
      </c>
      <c r="AO9" s="91" t="e">
        <f t="shared" si="4"/>
        <v>#DIV/0!</v>
      </c>
      <c r="AP9" s="288" t="e">
        <f t="shared" si="5"/>
        <v>#DIV/0!</v>
      </c>
      <c r="AQ9" s="86" t="e">
        <f t="shared" si="6"/>
        <v>#DIV/0!</v>
      </c>
      <c r="AR9" s="91">
        <f t="shared" si="44"/>
        <v>0</v>
      </c>
      <c r="AS9" s="288">
        <f t="shared" si="56"/>
        <v>0</v>
      </c>
      <c r="AT9" s="91" t="e">
        <f t="shared" si="7"/>
        <v>#DIV/0!</v>
      </c>
      <c r="AU9" s="91" t="e">
        <f t="shared" si="8"/>
        <v>#DIV/0!</v>
      </c>
      <c r="AV9" s="91" t="e">
        <f t="shared" si="9"/>
        <v>#DIV/0!</v>
      </c>
      <c r="AW9" s="91" t="e">
        <f t="shared" si="10"/>
        <v>#DIV/0!</v>
      </c>
      <c r="AX9" s="91" t="e">
        <f t="shared" si="11"/>
        <v>#DIV/0!</v>
      </c>
      <c r="AY9" s="288" t="e">
        <f t="shared" si="45"/>
        <v>#DIV/0!</v>
      </c>
      <c r="AZ9" s="61"/>
      <c r="BA9" s="277" t="e">
        <f t="shared" si="12"/>
        <v>#DIV/0!</v>
      </c>
      <c r="BB9" s="277">
        <f t="shared" si="13"/>
        <v>0</v>
      </c>
      <c r="BC9" s="87"/>
      <c r="BD9" s="87"/>
      <c r="BE9" s="87"/>
      <c r="BF9" s="87"/>
      <c r="BG9" s="11"/>
      <c r="BH9" s="91">
        <f t="shared" si="14"/>
        <v>0</v>
      </c>
      <c r="BI9" s="91">
        <f t="shared" si="15"/>
        <v>0</v>
      </c>
      <c r="BJ9" s="276" t="e">
        <f t="shared" si="46"/>
        <v>#DIV/0!</v>
      </c>
      <c r="BK9" s="91" t="e">
        <f t="shared" si="16"/>
        <v>#DIV/0!</v>
      </c>
      <c r="BL9" s="91"/>
      <c r="BM9" s="91" t="e">
        <f t="shared" si="17"/>
        <v>#DIV/0!</v>
      </c>
      <c r="BN9" s="91" t="e">
        <f t="shared" si="47"/>
        <v>#DIV/0!</v>
      </c>
      <c r="BO9" s="11"/>
      <c r="BP9" s="88"/>
      <c r="BQ9" s="375"/>
      <c r="BR9" s="18" t="e">
        <f>AI9/AA9/7.1838</f>
        <v>#DIV/0!</v>
      </c>
      <c r="BS9" s="11">
        <f t="shared" si="48"/>
        <v>0</v>
      </c>
      <c r="BT9" s="517">
        <f t="shared" si="18"/>
        <v>0</v>
      </c>
      <c r="BU9" s="517" t="e">
        <f t="shared" si="19"/>
        <v>#DIV/0!</v>
      </c>
      <c r="BV9" s="504" t="e">
        <f t="shared" si="20"/>
        <v>#DIV/0!</v>
      </c>
      <c r="BW9" s="91"/>
      <c r="BX9" s="509"/>
      <c r="BY9" s="509"/>
      <c r="BZ9" s="511"/>
      <c r="CA9" s="510"/>
      <c r="CB9" s="61">
        <f>SUMPRODUCT(([176]БП!$C$245:$N$245=$L9)*([176]БП!$C$246:$N$246))</f>
        <v>0</v>
      </c>
      <c r="CC9" s="363">
        <f>SUMPRODUCT(('[176]факт+прогноз НДПИ'!$C$220:$N$220=$L9)*('[176]факт+прогноз НДПИ'!$C$221:$N$221))</f>
        <v>0</v>
      </c>
      <c r="CD9" s="363">
        <f>SUMPRODUCT(([176]БП_Urals!$C$245:$N$245=$L9)*([176]БП_Urals!$C$246:$N$246))-CB9</f>
        <v>0</v>
      </c>
      <c r="CE9" s="363">
        <f>SUMPRODUCT(([176]БП_курс!$C$245:$N$245=$L9)*([176]БП_курс!$C$246:$N$246))-CB9</f>
        <v>0</v>
      </c>
      <c r="CF9" s="363">
        <f t="shared" si="49"/>
        <v>0</v>
      </c>
      <c r="CG9" s="363"/>
      <c r="CH9" s="16" t="e">
        <f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16">
        <f t="shared" si="21"/>
        <v>0</v>
      </c>
      <c r="CJ9" s="16">
        <f t="shared" si="50"/>
        <v>0</v>
      </c>
      <c r="CK9" s="16">
        <f t="shared" si="51"/>
        <v>0</v>
      </c>
      <c r="CL9" s="40">
        <f t="shared" si="52"/>
        <v>0</v>
      </c>
      <c r="CM9" s="18"/>
      <c r="CN9" s="11"/>
      <c r="CO9" s="817" t="e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40" t="e">
        <f t="shared" si="22"/>
        <v>#DIV/0!</v>
      </c>
      <c r="CQ9" s="275"/>
      <c r="CR9" s="14"/>
      <c r="CS9" s="91" t="e">
        <f t="shared" si="23"/>
        <v>#DIV/0!</v>
      </c>
      <c r="CT9" s="91">
        <f t="shared" si="24"/>
        <v>0</v>
      </c>
      <c r="CU9" s="91" t="e">
        <f t="shared" si="53"/>
        <v>#DIV/0!</v>
      </c>
      <c r="CV9" s="16" t="e">
        <f t="shared" si="25"/>
        <v>#DIV/0!</v>
      </c>
      <c r="CW9" s="16" t="e">
        <f t="shared" si="26"/>
        <v>#DIV/0!</v>
      </c>
      <c r="CX9" s="91" t="e">
        <f t="shared" si="54"/>
        <v>#DIV/0!</v>
      </c>
      <c r="CY9" s="288" t="e">
        <f t="shared" si="27"/>
        <v>#DIV/0!</v>
      </c>
      <c r="CZ9" s="306" t="e">
        <f t="shared" si="28"/>
        <v>#DIV/0!</v>
      </c>
      <c r="DA9" s="769" t="e">
        <f t="shared" si="29"/>
        <v>#DIV/0!</v>
      </c>
      <c r="DB9" s="769" t="e">
        <f t="shared" si="30"/>
        <v>#DIV/0!</v>
      </c>
      <c r="DC9" s="769">
        <f t="shared" si="31"/>
        <v>0</v>
      </c>
      <c r="DD9" s="769" t="e">
        <f t="shared" si="32"/>
        <v>#DIV/0!</v>
      </c>
      <c r="DE9" s="769" t="e">
        <f t="shared" si="33"/>
        <v>#DIV/0!</v>
      </c>
      <c r="DF9" s="769" t="e">
        <f t="shared" si="34"/>
        <v>#DIV/0!</v>
      </c>
      <c r="DG9" s="769" t="e">
        <f t="shared" si="35"/>
        <v>#DIV/0!</v>
      </c>
      <c r="DH9" s="769">
        <f t="shared" si="36"/>
        <v>0</v>
      </c>
      <c r="DI9" s="769">
        <f t="shared" si="37"/>
        <v>0</v>
      </c>
      <c r="DJ9" s="769">
        <f t="shared" si="38"/>
        <v>0</v>
      </c>
      <c r="DK9" s="769" t="e">
        <f t="shared" si="39"/>
        <v>#DIV/0!</v>
      </c>
      <c r="DL9" s="769" t="e">
        <f t="shared" si="40"/>
        <v>#DIV/0!</v>
      </c>
      <c r="DM9" s="55" t="e">
        <f t="shared" si="41"/>
        <v>#DIV/0!</v>
      </c>
      <c r="DN9" s="191"/>
    </row>
    <row r="10" spans="1:119" s="69" customFormat="1" ht="15.95" customHeight="1" x14ac:dyDescent="0.25">
      <c r="A10" s="18"/>
      <c r="B10" s="18"/>
      <c r="C10" s="11"/>
      <c r="D10" s="11"/>
      <c r="E10" s="11"/>
      <c r="F10" s="11"/>
      <c r="G10" s="11"/>
      <c r="H10" s="18"/>
      <c r="I10" s="11"/>
      <c r="J10" s="80" t="s">
        <v>381</v>
      </c>
      <c r="K10" s="61"/>
      <c r="L10" s="642"/>
      <c r="M10" s="285"/>
      <c r="N10" s="72"/>
      <c r="O10" s="91"/>
      <c r="P10" s="182"/>
      <c r="Q10" s="16">
        <f t="shared" si="42"/>
        <v>0</v>
      </c>
      <c r="R10" s="686">
        <f t="shared" si="55"/>
        <v>0</v>
      </c>
      <c r="S10" s="689"/>
      <c r="T10" s="16"/>
      <c r="U10" s="16"/>
      <c r="V10" s="16"/>
      <c r="W10" s="16"/>
      <c r="X10" s="91"/>
      <c r="Y10" s="172"/>
      <c r="Z10" s="176"/>
      <c r="AA10" s="461"/>
      <c r="AB10" s="11"/>
      <c r="AC10" s="11"/>
      <c r="AD10" s="11"/>
      <c r="AE10" s="11"/>
      <c r="AF10" s="11"/>
      <c r="AG10" s="75">
        <f t="shared" si="43"/>
        <v>0</v>
      </c>
      <c r="AH10" s="11"/>
      <c r="AI10" s="91"/>
      <c r="AJ10" s="91"/>
      <c r="AK10" s="61" t="e">
        <f t="shared" si="0"/>
        <v>#DIV/0!</v>
      </c>
      <c r="AL10" s="91" t="e">
        <f t="shared" si="1"/>
        <v>#DIV/0!</v>
      </c>
      <c r="AM10" s="91" t="e">
        <f t="shared" si="2"/>
        <v>#DIV/0!</v>
      </c>
      <c r="AN10" s="91" t="e">
        <f t="shared" si="3"/>
        <v>#DIV/0!</v>
      </c>
      <c r="AO10" s="91" t="e">
        <f t="shared" si="4"/>
        <v>#DIV/0!</v>
      </c>
      <c r="AP10" s="288" t="e">
        <f t="shared" si="5"/>
        <v>#DIV/0!</v>
      </c>
      <c r="AQ10" s="86" t="e">
        <f t="shared" si="6"/>
        <v>#DIV/0!</v>
      </c>
      <c r="AR10" s="91">
        <f t="shared" si="44"/>
        <v>0</v>
      </c>
      <c r="AS10" s="288">
        <f t="shared" si="56"/>
        <v>0</v>
      </c>
      <c r="AT10" s="91" t="e">
        <f t="shared" si="7"/>
        <v>#DIV/0!</v>
      </c>
      <c r="AU10" s="91" t="e">
        <f t="shared" si="8"/>
        <v>#DIV/0!</v>
      </c>
      <c r="AV10" s="91" t="e">
        <f t="shared" si="9"/>
        <v>#DIV/0!</v>
      </c>
      <c r="AW10" s="91" t="e">
        <f t="shared" si="10"/>
        <v>#DIV/0!</v>
      </c>
      <c r="AX10" s="91" t="e">
        <f t="shared" si="11"/>
        <v>#DIV/0!</v>
      </c>
      <c r="AY10" s="288" t="e">
        <f t="shared" si="45"/>
        <v>#DIV/0!</v>
      </c>
      <c r="AZ10" s="61"/>
      <c r="BA10" s="277" t="e">
        <f t="shared" si="12"/>
        <v>#DIV/0!</v>
      </c>
      <c r="BB10" s="277">
        <f t="shared" si="13"/>
        <v>0</v>
      </c>
      <c r="BC10" s="87"/>
      <c r="BD10" s="87"/>
      <c r="BE10" s="87"/>
      <c r="BF10" s="87"/>
      <c r="BG10" s="11"/>
      <c r="BH10" s="91">
        <f t="shared" si="14"/>
        <v>0</v>
      </c>
      <c r="BI10" s="91">
        <f t="shared" si="15"/>
        <v>0</v>
      </c>
      <c r="BJ10" s="276" t="e">
        <f t="shared" si="46"/>
        <v>#DIV/0!</v>
      </c>
      <c r="BK10" s="91" t="e">
        <f t="shared" si="16"/>
        <v>#DIV/0!</v>
      </c>
      <c r="BL10" s="91"/>
      <c r="BM10" s="91" t="e">
        <f t="shared" si="17"/>
        <v>#DIV/0!</v>
      </c>
      <c r="BN10" s="91" t="e">
        <f t="shared" si="47"/>
        <v>#DIV/0!</v>
      </c>
      <c r="BO10" s="11"/>
      <c r="BP10" s="88"/>
      <c r="BQ10" s="375"/>
      <c r="BR10" s="18" t="e">
        <f>AI10/AA10/7.1798</f>
        <v>#DIV/0!</v>
      </c>
      <c r="BS10" s="11">
        <f t="shared" si="48"/>
        <v>0</v>
      </c>
      <c r="BT10" s="517">
        <f t="shared" si="18"/>
        <v>0</v>
      </c>
      <c r="BU10" s="517" t="e">
        <f t="shared" si="19"/>
        <v>#DIV/0!</v>
      </c>
      <c r="BV10" s="504" t="e">
        <f t="shared" si="20"/>
        <v>#DIV/0!</v>
      </c>
      <c r="BW10" s="91"/>
      <c r="BX10" s="509"/>
      <c r="BY10" s="509"/>
      <c r="BZ10" s="511"/>
      <c r="CA10" s="510"/>
      <c r="CB10" s="61">
        <f>SUMPRODUCT(([176]БП!$C$245:$N$245=$L10)*([176]БП!$C$246:$N$246))</f>
        <v>0</v>
      </c>
      <c r="CC10" s="363">
        <f>SUMPRODUCT(('[176]факт+прогноз НДПИ'!$C$220:$N$220=$L10)*('[176]факт+прогноз НДПИ'!$C$221:$N$221))</f>
        <v>0</v>
      </c>
      <c r="CD10" s="363">
        <f>SUMPRODUCT(([176]БП_Urals!$C$245:$N$245=$L10)*([176]БП_Urals!$C$246:$N$246))-CB10</f>
        <v>0</v>
      </c>
      <c r="CE10" s="363">
        <f>SUMPRODUCT(([176]БП_курс!$C$245:$N$245=$L10)*([176]БП_курс!$C$246:$N$246))-CB10</f>
        <v>0</v>
      </c>
      <c r="CF10" s="363">
        <f t="shared" si="49"/>
        <v>0</v>
      </c>
      <c r="CG10" s="363"/>
      <c r="CH10" s="16" t="e">
        <f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16">
        <f>(CB10-CC10)*AA10</f>
        <v>0</v>
      </c>
      <c r="CJ10" s="16">
        <f t="shared" si="50"/>
        <v>0</v>
      </c>
      <c r="CK10" s="16">
        <f t="shared" si="51"/>
        <v>0</v>
      </c>
      <c r="CL10" s="40">
        <f t="shared" si="52"/>
        <v>0</v>
      </c>
      <c r="CM10" s="18"/>
      <c r="CN10" s="11"/>
      <c r="CO10" s="817" t="e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40" t="e">
        <f t="shared" si="22"/>
        <v>#DIV/0!</v>
      </c>
      <c r="CQ10" s="275"/>
      <c r="CR10" s="14"/>
      <c r="CS10" s="91" t="e">
        <f t="shared" si="23"/>
        <v>#DIV/0!</v>
      </c>
      <c r="CT10" s="91">
        <f t="shared" si="24"/>
        <v>0</v>
      </c>
      <c r="CU10" s="91" t="e">
        <f t="shared" si="53"/>
        <v>#DIV/0!</v>
      </c>
      <c r="CV10" s="16" t="e">
        <f t="shared" si="25"/>
        <v>#DIV/0!</v>
      </c>
      <c r="CW10" s="16" t="e">
        <f t="shared" si="26"/>
        <v>#DIV/0!</v>
      </c>
      <c r="CX10" s="91" t="e">
        <f t="shared" si="54"/>
        <v>#DIV/0!</v>
      </c>
      <c r="CY10" s="288" t="e">
        <f t="shared" si="27"/>
        <v>#DIV/0!</v>
      </c>
      <c r="CZ10" s="306" t="e">
        <f t="shared" si="28"/>
        <v>#DIV/0!</v>
      </c>
      <c r="DA10" s="769" t="e">
        <f t="shared" si="29"/>
        <v>#DIV/0!</v>
      </c>
      <c r="DB10" s="769" t="e">
        <f t="shared" si="30"/>
        <v>#DIV/0!</v>
      </c>
      <c r="DC10" s="769">
        <f t="shared" si="31"/>
        <v>0</v>
      </c>
      <c r="DD10" s="769" t="e">
        <f t="shared" si="32"/>
        <v>#DIV/0!</v>
      </c>
      <c r="DE10" s="769" t="e">
        <f t="shared" si="33"/>
        <v>#DIV/0!</v>
      </c>
      <c r="DF10" s="769" t="e">
        <f t="shared" si="34"/>
        <v>#DIV/0!</v>
      </c>
      <c r="DG10" s="769" t="e">
        <f t="shared" si="35"/>
        <v>#DIV/0!</v>
      </c>
      <c r="DH10" s="769">
        <f t="shared" si="36"/>
        <v>0</v>
      </c>
      <c r="DI10" s="769">
        <f t="shared" si="37"/>
        <v>0</v>
      </c>
      <c r="DJ10" s="769">
        <f t="shared" si="38"/>
        <v>0</v>
      </c>
      <c r="DK10" s="769" t="e">
        <f t="shared" si="39"/>
        <v>#DIV/0!</v>
      </c>
      <c r="DL10" s="769" t="e">
        <f t="shared" si="40"/>
        <v>#DIV/0!</v>
      </c>
      <c r="DM10" s="55" t="e">
        <f t="shared" si="41"/>
        <v>#DIV/0!</v>
      </c>
      <c r="DN10" s="191"/>
    </row>
    <row r="11" spans="1:119" s="69" customFormat="1" ht="15.95" customHeight="1" x14ac:dyDescent="0.25">
      <c r="A11" s="18"/>
      <c r="B11" s="18"/>
      <c r="C11" s="11"/>
      <c r="D11" s="11"/>
      <c r="E11" s="11"/>
      <c r="F11" s="11"/>
      <c r="G11" s="11"/>
      <c r="H11" s="18"/>
      <c r="I11" s="261"/>
      <c r="J11" s="80" t="s">
        <v>382</v>
      </c>
      <c r="K11" s="634"/>
      <c r="L11" s="637"/>
      <c r="M11" s="183"/>
      <c r="N11" s="22"/>
      <c r="O11" s="276"/>
      <c r="P11" s="184"/>
      <c r="Q11" s="665">
        <f t="shared" si="42"/>
        <v>0</v>
      </c>
      <c r="R11" s="686">
        <f t="shared" si="55"/>
        <v>0</v>
      </c>
      <c r="S11" s="690"/>
      <c r="T11" s="416"/>
      <c r="U11" s="658"/>
      <c r="V11" s="658"/>
      <c r="W11" s="658"/>
      <c r="X11" s="276"/>
      <c r="Y11" s="274"/>
      <c r="Z11" s="176"/>
      <c r="AA11" s="461"/>
      <c r="AB11" s="11"/>
      <c r="AC11" s="11"/>
      <c r="AD11" s="11"/>
      <c r="AE11" s="11"/>
      <c r="AF11" s="11"/>
      <c r="AG11" s="75">
        <f t="shared" si="43"/>
        <v>0</v>
      </c>
      <c r="AH11" s="632"/>
      <c r="AI11" s="276"/>
      <c r="AJ11" s="276"/>
      <c r="AK11" s="61" t="e">
        <f t="shared" si="0"/>
        <v>#DIV/0!</v>
      </c>
      <c r="AL11" s="276" t="e">
        <f t="shared" si="1"/>
        <v>#DIV/0!</v>
      </c>
      <c r="AM11" s="276" t="e">
        <f t="shared" si="2"/>
        <v>#DIV/0!</v>
      </c>
      <c r="AN11" s="276" t="e">
        <f t="shared" si="3"/>
        <v>#DIV/0!</v>
      </c>
      <c r="AO11" s="276" t="e">
        <f t="shared" si="4"/>
        <v>#DIV/0!</v>
      </c>
      <c r="AP11" s="279" t="e">
        <f t="shared" si="5"/>
        <v>#DIV/0!</v>
      </c>
      <c r="AQ11" s="90" t="e">
        <f t="shared" si="6"/>
        <v>#DIV/0!</v>
      </c>
      <c r="AR11" s="276">
        <f t="shared" si="44"/>
        <v>0</v>
      </c>
      <c r="AS11" s="279">
        <f t="shared" si="56"/>
        <v>0</v>
      </c>
      <c r="AT11" s="91" t="e">
        <f t="shared" si="7"/>
        <v>#DIV/0!</v>
      </c>
      <c r="AU11" s="276" t="e">
        <f t="shared" si="8"/>
        <v>#DIV/0!</v>
      </c>
      <c r="AV11" s="276" t="e">
        <f t="shared" si="9"/>
        <v>#DIV/0!</v>
      </c>
      <c r="AW11" s="276" t="e">
        <f t="shared" si="10"/>
        <v>#DIV/0!</v>
      </c>
      <c r="AX11" s="276" t="e">
        <f t="shared" si="11"/>
        <v>#DIV/0!</v>
      </c>
      <c r="AY11" s="279" t="e">
        <f t="shared" si="45"/>
        <v>#DIV/0!</v>
      </c>
      <c r="AZ11" s="61"/>
      <c r="BA11" s="277" t="e">
        <f t="shared" si="12"/>
        <v>#DIV/0!</v>
      </c>
      <c r="BB11" s="277">
        <f t="shared" si="13"/>
        <v>0</v>
      </c>
      <c r="BC11" s="265"/>
      <c r="BD11" s="265"/>
      <c r="BE11" s="265"/>
      <c r="BF11" s="265"/>
      <c r="BG11" s="11"/>
      <c r="BH11" s="276">
        <f t="shared" si="14"/>
        <v>0</v>
      </c>
      <c r="BI11" s="276">
        <f t="shared" si="15"/>
        <v>0</v>
      </c>
      <c r="BJ11" s="276" t="e">
        <f t="shared" si="46"/>
        <v>#DIV/0!</v>
      </c>
      <c r="BK11" s="276" t="e">
        <f t="shared" si="16"/>
        <v>#DIV/0!</v>
      </c>
      <c r="BL11" s="276"/>
      <c r="BM11" s="276" t="e">
        <f t="shared" si="17"/>
        <v>#DIV/0!</v>
      </c>
      <c r="BN11" s="276" t="e">
        <f t="shared" si="47"/>
        <v>#DIV/0!</v>
      </c>
      <c r="BO11" s="11"/>
      <c r="BP11" s="78"/>
      <c r="BQ11" s="375"/>
      <c r="BR11" s="491" t="e">
        <f>AI11/AA11/7.175</f>
        <v>#DIV/0!</v>
      </c>
      <c r="BS11" s="492">
        <f t="shared" si="48"/>
        <v>0</v>
      </c>
      <c r="BT11" s="518">
        <f t="shared" si="18"/>
        <v>0</v>
      </c>
      <c r="BU11" s="518" t="e">
        <f t="shared" si="19"/>
        <v>#DIV/0!</v>
      </c>
      <c r="BV11" s="497" t="e">
        <f t="shared" si="20"/>
        <v>#DIV/0!</v>
      </c>
      <c r="BW11" s="276"/>
      <c r="BX11" s="508"/>
      <c r="BY11" s="508"/>
      <c r="BZ11" s="507"/>
      <c r="CA11" s="510"/>
      <c r="CB11" s="61">
        <f>SUMPRODUCT(([176]БП!$C$245:$N$245=$L11)*([176]БП!$C$246:$N$246))</f>
        <v>0</v>
      </c>
      <c r="CC11" s="355">
        <f>SUMPRODUCT(('[176]факт+прогноз НДПИ'!$C$220:$N$220=$L11)*('[176]факт+прогноз НДПИ'!$C$221:$N$221))</f>
        <v>0</v>
      </c>
      <c r="CD11" s="355">
        <f>SUMPRODUCT(([176]БП_Urals!$C$245:$N$245=$L11)*([176]БП_Urals!$C$246:$N$246))-CB11</f>
        <v>0</v>
      </c>
      <c r="CE11" s="355">
        <f>SUMPRODUCT(([176]БП_курс!$C$245:$N$245=$L11)*([176]БП_курс!$C$246:$N$246))-CB11</f>
        <v>0</v>
      </c>
      <c r="CF11" s="355">
        <f t="shared" si="49"/>
        <v>0</v>
      </c>
      <c r="CG11" s="355"/>
      <c r="CH11" s="28" t="e">
        <f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8">
        <f t="shared" si="21"/>
        <v>0</v>
      </c>
      <c r="CJ11" s="28">
        <f t="shared" si="50"/>
        <v>0</v>
      </c>
      <c r="CK11" s="28">
        <f t="shared" si="51"/>
        <v>0</v>
      </c>
      <c r="CL11" s="41">
        <f t="shared" si="52"/>
        <v>0</v>
      </c>
      <c r="CM11" s="18"/>
      <c r="CN11" s="11"/>
      <c r="CO11" s="817" t="e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41" t="e">
        <f t="shared" si="22"/>
        <v>#DIV/0!</v>
      </c>
      <c r="CQ11" s="275"/>
      <c r="CR11" s="283"/>
      <c r="CS11" s="276" t="e">
        <f t="shared" si="23"/>
        <v>#DIV/0!</v>
      </c>
      <c r="CT11" s="276">
        <f t="shared" si="24"/>
        <v>0</v>
      </c>
      <c r="CU11" s="276" t="e">
        <f t="shared" si="53"/>
        <v>#DIV/0!</v>
      </c>
      <c r="CV11" s="554" t="e">
        <f t="shared" si="25"/>
        <v>#DIV/0!</v>
      </c>
      <c r="CW11" s="554" t="e">
        <f t="shared" si="26"/>
        <v>#DIV/0!</v>
      </c>
      <c r="CX11" s="276" t="e">
        <f t="shared" si="54"/>
        <v>#DIV/0!</v>
      </c>
      <c r="CY11" s="279" t="e">
        <f t="shared" si="27"/>
        <v>#DIV/0!</v>
      </c>
      <c r="CZ11" s="306" t="e">
        <f t="shared" si="28"/>
        <v>#DIV/0!</v>
      </c>
      <c r="DA11" s="769" t="e">
        <f t="shared" si="29"/>
        <v>#DIV/0!</v>
      </c>
      <c r="DB11" s="769" t="e">
        <f t="shared" si="30"/>
        <v>#DIV/0!</v>
      </c>
      <c r="DC11" s="769">
        <f t="shared" si="31"/>
        <v>0</v>
      </c>
      <c r="DD11" s="769" t="e">
        <f t="shared" si="32"/>
        <v>#DIV/0!</v>
      </c>
      <c r="DE11" s="769" t="e">
        <f t="shared" si="33"/>
        <v>#DIV/0!</v>
      </c>
      <c r="DF11" s="769" t="e">
        <f t="shared" si="34"/>
        <v>#DIV/0!</v>
      </c>
      <c r="DG11" s="769" t="e">
        <f t="shared" si="35"/>
        <v>#DIV/0!</v>
      </c>
      <c r="DH11" s="769">
        <f t="shared" si="36"/>
        <v>0</v>
      </c>
      <c r="DI11" s="769">
        <f t="shared" si="37"/>
        <v>0</v>
      </c>
      <c r="DJ11" s="769">
        <f t="shared" si="38"/>
        <v>0</v>
      </c>
      <c r="DK11" s="769" t="e">
        <f t="shared" si="39"/>
        <v>#DIV/0!</v>
      </c>
      <c r="DL11" s="769" t="e">
        <f t="shared" si="40"/>
        <v>#DIV/0!</v>
      </c>
      <c r="DM11" s="55" t="e">
        <f t="shared" si="41"/>
        <v>#DIV/0!</v>
      </c>
      <c r="DN11" s="191"/>
    </row>
    <row r="12" spans="1:119" s="69" customFormat="1" ht="15.95" customHeight="1" x14ac:dyDescent="0.25">
      <c r="A12" s="18"/>
      <c r="B12" s="18"/>
      <c r="C12" s="11"/>
      <c r="D12" s="11"/>
      <c r="E12" s="11"/>
      <c r="F12" s="11"/>
      <c r="G12" s="11"/>
      <c r="H12" s="18"/>
      <c r="I12" s="11"/>
      <c r="J12" s="287" t="s">
        <v>381</v>
      </c>
      <c r="K12" s="61"/>
      <c r="L12" s="642"/>
      <c r="M12" s="285"/>
      <c r="N12" s="72"/>
      <c r="O12" s="91"/>
      <c r="P12" s="182"/>
      <c r="Q12" s="16">
        <f t="shared" si="42"/>
        <v>0</v>
      </c>
      <c r="R12" s="686">
        <f t="shared" si="55"/>
        <v>0</v>
      </c>
      <c r="S12" s="689"/>
      <c r="T12" s="16"/>
      <c r="U12" s="16"/>
      <c r="V12" s="16"/>
      <c r="W12" s="16"/>
      <c r="X12" s="91"/>
      <c r="Y12" s="172"/>
      <c r="Z12" s="176"/>
      <c r="AA12" s="461"/>
      <c r="AB12" s="11"/>
      <c r="AC12" s="11"/>
      <c r="AD12" s="11"/>
      <c r="AE12" s="11"/>
      <c r="AF12" s="11"/>
      <c r="AG12" s="75">
        <f t="shared" si="43"/>
        <v>0</v>
      </c>
      <c r="AH12" s="11"/>
      <c r="AI12" s="91"/>
      <c r="AJ12" s="91"/>
      <c r="AK12" s="61" t="e">
        <f t="shared" si="0"/>
        <v>#DIV/0!</v>
      </c>
      <c r="AL12" s="91" t="e">
        <f t="shared" si="1"/>
        <v>#DIV/0!</v>
      </c>
      <c r="AM12" s="91" t="e">
        <f t="shared" si="2"/>
        <v>#DIV/0!</v>
      </c>
      <c r="AN12" s="91" t="e">
        <f t="shared" si="3"/>
        <v>#DIV/0!</v>
      </c>
      <c r="AO12" s="91" t="e">
        <f t="shared" si="4"/>
        <v>#DIV/0!</v>
      </c>
      <c r="AP12" s="288" t="e">
        <f t="shared" si="5"/>
        <v>#DIV/0!</v>
      </c>
      <c r="AQ12" s="86" t="e">
        <f t="shared" si="6"/>
        <v>#DIV/0!</v>
      </c>
      <c r="AR12" s="91">
        <f t="shared" si="44"/>
        <v>0</v>
      </c>
      <c r="AS12" s="288">
        <f t="shared" si="56"/>
        <v>0</v>
      </c>
      <c r="AT12" s="91" t="e">
        <f t="shared" si="7"/>
        <v>#DIV/0!</v>
      </c>
      <c r="AU12" s="91" t="e">
        <f t="shared" si="8"/>
        <v>#DIV/0!</v>
      </c>
      <c r="AV12" s="91" t="e">
        <f t="shared" si="9"/>
        <v>#DIV/0!</v>
      </c>
      <c r="AW12" s="91" t="e">
        <f t="shared" si="10"/>
        <v>#DIV/0!</v>
      </c>
      <c r="AX12" s="91" t="e">
        <f t="shared" si="11"/>
        <v>#DIV/0!</v>
      </c>
      <c r="AY12" s="288" t="e">
        <f t="shared" si="45"/>
        <v>#DIV/0!</v>
      </c>
      <c r="AZ12" s="61"/>
      <c r="BA12" s="277" t="e">
        <f t="shared" si="12"/>
        <v>#DIV/0!</v>
      </c>
      <c r="BB12" s="277">
        <f t="shared" si="13"/>
        <v>0</v>
      </c>
      <c r="BC12" s="87"/>
      <c r="BD12" s="87"/>
      <c r="BE12" s="87"/>
      <c r="BF12" s="87"/>
      <c r="BG12" s="11"/>
      <c r="BH12" s="91">
        <f t="shared" si="14"/>
        <v>0</v>
      </c>
      <c r="BI12" s="91">
        <f t="shared" si="15"/>
        <v>0</v>
      </c>
      <c r="BJ12" s="276" t="e">
        <f t="shared" si="46"/>
        <v>#DIV/0!</v>
      </c>
      <c r="BK12" s="91" t="e">
        <f t="shared" si="16"/>
        <v>#DIV/0!</v>
      </c>
      <c r="BL12" s="91"/>
      <c r="BM12" s="91" t="e">
        <f t="shared" si="17"/>
        <v>#DIV/0!</v>
      </c>
      <c r="BN12" s="91" t="e">
        <f t="shared" si="47"/>
        <v>#DIV/0!</v>
      </c>
      <c r="BO12" s="11"/>
      <c r="BP12" s="88"/>
      <c r="BQ12" s="375"/>
      <c r="BR12" s="18" t="e">
        <f>AI12/AA12/7.1862</f>
        <v>#DIV/0!</v>
      </c>
      <c r="BS12" s="11">
        <f t="shared" si="48"/>
        <v>0</v>
      </c>
      <c r="BT12" s="517">
        <f t="shared" si="18"/>
        <v>0</v>
      </c>
      <c r="BU12" s="517" t="e">
        <f t="shared" si="19"/>
        <v>#DIV/0!</v>
      </c>
      <c r="BV12" s="504" t="e">
        <f t="shared" si="20"/>
        <v>#DIV/0!</v>
      </c>
      <c r="BW12" s="91"/>
      <c r="BX12" s="509"/>
      <c r="BY12" s="509"/>
      <c r="BZ12" s="511"/>
      <c r="CA12" s="510"/>
      <c r="CB12" s="61">
        <f>SUMPRODUCT(([176]БП!$C$245:$N$245=$L12)*([176]БП!$C$246:$N$246))</f>
        <v>0</v>
      </c>
      <c r="CC12" s="363">
        <f>SUMPRODUCT(('[176]факт+прогноз НДПИ'!$C$220:$N$220=$L12)*('[176]факт+прогноз НДПИ'!$C$221:$N$221))</f>
        <v>0</v>
      </c>
      <c r="CD12" s="363">
        <f>SUMPRODUCT(([176]БП_Urals!$C$245:$N$245=$L12)*([176]БП_Urals!$C$246:$N$246))-CB12</f>
        <v>0</v>
      </c>
      <c r="CE12" s="363">
        <f>SUMPRODUCT(([176]БП_курс!$C$245:$N$245=$L12)*([176]БП_курс!$C$246:$N$246))-CB12</f>
        <v>0</v>
      </c>
      <c r="CF12" s="363">
        <f t="shared" si="49"/>
        <v>0</v>
      </c>
      <c r="CG12" s="363"/>
      <c r="CH12" s="16" t="e">
        <f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16">
        <f t="shared" si="21"/>
        <v>0</v>
      </c>
      <c r="CJ12" s="16">
        <f t="shared" si="50"/>
        <v>0</v>
      </c>
      <c r="CK12" s="16">
        <f t="shared" si="51"/>
        <v>0</v>
      </c>
      <c r="CL12" s="40">
        <f t="shared" si="52"/>
        <v>0</v>
      </c>
      <c r="CM12" s="18"/>
      <c r="CN12" s="11"/>
      <c r="CO12" s="817" t="e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40" t="e">
        <f t="shared" si="22"/>
        <v>#DIV/0!</v>
      </c>
      <c r="CQ12" s="275"/>
      <c r="CR12" s="14"/>
      <c r="CS12" s="91" t="e">
        <f t="shared" si="23"/>
        <v>#DIV/0!</v>
      </c>
      <c r="CT12" s="91">
        <f t="shared" si="24"/>
        <v>0</v>
      </c>
      <c r="CU12" s="91" t="e">
        <f t="shared" si="53"/>
        <v>#DIV/0!</v>
      </c>
      <c r="CV12" s="16" t="e">
        <f t="shared" si="25"/>
        <v>#DIV/0!</v>
      </c>
      <c r="CW12" s="16" t="e">
        <f t="shared" si="26"/>
        <v>#DIV/0!</v>
      </c>
      <c r="CX12" s="91" t="e">
        <f t="shared" si="54"/>
        <v>#DIV/0!</v>
      </c>
      <c r="CY12" s="288" t="e">
        <f t="shared" si="27"/>
        <v>#DIV/0!</v>
      </c>
      <c r="CZ12" s="306" t="e">
        <f t="shared" si="28"/>
        <v>#DIV/0!</v>
      </c>
      <c r="DA12" s="769" t="e">
        <f t="shared" si="29"/>
        <v>#DIV/0!</v>
      </c>
      <c r="DB12" s="769" t="e">
        <f t="shared" si="30"/>
        <v>#DIV/0!</v>
      </c>
      <c r="DC12" s="769">
        <f t="shared" si="31"/>
        <v>0</v>
      </c>
      <c r="DD12" s="769" t="e">
        <f t="shared" si="32"/>
        <v>#DIV/0!</v>
      </c>
      <c r="DE12" s="769" t="e">
        <f t="shared" si="33"/>
        <v>#DIV/0!</v>
      </c>
      <c r="DF12" s="769" t="e">
        <f t="shared" si="34"/>
        <v>#DIV/0!</v>
      </c>
      <c r="DG12" s="769" t="e">
        <f t="shared" si="35"/>
        <v>#DIV/0!</v>
      </c>
      <c r="DH12" s="769">
        <f t="shared" si="36"/>
        <v>0</v>
      </c>
      <c r="DI12" s="769">
        <f t="shared" si="37"/>
        <v>0</v>
      </c>
      <c r="DJ12" s="769">
        <f t="shared" si="38"/>
        <v>0</v>
      </c>
      <c r="DK12" s="769" t="e">
        <f t="shared" si="39"/>
        <v>#DIV/0!</v>
      </c>
      <c r="DL12" s="769" t="e">
        <f t="shared" si="40"/>
        <v>#DIV/0!</v>
      </c>
      <c r="DM12" s="55" t="e">
        <f t="shared" si="41"/>
        <v>#DIV/0!</v>
      </c>
      <c r="DN12" s="191"/>
    </row>
    <row r="13" spans="1:119" s="69" customFormat="1" ht="30.75" customHeight="1" x14ac:dyDescent="0.25">
      <c r="A13" s="18"/>
      <c r="B13" s="18"/>
      <c r="C13" s="11"/>
      <c r="D13" s="11"/>
      <c r="E13" s="11"/>
      <c r="F13" s="11"/>
      <c r="G13" s="11"/>
      <c r="H13" s="18"/>
      <c r="I13" s="11"/>
      <c r="J13" s="1187" t="s">
        <v>383</v>
      </c>
      <c r="K13" s="61"/>
      <c r="L13" s="642"/>
      <c r="M13" s="285"/>
      <c r="N13" s="72"/>
      <c r="O13" s="91"/>
      <c r="P13" s="182"/>
      <c r="Q13" s="16">
        <f t="shared" si="42"/>
        <v>0</v>
      </c>
      <c r="R13" s="686">
        <f t="shared" si="55"/>
        <v>0</v>
      </c>
      <c r="S13" s="689"/>
      <c r="T13" s="16"/>
      <c r="U13" s="16"/>
      <c r="V13" s="16"/>
      <c r="W13" s="16"/>
      <c r="X13" s="91"/>
      <c r="Y13" s="172"/>
      <c r="Z13" s="176"/>
      <c r="AA13" s="461"/>
      <c r="AB13" s="11"/>
      <c r="AC13" s="11"/>
      <c r="AD13" s="11"/>
      <c r="AE13" s="11"/>
      <c r="AF13" s="11"/>
      <c r="AG13" s="75">
        <f t="shared" si="43"/>
        <v>0</v>
      </c>
      <c r="AH13" s="11"/>
      <c r="AI13" s="91"/>
      <c r="AJ13" s="91"/>
      <c r="AK13" s="61" t="e">
        <f t="shared" si="0"/>
        <v>#DIV/0!</v>
      </c>
      <c r="AL13" s="91" t="e">
        <f t="shared" si="1"/>
        <v>#DIV/0!</v>
      </c>
      <c r="AM13" s="91" t="e">
        <f t="shared" si="2"/>
        <v>#DIV/0!</v>
      </c>
      <c r="AN13" s="91" t="e">
        <f t="shared" si="3"/>
        <v>#DIV/0!</v>
      </c>
      <c r="AO13" s="91" t="e">
        <f t="shared" si="4"/>
        <v>#DIV/0!</v>
      </c>
      <c r="AP13" s="288" t="e">
        <f t="shared" si="5"/>
        <v>#DIV/0!</v>
      </c>
      <c r="AQ13" s="86" t="e">
        <f t="shared" si="6"/>
        <v>#DIV/0!</v>
      </c>
      <c r="AR13" s="91">
        <f t="shared" si="44"/>
        <v>0</v>
      </c>
      <c r="AS13" s="288">
        <f t="shared" si="56"/>
        <v>0</v>
      </c>
      <c r="AT13" s="91" t="e">
        <f t="shared" si="7"/>
        <v>#DIV/0!</v>
      </c>
      <c r="AU13" s="91" t="e">
        <f t="shared" si="8"/>
        <v>#DIV/0!</v>
      </c>
      <c r="AV13" s="91" t="e">
        <f t="shared" si="9"/>
        <v>#DIV/0!</v>
      </c>
      <c r="AW13" s="91" t="e">
        <f t="shared" si="10"/>
        <v>#DIV/0!</v>
      </c>
      <c r="AX13" s="91" t="e">
        <f t="shared" si="11"/>
        <v>#DIV/0!</v>
      </c>
      <c r="AY13" s="288" t="e">
        <f t="shared" si="45"/>
        <v>#DIV/0!</v>
      </c>
      <c r="AZ13" s="61"/>
      <c r="BA13" s="277" t="e">
        <f t="shared" si="12"/>
        <v>#DIV/0!</v>
      </c>
      <c r="BB13" s="277">
        <f t="shared" si="13"/>
        <v>0</v>
      </c>
      <c r="BC13" s="87"/>
      <c r="BD13" s="87"/>
      <c r="BE13" s="87"/>
      <c r="BF13" s="87"/>
      <c r="BG13" s="11"/>
      <c r="BH13" s="91">
        <f t="shared" si="14"/>
        <v>0</v>
      </c>
      <c r="BI13" s="91">
        <f t="shared" si="15"/>
        <v>0</v>
      </c>
      <c r="BJ13" s="276" t="e">
        <f>AJ13/AA13-AZ13-BG13*Y13</f>
        <v>#DIV/0!</v>
      </c>
      <c r="BK13" s="91" t="e">
        <f t="shared" si="16"/>
        <v>#DIV/0!</v>
      </c>
      <c r="BL13" s="91"/>
      <c r="BM13" s="91" t="e">
        <f t="shared" si="17"/>
        <v>#DIV/0!</v>
      </c>
      <c r="BN13" s="91" t="e">
        <f t="shared" si="47"/>
        <v>#DIV/0!</v>
      </c>
      <c r="BO13" s="11"/>
      <c r="BP13" s="88"/>
      <c r="BQ13" s="375"/>
      <c r="BR13" s="18" t="e">
        <f>AI13/AA13/7.1928</f>
        <v>#DIV/0!</v>
      </c>
      <c r="BS13" s="11">
        <f t="shared" si="48"/>
        <v>0</v>
      </c>
      <c r="BT13" s="517">
        <f t="shared" si="18"/>
        <v>0</v>
      </c>
      <c r="BU13" s="517" t="e">
        <f t="shared" si="19"/>
        <v>#DIV/0!</v>
      </c>
      <c r="BV13" s="504" t="e">
        <f t="shared" si="20"/>
        <v>#DIV/0!</v>
      </c>
      <c r="BW13" s="91"/>
      <c r="BX13" s="509"/>
      <c r="BY13" s="509"/>
      <c r="BZ13" s="511"/>
      <c r="CA13" s="510"/>
      <c r="CB13" s="61">
        <f>SUMPRODUCT(([176]БП!$C$245:$N$245=$L13)*([176]БП!$C$246:$N$246))</f>
        <v>0</v>
      </c>
      <c r="CC13" s="363">
        <f>SUMPRODUCT(('[176]факт+прогноз НДПИ'!$C$220:$N$220=$L13)*('[176]факт+прогноз НДПИ'!$C$221:$N$221))</f>
        <v>0</v>
      </c>
      <c r="CD13" s="363">
        <f>SUMPRODUCT(([176]БП_Urals!$C$245:$N$245=$L13)*([176]БП_Urals!$C$246:$N$246))-CB13</f>
        <v>0</v>
      </c>
      <c r="CE13" s="363">
        <f>SUMPRODUCT(([176]БП_курс!$C$245:$N$245=$L13)*([176]БП_курс!$C$246:$N$246))-CB13</f>
        <v>0</v>
      </c>
      <c r="CF13" s="363">
        <f t="shared" si="49"/>
        <v>0</v>
      </c>
      <c r="CG13" s="363"/>
      <c r="CH13" s="16" t="e">
        <f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16">
        <f t="shared" si="21"/>
        <v>0</v>
      </c>
      <c r="CJ13" s="16">
        <f t="shared" si="50"/>
        <v>0</v>
      </c>
      <c r="CK13" s="16">
        <f t="shared" si="51"/>
        <v>0</v>
      </c>
      <c r="CL13" s="40">
        <f t="shared" si="52"/>
        <v>0</v>
      </c>
      <c r="CM13" s="18"/>
      <c r="CN13" s="11"/>
      <c r="CO13" s="16" t="e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40" t="e">
        <f t="shared" si="22"/>
        <v>#DIV/0!</v>
      </c>
      <c r="CQ13" s="275"/>
      <c r="CR13" s="14"/>
      <c r="CS13" s="91" t="e">
        <f t="shared" si="23"/>
        <v>#DIV/0!</v>
      </c>
      <c r="CT13" s="91">
        <f t="shared" si="24"/>
        <v>0</v>
      </c>
      <c r="CU13" s="91" t="e">
        <f t="shared" si="53"/>
        <v>#DIV/0!</v>
      </c>
      <c r="CV13" s="16" t="e">
        <f t="shared" si="25"/>
        <v>#DIV/0!</v>
      </c>
      <c r="CW13" s="16" t="e">
        <f t="shared" si="26"/>
        <v>#DIV/0!</v>
      </c>
      <c r="CX13" s="91" t="e">
        <f t="shared" si="54"/>
        <v>#DIV/0!</v>
      </c>
      <c r="CY13" s="288" t="e">
        <f t="shared" si="27"/>
        <v>#DIV/0!</v>
      </c>
      <c r="CZ13" s="306" t="e">
        <f t="shared" si="28"/>
        <v>#DIV/0!</v>
      </c>
      <c r="DA13" s="769" t="e">
        <f t="shared" si="29"/>
        <v>#DIV/0!</v>
      </c>
      <c r="DB13" s="769" t="e">
        <f t="shared" si="30"/>
        <v>#DIV/0!</v>
      </c>
      <c r="DC13" s="769">
        <f t="shared" si="31"/>
        <v>0</v>
      </c>
      <c r="DD13" s="769" t="e">
        <f t="shared" si="32"/>
        <v>#DIV/0!</v>
      </c>
      <c r="DE13" s="769" t="e">
        <f t="shared" si="33"/>
        <v>#DIV/0!</v>
      </c>
      <c r="DF13" s="769" t="e">
        <f t="shared" si="34"/>
        <v>#DIV/0!</v>
      </c>
      <c r="DG13" s="769" t="e">
        <f t="shared" si="35"/>
        <v>#DIV/0!</v>
      </c>
      <c r="DH13" s="769">
        <f t="shared" si="36"/>
        <v>0</v>
      </c>
      <c r="DI13" s="769">
        <f t="shared" si="37"/>
        <v>0</v>
      </c>
      <c r="DJ13" s="769">
        <f t="shared" si="38"/>
        <v>0</v>
      </c>
      <c r="DK13" s="769" t="e">
        <f t="shared" si="39"/>
        <v>#DIV/0!</v>
      </c>
      <c r="DL13" s="769" t="e">
        <f t="shared" si="40"/>
        <v>#DIV/0!</v>
      </c>
      <c r="DM13" s="55" t="e">
        <f t="shared" si="41"/>
        <v>#DIV/0!</v>
      </c>
      <c r="DN13" s="191"/>
    </row>
    <row r="14" spans="1:119" s="69" customFormat="1" ht="15.95" customHeight="1" x14ac:dyDescent="0.25">
      <c r="A14" s="18"/>
      <c r="B14" s="18"/>
      <c r="C14" s="11"/>
      <c r="D14" s="11"/>
      <c r="E14" s="11"/>
      <c r="F14" s="11"/>
      <c r="G14" s="11"/>
      <c r="H14" s="18"/>
      <c r="I14" s="261"/>
      <c r="J14" s="89" t="s">
        <v>384</v>
      </c>
      <c r="K14" s="634"/>
      <c r="L14" s="637"/>
      <c r="M14" s="183"/>
      <c r="N14" s="22"/>
      <c r="O14" s="276"/>
      <c r="P14" s="184"/>
      <c r="Q14" s="665">
        <f t="shared" si="42"/>
        <v>0</v>
      </c>
      <c r="R14" s="686">
        <f t="shared" si="55"/>
        <v>0</v>
      </c>
      <c r="S14" s="690"/>
      <c r="T14" s="714"/>
      <c r="U14" s="658"/>
      <c r="V14" s="658"/>
      <c r="W14" s="658"/>
      <c r="X14" s="276"/>
      <c r="Y14" s="274"/>
      <c r="Z14" s="176"/>
      <c r="AA14" s="461"/>
      <c r="AB14" s="11"/>
      <c r="AC14" s="11"/>
      <c r="AD14" s="11"/>
      <c r="AE14" s="11"/>
      <c r="AF14" s="11"/>
      <c r="AG14" s="75">
        <f t="shared" si="43"/>
        <v>0</v>
      </c>
      <c r="AH14" s="632"/>
      <c r="AI14" s="276"/>
      <c r="AJ14" s="276"/>
      <c r="AK14" s="61" t="e">
        <f t="shared" si="0"/>
        <v>#DIV/0!</v>
      </c>
      <c r="AL14" s="276" t="e">
        <f t="shared" si="1"/>
        <v>#DIV/0!</v>
      </c>
      <c r="AM14" s="276" t="e">
        <f t="shared" si="2"/>
        <v>#DIV/0!</v>
      </c>
      <c r="AN14" s="276" t="e">
        <f t="shared" si="3"/>
        <v>#DIV/0!</v>
      </c>
      <c r="AO14" s="276" t="e">
        <f t="shared" si="4"/>
        <v>#DIV/0!</v>
      </c>
      <c r="AP14" s="279" t="e">
        <f t="shared" si="5"/>
        <v>#DIV/0!</v>
      </c>
      <c r="AQ14" s="90" t="e">
        <f t="shared" si="6"/>
        <v>#DIV/0!</v>
      </c>
      <c r="AR14" s="276">
        <f t="shared" si="44"/>
        <v>0</v>
      </c>
      <c r="AS14" s="279">
        <f t="shared" si="56"/>
        <v>0</v>
      </c>
      <c r="AT14" s="91" t="e">
        <f t="shared" si="7"/>
        <v>#DIV/0!</v>
      </c>
      <c r="AU14" s="276" t="e">
        <f t="shared" si="8"/>
        <v>#DIV/0!</v>
      </c>
      <c r="AV14" s="276" t="e">
        <f t="shared" si="9"/>
        <v>#DIV/0!</v>
      </c>
      <c r="AW14" s="276" t="e">
        <f t="shared" si="10"/>
        <v>#DIV/0!</v>
      </c>
      <c r="AX14" s="276" t="e">
        <f t="shared" si="11"/>
        <v>#DIV/0!</v>
      </c>
      <c r="AY14" s="279" t="e">
        <f t="shared" si="45"/>
        <v>#DIV/0!</v>
      </c>
      <c r="AZ14" s="61"/>
      <c r="BA14" s="277" t="e">
        <f t="shared" si="12"/>
        <v>#DIV/0!</v>
      </c>
      <c r="BB14" s="277">
        <f t="shared" si="13"/>
        <v>0</v>
      </c>
      <c r="BC14" s="265"/>
      <c r="BD14" s="265"/>
      <c r="BE14" s="265"/>
      <c r="BF14" s="265"/>
      <c r="BG14" s="11"/>
      <c r="BH14" s="276">
        <f t="shared" si="14"/>
        <v>0</v>
      </c>
      <c r="BI14" s="276">
        <f t="shared" si="15"/>
        <v>0</v>
      </c>
      <c r="BJ14" s="276" t="e">
        <f t="shared" si="46"/>
        <v>#DIV/0!</v>
      </c>
      <c r="BK14" s="276" t="e">
        <f t="shared" si="16"/>
        <v>#DIV/0!</v>
      </c>
      <c r="BL14" s="276"/>
      <c r="BM14" s="276" t="e">
        <f t="shared" si="17"/>
        <v>#DIV/0!</v>
      </c>
      <c r="BN14" s="276" t="e">
        <f t="shared" si="47"/>
        <v>#DIV/0!</v>
      </c>
      <c r="BO14" s="11"/>
      <c r="BP14" s="78"/>
      <c r="BQ14" s="375"/>
      <c r="BR14" s="491" t="e">
        <f>AI14/AA14/7.1982</f>
        <v>#DIV/0!</v>
      </c>
      <c r="BS14" s="492">
        <f t="shared" si="48"/>
        <v>0</v>
      </c>
      <c r="BT14" s="518">
        <f t="shared" si="18"/>
        <v>0</v>
      </c>
      <c r="BU14" s="518" t="e">
        <f t="shared" si="19"/>
        <v>#DIV/0!</v>
      </c>
      <c r="BV14" s="497" t="e">
        <f t="shared" si="20"/>
        <v>#DIV/0!</v>
      </c>
      <c r="BW14" s="276"/>
      <c r="BX14" s="508"/>
      <c r="BY14" s="508"/>
      <c r="BZ14" s="507"/>
      <c r="CA14" s="510"/>
      <c r="CB14" s="61">
        <f>SUMPRODUCT(([176]БП!$C$245:$N$245=$L14)*([176]БП!$C$246:$N$246))</f>
        <v>0</v>
      </c>
      <c r="CC14" s="355">
        <f>SUMPRODUCT(('[176]факт+прогноз НДПИ'!$C$220:$N$220=$L14)*('[176]факт+прогноз НДПИ'!$C$221:$N$221))</f>
        <v>0</v>
      </c>
      <c r="CD14" s="355">
        <f>SUMPRODUCT(([176]БП_Urals!$C$245:$N$245=$L14)*([176]БП_Urals!$C$246:$N$246))-CB14</f>
        <v>0</v>
      </c>
      <c r="CE14" s="355">
        <f>SUMPRODUCT(([176]БП_курс!$C$245:$N$245=$L14)*([176]БП_курс!$C$246:$N$246))-CB14</f>
        <v>0</v>
      </c>
      <c r="CF14" s="355">
        <f t="shared" si="49"/>
        <v>0</v>
      </c>
      <c r="CG14" s="355"/>
      <c r="CH14" s="28" t="e">
        <f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8">
        <f t="shared" si="21"/>
        <v>0</v>
      </c>
      <c r="CJ14" s="28">
        <f t="shared" si="50"/>
        <v>0</v>
      </c>
      <c r="CK14" s="28">
        <f t="shared" si="51"/>
        <v>0</v>
      </c>
      <c r="CL14" s="41">
        <f t="shared" si="52"/>
        <v>0</v>
      </c>
      <c r="CM14" s="18"/>
      <c r="CN14" s="11"/>
      <c r="CO14" s="816" t="e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41" t="e">
        <f t="shared" si="22"/>
        <v>#DIV/0!</v>
      </c>
      <c r="CQ14" s="275"/>
      <c r="CR14" s="283"/>
      <c r="CS14" s="276" t="e">
        <f t="shared" si="23"/>
        <v>#DIV/0!</v>
      </c>
      <c r="CT14" s="276">
        <f t="shared" si="24"/>
        <v>0</v>
      </c>
      <c r="CU14" s="276" t="e">
        <f t="shared" si="53"/>
        <v>#DIV/0!</v>
      </c>
      <c r="CV14" s="554" t="e">
        <f t="shared" si="25"/>
        <v>#DIV/0!</v>
      </c>
      <c r="CW14" s="554" t="e">
        <f t="shared" si="26"/>
        <v>#DIV/0!</v>
      </c>
      <c r="CX14" s="276" t="e">
        <f t="shared" si="54"/>
        <v>#DIV/0!</v>
      </c>
      <c r="CY14" s="279" t="e">
        <f t="shared" si="27"/>
        <v>#DIV/0!</v>
      </c>
      <c r="CZ14" s="306" t="e">
        <f t="shared" si="28"/>
        <v>#DIV/0!</v>
      </c>
      <c r="DA14" s="769" t="e">
        <f t="shared" si="29"/>
        <v>#DIV/0!</v>
      </c>
      <c r="DB14" s="769" t="e">
        <f t="shared" si="30"/>
        <v>#DIV/0!</v>
      </c>
      <c r="DC14" s="769">
        <f t="shared" si="31"/>
        <v>0</v>
      </c>
      <c r="DD14" s="769" t="e">
        <f t="shared" si="32"/>
        <v>#DIV/0!</v>
      </c>
      <c r="DE14" s="769" t="e">
        <f t="shared" si="33"/>
        <v>#DIV/0!</v>
      </c>
      <c r="DF14" s="769" t="e">
        <f t="shared" si="34"/>
        <v>#DIV/0!</v>
      </c>
      <c r="DG14" s="769" t="e">
        <f t="shared" si="35"/>
        <v>#DIV/0!</v>
      </c>
      <c r="DH14" s="769">
        <f t="shared" si="36"/>
        <v>0</v>
      </c>
      <c r="DI14" s="769">
        <f t="shared" si="37"/>
        <v>0</v>
      </c>
      <c r="DJ14" s="769">
        <f t="shared" si="38"/>
        <v>0</v>
      </c>
      <c r="DK14" s="769" t="e">
        <f t="shared" si="39"/>
        <v>#DIV/0!</v>
      </c>
      <c r="DL14" s="769" t="e">
        <f t="shared" si="40"/>
        <v>#DIV/0!</v>
      </c>
      <c r="DM14" s="55" t="e">
        <f t="shared" si="41"/>
        <v>#DIV/0!</v>
      </c>
      <c r="DN14" s="191"/>
    </row>
    <row r="15" spans="1:119" s="69" customFormat="1" ht="15.95" customHeight="1" x14ac:dyDescent="0.25">
      <c r="A15" s="18"/>
      <c r="B15" s="18"/>
      <c r="C15" s="11"/>
      <c r="D15" s="11"/>
      <c r="E15" s="11"/>
      <c r="F15" s="11"/>
      <c r="G15" s="11"/>
      <c r="H15" s="18"/>
      <c r="I15" s="11"/>
      <c r="J15" s="1090" t="s">
        <v>384</v>
      </c>
      <c r="K15" s="61"/>
      <c r="L15" s="642"/>
      <c r="M15" s="285"/>
      <c r="N15" s="72"/>
      <c r="O15" s="91"/>
      <c r="P15" s="182"/>
      <c r="Q15" s="16">
        <f t="shared" si="42"/>
        <v>0</v>
      </c>
      <c r="R15" s="686">
        <f t="shared" si="55"/>
        <v>0</v>
      </c>
      <c r="S15" s="689"/>
      <c r="T15" s="716"/>
      <c r="U15" s="716"/>
      <c r="V15" s="717"/>
      <c r="W15" s="718"/>
      <c r="X15" s="91"/>
      <c r="Y15" s="172"/>
      <c r="Z15" s="176"/>
      <c r="AA15" s="461"/>
      <c r="AB15" s="11"/>
      <c r="AC15" s="11"/>
      <c r="AD15" s="11"/>
      <c r="AE15" s="11"/>
      <c r="AF15" s="11"/>
      <c r="AG15" s="75">
        <f>SUM(AB15:AF15)</f>
        <v>0</v>
      </c>
      <c r="AH15" s="11"/>
      <c r="AI15" s="91"/>
      <c r="AJ15" s="91"/>
      <c r="AK15" s="61" t="e">
        <f t="shared" si="0"/>
        <v>#DIV/0!</v>
      </c>
      <c r="AL15" s="91" t="e">
        <f t="shared" si="1"/>
        <v>#DIV/0!</v>
      </c>
      <c r="AM15" s="91" t="e">
        <f t="shared" si="2"/>
        <v>#DIV/0!</v>
      </c>
      <c r="AN15" s="91" t="e">
        <f t="shared" si="3"/>
        <v>#DIV/0!</v>
      </c>
      <c r="AO15" s="91" t="e">
        <f t="shared" si="4"/>
        <v>#DIV/0!</v>
      </c>
      <c r="AP15" s="288" t="e">
        <f t="shared" si="5"/>
        <v>#DIV/0!</v>
      </c>
      <c r="AQ15" s="86" t="e">
        <f t="shared" si="6"/>
        <v>#DIV/0!</v>
      </c>
      <c r="AR15" s="91">
        <f t="shared" si="44"/>
        <v>0</v>
      </c>
      <c r="AS15" s="288">
        <f t="shared" si="56"/>
        <v>0</v>
      </c>
      <c r="AT15" s="91" t="e">
        <f t="shared" si="7"/>
        <v>#DIV/0!</v>
      </c>
      <c r="AU15" s="91" t="e">
        <f t="shared" si="8"/>
        <v>#DIV/0!</v>
      </c>
      <c r="AV15" s="91" t="e">
        <f t="shared" si="9"/>
        <v>#DIV/0!</v>
      </c>
      <c r="AW15" s="91" t="e">
        <f t="shared" si="10"/>
        <v>#DIV/0!</v>
      </c>
      <c r="AX15" s="91" t="e">
        <f t="shared" si="11"/>
        <v>#DIV/0!</v>
      </c>
      <c r="AY15" s="288" t="e">
        <f t="shared" si="45"/>
        <v>#DIV/0!</v>
      </c>
      <c r="AZ15" s="61"/>
      <c r="BA15" s="277" t="e">
        <f t="shared" si="12"/>
        <v>#DIV/0!</v>
      </c>
      <c r="BB15" s="277">
        <f t="shared" si="13"/>
        <v>0</v>
      </c>
      <c r="BC15" s="87"/>
      <c r="BD15" s="87"/>
      <c r="BE15" s="87"/>
      <c r="BF15" s="87"/>
      <c r="BG15" s="11"/>
      <c r="BH15" s="91">
        <f t="shared" si="14"/>
        <v>0</v>
      </c>
      <c r="BI15" s="91">
        <f t="shared" si="15"/>
        <v>0</v>
      </c>
      <c r="BJ15" s="276" t="e">
        <f t="shared" si="46"/>
        <v>#DIV/0!</v>
      </c>
      <c r="BK15" s="91" t="e">
        <f t="shared" si="16"/>
        <v>#DIV/0!</v>
      </c>
      <c r="BL15" s="91"/>
      <c r="BM15" s="91" t="e">
        <f t="shared" si="17"/>
        <v>#DIV/0!</v>
      </c>
      <c r="BN15" s="91" t="e">
        <f t="shared" si="47"/>
        <v>#DIV/0!</v>
      </c>
      <c r="BO15" s="11"/>
      <c r="BP15" s="88"/>
      <c r="BQ15" s="375"/>
      <c r="BR15" s="18" t="e">
        <f>AI15/AA15/7.1937</f>
        <v>#DIV/0!</v>
      </c>
      <c r="BS15" s="11">
        <f t="shared" si="48"/>
        <v>0</v>
      </c>
      <c r="BT15" s="517">
        <f t="shared" si="18"/>
        <v>0</v>
      </c>
      <c r="BU15" s="517" t="e">
        <f t="shared" si="19"/>
        <v>#DIV/0!</v>
      </c>
      <c r="BV15" s="504" t="e">
        <f t="shared" si="20"/>
        <v>#DIV/0!</v>
      </c>
      <c r="BW15" s="91"/>
      <c r="BX15" s="509"/>
      <c r="BY15" s="509"/>
      <c r="BZ15" s="511"/>
      <c r="CA15" s="510"/>
      <c r="CB15" s="61">
        <f>SUMPRODUCT(([176]БП!$C$245:$N$245=$L15)*([176]БП!$C$246:$N$246))</f>
        <v>0</v>
      </c>
      <c r="CC15" s="363">
        <f>SUMPRODUCT(('[176]факт+прогноз НДПИ'!$C$220:$N$220=$L15)*('[176]факт+прогноз НДПИ'!$C$221:$N$221))</f>
        <v>0</v>
      </c>
      <c r="CD15" s="363">
        <f>SUMPRODUCT(([176]БП_Urals!$C$245:$N$245=$L15)*([176]БП_Urals!$C$246:$N$246))-CB15</f>
        <v>0</v>
      </c>
      <c r="CE15" s="363">
        <f>SUMPRODUCT(([176]БП_курс!$C$245:$N$245=$L15)*([176]БП_курс!$C$246:$N$246))-CB15</f>
        <v>0</v>
      </c>
      <c r="CF15" s="363">
        <f t="shared" si="49"/>
        <v>0</v>
      </c>
      <c r="CG15" s="363"/>
      <c r="CH15" s="16" t="e">
        <f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16">
        <f t="shared" si="21"/>
        <v>0</v>
      </c>
      <c r="CJ15" s="16">
        <f t="shared" si="50"/>
        <v>0</v>
      </c>
      <c r="CK15" s="16">
        <f t="shared" si="51"/>
        <v>0</v>
      </c>
      <c r="CL15" s="40">
        <f t="shared" si="52"/>
        <v>0</v>
      </c>
      <c r="CM15" s="18"/>
      <c r="CN15" s="11"/>
      <c r="CO15" s="16" t="e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40" t="e">
        <f t="shared" si="22"/>
        <v>#DIV/0!</v>
      </c>
      <c r="CQ15" s="275"/>
      <c r="CR15" s="14"/>
      <c r="CS15" s="91" t="e">
        <f t="shared" si="23"/>
        <v>#DIV/0!</v>
      </c>
      <c r="CT15" s="91">
        <f t="shared" si="24"/>
        <v>0</v>
      </c>
      <c r="CU15" s="91" t="e">
        <f t="shared" si="53"/>
        <v>#DIV/0!</v>
      </c>
      <c r="CV15" s="16" t="e">
        <f t="shared" si="25"/>
        <v>#DIV/0!</v>
      </c>
      <c r="CW15" s="16" t="e">
        <f t="shared" si="26"/>
        <v>#DIV/0!</v>
      </c>
      <c r="CX15" s="91" t="e">
        <f t="shared" si="54"/>
        <v>#DIV/0!</v>
      </c>
      <c r="CY15" s="288" t="e">
        <f t="shared" si="27"/>
        <v>#DIV/0!</v>
      </c>
      <c r="CZ15" s="306" t="e">
        <f t="shared" si="28"/>
        <v>#DIV/0!</v>
      </c>
      <c r="DA15" s="769" t="e">
        <f t="shared" si="29"/>
        <v>#DIV/0!</v>
      </c>
      <c r="DB15" s="769" t="e">
        <f t="shared" si="30"/>
        <v>#DIV/0!</v>
      </c>
      <c r="DC15" s="769">
        <f t="shared" si="31"/>
        <v>0</v>
      </c>
      <c r="DD15" s="769" t="e">
        <f t="shared" si="32"/>
        <v>#DIV/0!</v>
      </c>
      <c r="DE15" s="769" t="e">
        <f t="shared" si="33"/>
        <v>#DIV/0!</v>
      </c>
      <c r="DF15" s="769" t="e">
        <f t="shared" si="34"/>
        <v>#DIV/0!</v>
      </c>
      <c r="DG15" s="769" t="e">
        <f t="shared" si="35"/>
        <v>#DIV/0!</v>
      </c>
      <c r="DH15" s="769">
        <f t="shared" si="36"/>
        <v>0</v>
      </c>
      <c r="DI15" s="769">
        <f t="shared" si="37"/>
        <v>0</v>
      </c>
      <c r="DJ15" s="769">
        <f t="shared" si="38"/>
        <v>0</v>
      </c>
      <c r="DK15" s="769" t="e">
        <f t="shared" si="39"/>
        <v>#DIV/0!</v>
      </c>
      <c r="DL15" s="769" t="e">
        <f t="shared" si="40"/>
        <v>#DIV/0!</v>
      </c>
      <c r="DM15" s="55" t="e">
        <f t="shared" si="41"/>
        <v>#DIV/0!</v>
      </c>
      <c r="DN15" s="191"/>
    </row>
    <row r="16" spans="1:119" s="69" customFormat="1" ht="15.95" customHeight="1" x14ac:dyDescent="0.25">
      <c r="A16" s="18"/>
      <c r="B16" s="18"/>
      <c r="C16" s="11"/>
      <c r="D16" s="11"/>
      <c r="E16" s="11"/>
      <c r="F16" s="11"/>
      <c r="G16" s="11"/>
      <c r="H16" s="18"/>
      <c r="I16" s="261"/>
      <c r="J16" s="89" t="s">
        <v>382</v>
      </c>
      <c r="K16" s="634"/>
      <c r="L16" s="637"/>
      <c r="M16" s="183"/>
      <c r="N16" s="22"/>
      <c r="O16" s="276"/>
      <c r="P16" s="184"/>
      <c r="Q16" s="665">
        <f t="shared" si="42"/>
        <v>0</v>
      </c>
      <c r="R16" s="686">
        <f t="shared" si="55"/>
        <v>0</v>
      </c>
      <c r="S16" s="690"/>
      <c r="T16" s="658"/>
      <c r="U16" s="658"/>
      <c r="V16" s="658"/>
      <c r="W16" s="658"/>
      <c r="X16" s="276"/>
      <c r="Y16" s="274"/>
      <c r="Z16" s="176"/>
      <c r="AA16" s="461"/>
      <c r="AB16" s="11"/>
      <c r="AC16" s="11"/>
      <c r="AD16" s="11"/>
      <c r="AE16" s="11"/>
      <c r="AF16" s="11"/>
      <c r="AG16" s="75">
        <f>SUM(AB16:AF16)</f>
        <v>0</v>
      </c>
      <c r="AH16" s="632"/>
      <c r="AI16" s="276"/>
      <c r="AJ16" s="276"/>
      <c r="AK16" s="281" t="e">
        <f t="shared" si="0"/>
        <v>#DIV/0!</v>
      </c>
      <c r="AL16" s="276" t="e">
        <f t="shared" si="1"/>
        <v>#DIV/0!</v>
      </c>
      <c r="AM16" s="276" t="e">
        <f t="shared" si="2"/>
        <v>#DIV/0!</v>
      </c>
      <c r="AN16" s="276" t="e">
        <f t="shared" si="3"/>
        <v>#DIV/0!</v>
      </c>
      <c r="AO16" s="276" t="e">
        <f t="shared" si="4"/>
        <v>#DIV/0!</v>
      </c>
      <c r="AP16" s="279" t="e">
        <f t="shared" si="5"/>
        <v>#DIV/0!</v>
      </c>
      <c r="AQ16" s="90" t="e">
        <f t="shared" si="6"/>
        <v>#DIV/0!</v>
      </c>
      <c r="AR16" s="276">
        <f t="shared" si="44"/>
        <v>0</v>
      </c>
      <c r="AS16" s="279">
        <f t="shared" si="56"/>
        <v>0</v>
      </c>
      <c r="AT16" s="276" t="e">
        <f t="shared" si="7"/>
        <v>#DIV/0!</v>
      </c>
      <c r="AU16" s="276" t="e">
        <f t="shared" si="8"/>
        <v>#DIV/0!</v>
      </c>
      <c r="AV16" s="276" t="e">
        <f t="shared" si="9"/>
        <v>#DIV/0!</v>
      </c>
      <c r="AW16" s="276" t="e">
        <f t="shared" si="10"/>
        <v>#DIV/0!</v>
      </c>
      <c r="AX16" s="276" t="e">
        <f t="shared" si="11"/>
        <v>#DIV/0!</v>
      </c>
      <c r="AY16" s="279" t="e">
        <f t="shared" si="45"/>
        <v>#DIV/0!</v>
      </c>
      <c r="AZ16" s="61"/>
      <c r="BA16" s="277" t="e">
        <f t="shared" si="12"/>
        <v>#DIV/0!</v>
      </c>
      <c r="BB16" s="277">
        <f t="shared" si="13"/>
        <v>0</v>
      </c>
      <c r="BC16" s="265"/>
      <c r="BD16" s="265"/>
      <c r="BE16" s="265"/>
      <c r="BF16" s="265"/>
      <c r="BG16" s="11"/>
      <c r="BH16" s="276">
        <f t="shared" si="14"/>
        <v>0</v>
      </c>
      <c r="BI16" s="276">
        <f t="shared" si="15"/>
        <v>0</v>
      </c>
      <c r="BJ16" s="276" t="e">
        <f t="shared" si="46"/>
        <v>#DIV/0!</v>
      </c>
      <c r="BK16" s="276" t="e">
        <f t="shared" si="16"/>
        <v>#DIV/0!</v>
      </c>
      <c r="BL16" s="276"/>
      <c r="BM16" s="276" t="e">
        <f t="shared" si="17"/>
        <v>#DIV/0!</v>
      </c>
      <c r="BN16" s="276" t="e">
        <f t="shared" si="47"/>
        <v>#DIV/0!</v>
      </c>
      <c r="BO16" s="11"/>
      <c r="BP16" s="78"/>
      <c r="BQ16" s="375"/>
      <c r="BR16" s="491" t="e">
        <f>AI16/AA16/7.1862</f>
        <v>#DIV/0!</v>
      </c>
      <c r="BS16" s="492">
        <f t="shared" si="48"/>
        <v>0</v>
      </c>
      <c r="BT16" s="518">
        <f t="shared" si="18"/>
        <v>0</v>
      </c>
      <c r="BU16" s="518" t="e">
        <f t="shared" si="19"/>
        <v>#DIV/0!</v>
      </c>
      <c r="BV16" s="497" t="e">
        <f t="shared" si="20"/>
        <v>#DIV/0!</v>
      </c>
      <c r="BW16" s="276"/>
      <c r="BX16" s="508"/>
      <c r="BY16" s="508"/>
      <c r="BZ16" s="507"/>
      <c r="CA16" s="510"/>
      <c r="CB16" s="358">
        <f>SUMPRODUCT(([176]БП!$C$245:$N$245=$L16)*([176]БП!$C$246:$N$246))</f>
        <v>0</v>
      </c>
      <c r="CC16" s="355">
        <f>SUMPRODUCT(('[176]факт+прогноз НДПИ'!$C$220:$N$220=$L16)*('[176]факт+прогноз НДПИ'!$C$221:$N$221))</f>
        <v>0</v>
      </c>
      <c r="CD16" s="355">
        <f>SUMPRODUCT(([176]БП_Urals!$C$245:$N$245=$L16)*([176]БП_Urals!$C$246:$N$246))-CB16</f>
        <v>0</v>
      </c>
      <c r="CE16" s="355">
        <f>SUMPRODUCT(([176]БП_курс!$C$245:$N$245=$L16)*([176]БП_курс!$C$246:$N$246))-CB16</f>
        <v>0</v>
      </c>
      <c r="CF16" s="355">
        <f t="shared" si="49"/>
        <v>0</v>
      </c>
      <c r="CG16" s="355"/>
      <c r="CH16" s="28" t="e">
        <f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8">
        <f t="shared" si="21"/>
        <v>0</v>
      </c>
      <c r="CJ16" s="28">
        <f t="shared" si="50"/>
        <v>0</v>
      </c>
      <c r="CK16" s="28">
        <f t="shared" si="51"/>
        <v>0</v>
      </c>
      <c r="CL16" s="41">
        <f t="shared" si="52"/>
        <v>0</v>
      </c>
      <c r="CM16" s="818"/>
      <c r="CN16" s="11"/>
      <c r="CO16" s="816" t="e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41" t="e">
        <f t="shared" si="22"/>
        <v>#DIV/0!</v>
      </c>
      <c r="CQ16" s="275"/>
      <c r="CR16" s="283"/>
      <c r="CS16" s="276" t="e">
        <f t="shared" si="23"/>
        <v>#DIV/0!</v>
      </c>
      <c r="CT16" s="276">
        <f t="shared" si="24"/>
        <v>0</v>
      </c>
      <c r="CU16" s="276" t="e">
        <f t="shared" si="53"/>
        <v>#DIV/0!</v>
      </c>
      <c r="CV16" s="554" t="e">
        <f t="shared" si="25"/>
        <v>#DIV/0!</v>
      </c>
      <c r="CW16" s="554" t="e">
        <f t="shared" si="26"/>
        <v>#DIV/0!</v>
      </c>
      <c r="CX16" s="276" t="e">
        <f t="shared" si="54"/>
        <v>#DIV/0!</v>
      </c>
      <c r="CY16" s="279" t="e">
        <f t="shared" si="27"/>
        <v>#DIV/0!</v>
      </c>
      <c r="CZ16" s="306" t="e">
        <f t="shared" si="28"/>
        <v>#DIV/0!</v>
      </c>
      <c r="DA16" s="769" t="e">
        <f t="shared" si="29"/>
        <v>#DIV/0!</v>
      </c>
      <c r="DB16" s="769" t="e">
        <f t="shared" si="30"/>
        <v>#DIV/0!</v>
      </c>
      <c r="DC16" s="769">
        <f t="shared" si="31"/>
        <v>0</v>
      </c>
      <c r="DD16" s="769" t="e">
        <f t="shared" si="32"/>
        <v>#DIV/0!</v>
      </c>
      <c r="DE16" s="769" t="e">
        <f t="shared" si="33"/>
        <v>#DIV/0!</v>
      </c>
      <c r="DF16" s="769" t="e">
        <f t="shared" si="34"/>
        <v>#DIV/0!</v>
      </c>
      <c r="DG16" s="769" t="e">
        <f t="shared" si="35"/>
        <v>#DIV/0!</v>
      </c>
      <c r="DH16" s="769">
        <f t="shared" si="36"/>
        <v>0</v>
      </c>
      <c r="DI16" s="769">
        <f t="shared" si="37"/>
        <v>0</v>
      </c>
      <c r="DJ16" s="769">
        <f t="shared" si="38"/>
        <v>0</v>
      </c>
      <c r="DK16" s="769" t="e">
        <f t="shared" si="39"/>
        <v>#DIV/0!</v>
      </c>
      <c r="DL16" s="769" t="e">
        <f t="shared" si="40"/>
        <v>#DIV/0!</v>
      </c>
      <c r="DM16" s="55" t="e">
        <f t="shared" si="41"/>
        <v>#DIV/0!</v>
      </c>
      <c r="DN16" s="191"/>
    </row>
    <row r="17" spans="1:119" s="69" customFormat="1" ht="15.95" customHeight="1" x14ac:dyDescent="0.25">
      <c r="A17" s="18"/>
      <c r="B17" s="18"/>
      <c r="C17" s="11"/>
      <c r="D17" s="11"/>
      <c r="E17" s="11"/>
      <c r="F17" s="11"/>
      <c r="G17" s="11"/>
      <c r="H17" s="18"/>
      <c r="I17" s="261"/>
      <c r="J17" s="89" t="s">
        <v>384</v>
      </c>
      <c r="K17" s="634"/>
      <c r="L17" s="637"/>
      <c r="M17" s="183"/>
      <c r="N17" s="22"/>
      <c r="O17" s="276"/>
      <c r="P17" s="184"/>
      <c r="Q17" s="665">
        <f t="shared" si="42"/>
        <v>0</v>
      </c>
      <c r="R17" s="686">
        <f t="shared" si="55"/>
        <v>0</v>
      </c>
      <c r="S17" s="690"/>
      <c r="T17" s="714"/>
      <c r="U17" s="658"/>
      <c r="V17" s="658"/>
      <c r="W17" s="658"/>
      <c r="X17" s="276"/>
      <c r="Y17" s="274"/>
      <c r="Z17" s="176"/>
      <c r="AA17" s="461"/>
      <c r="AB17" s="11"/>
      <c r="AC17" s="11"/>
      <c r="AD17" s="11"/>
      <c r="AE17" s="11"/>
      <c r="AF17" s="11"/>
      <c r="AG17" s="75">
        <f>SUM(AB17:AF17)-AD17</f>
        <v>0</v>
      </c>
      <c r="AH17" s="632"/>
      <c r="AI17" s="276"/>
      <c r="AJ17" s="276"/>
      <c r="AK17" s="281" t="e">
        <f t="shared" si="0"/>
        <v>#DIV/0!</v>
      </c>
      <c r="AL17" s="276" t="e">
        <f t="shared" si="1"/>
        <v>#DIV/0!</v>
      </c>
      <c r="AM17" s="276" t="e">
        <f t="shared" si="2"/>
        <v>#DIV/0!</v>
      </c>
      <c r="AN17" s="276" t="e">
        <f t="shared" si="3"/>
        <v>#DIV/0!</v>
      </c>
      <c r="AO17" s="276" t="e">
        <f t="shared" si="4"/>
        <v>#DIV/0!</v>
      </c>
      <c r="AP17" s="279" t="e">
        <f t="shared" si="5"/>
        <v>#DIV/0!</v>
      </c>
      <c r="AQ17" s="90" t="e">
        <f t="shared" si="6"/>
        <v>#DIV/0!</v>
      </c>
      <c r="AR17" s="276">
        <f t="shared" si="44"/>
        <v>0</v>
      </c>
      <c r="AS17" s="279">
        <f t="shared" si="56"/>
        <v>0</v>
      </c>
      <c r="AT17" s="276" t="e">
        <f t="shared" ref="AT17:AT30" si="57">(AB17-B17)*$CZ17*$AA17*$Y17/1000/1000</f>
        <v>#DIV/0!</v>
      </c>
      <c r="AU17" s="276"/>
      <c r="AV17" s="276" t="e">
        <f t="shared" ref="AV17:AV34" si="58">(AD17-D17)*$CZ17*$AA17*$Y17/1000/1000</f>
        <v>#DIV/0!</v>
      </c>
      <c r="AW17" s="276" t="e">
        <f t="shared" ref="AW17:AW34" si="59">(AE17-E17)*$CZ17*$AA17*$Y17/1000/1000</f>
        <v>#DIV/0!</v>
      </c>
      <c r="AX17" s="276" t="e">
        <f t="shared" ref="AX17:AX34" si="60">(AF17-F17)*$CZ17*$AA17*$Y17/1000/1000</f>
        <v>#DIV/0!</v>
      </c>
      <c r="AY17" s="279" t="e">
        <f t="shared" si="45"/>
        <v>#DIV/0!</v>
      </c>
      <c r="AZ17" s="61"/>
      <c r="BA17" s="277" t="e">
        <f t="shared" si="12"/>
        <v>#DIV/0!</v>
      </c>
      <c r="BB17" s="277">
        <f t="shared" si="13"/>
        <v>0</v>
      </c>
      <c r="BC17" s="265"/>
      <c r="BD17" s="265"/>
      <c r="BE17" s="265"/>
      <c r="BF17" s="265"/>
      <c r="BG17" s="11"/>
      <c r="BH17" s="276">
        <f t="shared" si="14"/>
        <v>0</v>
      </c>
      <c r="BI17" s="276">
        <f t="shared" si="15"/>
        <v>0</v>
      </c>
      <c r="BJ17" s="276" t="e">
        <f t="shared" si="46"/>
        <v>#DIV/0!</v>
      </c>
      <c r="BK17" s="276" t="e">
        <f t="shared" si="16"/>
        <v>#DIV/0!</v>
      </c>
      <c r="BL17" s="276"/>
      <c r="BM17" s="276" t="e">
        <f t="shared" si="17"/>
        <v>#DIV/0!</v>
      </c>
      <c r="BN17" s="276" t="e">
        <f t="shared" si="47"/>
        <v>#DIV/0!</v>
      </c>
      <c r="BO17" s="11"/>
      <c r="BP17" s="78"/>
      <c r="BQ17" s="375"/>
      <c r="BR17" s="491" t="e">
        <f>AI17/AA17/7.183-BP17</f>
        <v>#DIV/0!</v>
      </c>
      <c r="BS17" s="492">
        <f t="shared" si="48"/>
        <v>0</v>
      </c>
      <c r="BT17" s="518">
        <f t="shared" si="18"/>
        <v>0</v>
      </c>
      <c r="BU17" s="518" t="e">
        <f t="shared" si="19"/>
        <v>#DIV/0!</v>
      </c>
      <c r="BV17" s="497" t="e">
        <f t="shared" si="20"/>
        <v>#DIV/0!</v>
      </c>
      <c r="BW17" s="276"/>
      <c r="BX17" s="508"/>
      <c r="BY17" s="508"/>
      <c r="BZ17" s="507"/>
      <c r="CA17" s="510"/>
      <c r="CB17" s="358">
        <f>SUMPRODUCT(([176]БП!$C$245:$N$245=$L17)*([176]БП!$C$246:$N$246))</f>
        <v>0</v>
      </c>
      <c r="CC17" s="355">
        <f>SUMPRODUCT(('[176]факт+прогноз НДПИ'!$C$220:$N$220=$L17)*('[176]факт+прогноз НДПИ'!$C$221:$N$221))</f>
        <v>0</v>
      </c>
      <c r="CD17" s="355">
        <f>SUMPRODUCT(([176]БП_Urals!$C$245:$N$245=$L17)*([176]БП_Urals!$C$246:$N$246))-CB17</f>
        <v>0</v>
      </c>
      <c r="CE17" s="355">
        <f>SUMPRODUCT(([176]БП_курс!$C$245:$N$245=$L17)*([176]БП_курс!$C$246:$N$246))-CB17</f>
        <v>0</v>
      </c>
      <c r="CF17" s="355">
        <f t="shared" si="49"/>
        <v>0</v>
      </c>
      <c r="CG17" s="355"/>
      <c r="CH17" s="28" t="e">
        <f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8">
        <f t="shared" si="21"/>
        <v>0</v>
      </c>
      <c r="CJ17" s="28">
        <f t="shared" si="50"/>
        <v>0</v>
      </c>
      <c r="CK17" s="28">
        <f t="shared" si="51"/>
        <v>0</v>
      </c>
      <c r="CL17" s="41">
        <f t="shared" si="52"/>
        <v>0</v>
      </c>
      <c r="CM17" s="818"/>
      <c r="CN17" s="11"/>
      <c r="CO17" s="816" t="e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41" t="e">
        <f t="shared" si="22"/>
        <v>#DIV/0!</v>
      </c>
      <c r="CQ17" s="275"/>
      <c r="CR17" s="283"/>
      <c r="CS17" s="276" t="e">
        <f t="shared" si="23"/>
        <v>#DIV/0!</v>
      </c>
      <c r="CT17" s="276">
        <f t="shared" si="24"/>
        <v>0</v>
      </c>
      <c r="CU17" s="276" t="e">
        <f t="shared" si="53"/>
        <v>#DIV/0!</v>
      </c>
      <c r="CV17" s="554" t="e">
        <f t="shared" si="25"/>
        <v>#DIV/0!</v>
      </c>
      <c r="CW17" s="554" t="e">
        <f t="shared" si="26"/>
        <v>#DIV/0!</v>
      </c>
      <c r="CX17" s="276" t="e">
        <f t="shared" si="54"/>
        <v>#DIV/0!</v>
      </c>
      <c r="CY17" s="279" t="e">
        <f t="shared" si="27"/>
        <v>#DIV/0!</v>
      </c>
      <c r="CZ17" s="306" t="e">
        <f>AI17/AA17/(BR17+BP17)</f>
        <v>#DIV/0!</v>
      </c>
      <c r="DA17" s="769" t="e">
        <f t="shared" si="29"/>
        <v>#DIV/0!</v>
      </c>
      <c r="DB17" s="769" t="e">
        <f t="shared" si="30"/>
        <v>#DIV/0!</v>
      </c>
      <c r="DC17" s="769">
        <f t="shared" si="31"/>
        <v>0</v>
      </c>
      <c r="DD17" s="769" t="e">
        <f t="shared" si="32"/>
        <v>#DIV/0!</v>
      </c>
      <c r="DE17" s="769" t="e">
        <f t="shared" si="33"/>
        <v>#DIV/0!</v>
      </c>
      <c r="DF17" s="769" t="e">
        <f t="shared" si="34"/>
        <v>#DIV/0!</v>
      </c>
      <c r="DG17" s="769" t="e">
        <f t="shared" si="35"/>
        <v>#DIV/0!</v>
      </c>
      <c r="DH17" s="769">
        <f t="shared" si="36"/>
        <v>0</v>
      </c>
      <c r="DI17" s="769">
        <f t="shared" si="37"/>
        <v>0</v>
      </c>
      <c r="DJ17" s="769">
        <f t="shared" si="38"/>
        <v>0</v>
      </c>
      <c r="DK17" s="769" t="e">
        <f t="shared" si="39"/>
        <v>#DIV/0!</v>
      </c>
      <c r="DL17" s="769" t="e">
        <f t="shared" si="40"/>
        <v>#DIV/0!</v>
      </c>
      <c r="DM17" s="55" t="e">
        <f t="shared" si="41"/>
        <v>#DIV/0!</v>
      </c>
      <c r="DN17" s="191"/>
    </row>
    <row r="18" spans="1:119" s="69" customFormat="1" ht="15.95" customHeight="1" x14ac:dyDescent="0.25">
      <c r="A18" s="18"/>
      <c r="B18" s="18"/>
      <c r="C18" s="11"/>
      <c r="D18" s="11"/>
      <c r="E18" s="11"/>
      <c r="F18" s="11"/>
      <c r="G18" s="11"/>
      <c r="H18" s="18"/>
      <c r="I18" s="261"/>
      <c r="J18" s="89" t="s">
        <v>385</v>
      </c>
      <c r="K18" s="634"/>
      <c r="L18" s="637"/>
      <c r="M18" s="183"/>
      <c r="N18" s="22"/>
      <c r="O18" s="276"/>
      <c r="P18" s="184"/>
      <c r="Q18" s="665">
        <f t="shared" si="42"/>
        <v>0</v>
      </c>
      <c r="R18" s="686">
        <f t="shared" si="55"/>
        <v>0</v>
      </c>
      <c r="S18" s="690"/>
      <c r="T18" s="714"/>
      <c r="U18" s="658"/>
      <c r="V18" s="658"/>
      <c r="W18" s="658"/>
      <c r="X18" s="276"/>
      <c r="Y18" s="274"/>
      <c r="Z18" s="176"/>
      <c r="AA18" s="461"/>
      <c r="AB18" s="11"/>
      <c r="AC18" s="11"/>
      <c r="AD18" s="11"/>
      <c r="AE18" s="11"/>
      <c r="AF18" s="11"/>
      <c r="AG18" s="75">
        <f>SUM(AB18:AF18)</f>
        <v>0</v>
      </c>
      <c r="AH18" s="632"/>
      <c r="AI18" s="276"/>
      <c r="AJ18" s="276"/>
      <c r="AK18" s="281" t="e">
        <f t="shared" si="0"/>
        <v>#DIV/0!</v>
      </c>
      <c r="AL18" s="276" t="e">
        <f t="shared" si="1"/>
        <v>#DIV/0!</v>
      </c>
      <c r="AM18" s="276" t="e">
        <f t="shared" si="2"/>
        <v>#DIV/0!</v>
      </c>
      <c r="AN18" s="276" t="e">
        <f t="shared" si="3"/>
        <v>#DIV/0!</v>
      </c>
      <c r="AO18" s="276" t="e">
        <f t="shared" si="4"/>
        <v>#DIV/0!</v>
      </c>
      <c r="AP18" s="279" t="e">
        <f t="shared" si="5"/>
        <v>#DIV/0!</v>
      </c>
      <c r="AQ18" s="90" t="e">
        <f t="shared" si="6"/>
        <v>#DIV/0!</v>
      </c>
      <c r="AR18" s="276">
        <f t="shared" si="44"/>
        <v>0</v>
      </c>
      <c r="AS18" s="279">
        <f>AR18-AJ18</f>
        <v>0</v>
      </c>
      <c r="AT18" s="276" t="e">
        <f t="shared" si="57"/>
        <v>#DIV/0!</v>
      </c>
      <c r="AU18" s="276" t="e">
        <f>(AC18-C18)*$CZ18*$AA18*$Y18/1000/1000</f>
        <v>#DIV/0!</v>
      </c>
      <c r="AV18" s="276" t="e">
        <f t="shared" si="58"/>
        <v>#DIV/0!</v>
      </c>
      <c r="AW18" s="276" t="e">
        <f t="shared" si="59"/>
        <v>#DIV/0!</v>
      </c>
      <c r="AX18" s="276" t="e">
        <f t="shared" si="60"/>
        <v>#DIV/0!</v>
      </c>
      <c r="AY18" s="279" t="e">
        <f t="shared" si="45"/>
        <v>#DIV/0!</v>
      </c>
      <c r="AZ18" s="61"/>
      <c r="BA18" s="277" t="e">
        <f t="shared" si="12"/>
        <v>#DIV/0!</v>
      </c>
      <c r="BB18" s="277">
        <f t="shared" si="13"/>
        <v>0</v>
      </c>
      <c r="BC18" s="265"/>
      <c r="BD18" s="265"/>
      <c r="BE18" s="265"/>
      <c r="BF18" s="265"/>
      <c r="BG18" s="11"/>
      <c r="BH18" s="276">
        <f t="shared" si="14"/>
        <v>0</v>
      </c>
      <c r="BI18" s="276">
        <f t="shared" si="15"/>
        <v>0</v>
      </c>
      <c r="BJ18" s="276" t="e">
        <f t="shared" si="46"/>
        <v>#DIV/0!</v>
      </c>
      <c r="BK18" s="276" t="e">
        <f t="shared" si="16"/>
        <v>#DIV/0!</v>
      </c>
      <c r="BL18" s="276"/>
      <c r="BM18" s="276" t="e">
        <f t="shared" si="17"/>
        <v>#DIV/0!</v>
      </c>
      <c r="BN18" s="276" t="e">
        <f t="shared" si="47"/>
        <v>#DIV/0!</v>
      </c>
      <c r="BO18" s="11"/>
      <c r="BP18" s="78"/>
      <c r="BQ18" s="375"/>
      <c r="BR18" s="491" t="e">
        <f>AI18/AA18/7.1894</f>
        <v>#DIV/0!</v>
      </c>
      <c r="BS18" s="492">
        <f t="shared" si="48"/>
        <v>0</v>
      </c>
      <c r="BT18" s="518">
        <f t="shared" si="18"/>
        <v>0</v>
      </c>
      <c r="BU18" s="518" t="e">
        <f t="shared" si="19"/>
        <v>#DIV/0!</v>
      </c>
      <c r="BV18" s="497" t="e">
        <f t="shared" si="20"/>
        <v>#DIV/0!</v>
      </c>
      <c r="BW18" s="276"/>
      <c r="BX18" s="508"/>
      <c r="BY18" s="508"/>
      <c r="BZ18" s="507"/>
      <c r="CA18" s="510"/>
      <c r="CB18" s="358">
        <f>SUMPRODUCT(([176]БП!$C$245:$N$245=$L18)*([176]БП!$C$246:$N$246))</f>
        <v>0</v>
      </c>
      <c r="CC18" s="355">
        <f>SUMPRODUCT(('[176]факт+прогноз НДПИ'!$C$220:$N$220=$L18)*('[176]факт+прогноз НДПИ'!$C$221:$N$221))</f>
        <v>0</v>
      </c>
      <c r="CD18" s="355">
        <f>SUMPRODUCT(([176]БП_Urals!$C$245:$N$245=$L18)*([176]БП_Urals!$C$246:$N$246))-CB18</f>
        <v>0</v>
      </c>
      <c r="CE18" s="355">
        <f>SUMPRODUCT(([176]БП_курс!$C$245:$N$245=$L18)*([176]БП_курс!$C$246:$N$246))-CB18</f>
        <v>0</v>
      </c>
      <c r="CF18" s="355">
        <f t="shared" si="49"/>
        <v>0</v>
      </c>
      <c r="CG18" s="355"/>
      <c r="CH18" s="28" t="e">
        <f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8">
        <f t="shared" si="21"/>
        <v>0</v>
      </c>
      <c r="CJ18" s="28">
        <f t="shared" si="50"/>
        <v>0</v>
      </c>
      <c r="CK18" s="28">
        <f t="shared" si="51"/>
        <v>0</v>
      </c>
      <c r="CL18" s="41">
        <f t="shared" si="52"/>
        <v>0</v>
      </c>
      <c r="CM18" s="818"/>
      <c r="CN18" s="11"/>
      <c r="CO18" s="816" t="e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41" t="e">
        <f t="shared" si="22"/>
        <v>#DIV/0!</v>
      </c>
      <c r="CQ18" s="275"/>
      <c r="CR18" s="283"/>
      <c r="CS18" s="276" t="e">
        <f t="shared" si="23"/>
        <v>#DIV/0!</v>
      </c>
      <c r="CT18" s="276">
        <f t="shared" si="24"/>
        <v>0</v>
      </c>
      <c r="CU18" s="276" t="e">
        <f t="shared" si="53"/>
        <v>#DIV/0!</v>
      </c>
      <c r="CV18" s="554" t="e">
        <f t="shared" si="25"/>
        <v>#DIV/0!</v>
      </c>
      <c r="CW18" s="554" t="e">
        <f t="shared" si="26"/>
        <v>#DIV/0!</v>
      </c>
      <c r="CX18" s="276" t="e">
        <f t="shared" si="54"/>
        <v>#DIV/0!</v>
      </c>
      <c r="CY18" s="279" t="e">
        <f t="shared" si="27"/>
        <v>#DIV/0!</v>
      </c>
      <c r="CZ18" s="306" t="e">
        <f>AI18/AA18/BR18</f>
        <v>#DIV/0!</v>
      </c>
      <c r="DA18" s="769" t="e">
        <f t="shared" si="29"/>
        <v>#DIV/0!</v>
      </c>
      <c r="DB18" s="769" t="e">
        <f t="shared" si="30"/>
        <v>#DIV/0!</v>
      </c>
      <c r="DC18" s="769">
        <f t="shared" si="31"/>
        <v>0</v>
      </c>
      <c r="DD18" s="769" t="e">
        <f t="shared" si="32"/>
        <v>#DIV/0!</v>
      </c>
      <c r="DE18" s="769" t="e">
        <f t="shared" si="33"/>
        <v>#DIV/0!</v>
      </c>
      <c r="DF18" s="769" t="e">
        <f t="shared" si="34"/>
        <v>#DIV/0!</v>
      </c>
      <c r="DG18" s="769" t="e">
        <f t="shared" si="35"/>
        <v>#DIV/0!</v>
      </c>
      <c r="DH18" s="769">
        <f t="shared" si="36"/>
        <v>0</v>
      </c>
      <c r="DI18" s="769">
        <f t="shared" si="37"/>
        <v>0</v>
      </c>
      <c r="DJ18" s="769">
        <f t="shared" si="38"/>
        <v>0</v>
      </c>
      <c r="DK18" s="769" t="e">
        <f t="shared" si="39"/>
        <v>#DIV/0!</v>
      </c>
      <c r="DL18" s="769" t="e">
        <f t="shared" si="40"/>
        <v>#DIV/0!</v>
      </c>
      <c r="DM18" s="55" t="e">
        <f t="shared" si="41"/>
        <v>#DIV/0!</v>
      </c>
      <c r="DN18" s="191"/>
    </row>
    <row r="19" spans="1:119" s="69" customFormat="1" ht="15.95" customHeight="1" x14ac:dyDescent="0.25">
      <c r="A19" s="18"/>
      <c r="B19" s="18"/>
      <c r="C19" s="11"/>
      <c r="D19" s="11"/>
      <c r="E19" s="11"/>
      <c r="F19" s="11"/>
      <c r="G19" s="11"/>
      <c r="H19" s="18"/>
      <c r="I19" s="261"/>
      <c r="J19" s="89" t="s">
        <v>385</v>
      </c>
      <c r="K19" s="634"/>
      <c r="L19" s="637"/>
      <c r="M19" s="183"/>
      <c r="N19" s="22"/>
      <c r="O19" s="276"/>
      <c r="P19" s="184"/>
      <c r="Q19" s="665">
        <f t="shared" si="42"/>
        <v>0</v>
      </c>
      <c r="R19" s="686">
        <f t="shared" si="55"/>
        <v>0</v>
      </c>
      <c r="S19" s="690"/>
      <c r="T19" s="714"/>
      <c r="U19" s="658"/>
      <c r="V19" s="658"/>
      <c r="W19" s="658"/>
      <c r="X19" s="276"/>
      <c r="Y19" s="274"/>
      <c r="Z19" s="176"/>
      <c r="AA19" s="461"/>
      <c r="AB19" s="11"/>
      <c r="AC19" s="11"/>
      <c r="AD19" s="11"/>
      <c r="AE19" s="11"/>
      <c r="AF19" s="11"/>
      <c r="AG19" s="75">
        <f>SUM(AB19:AF19)</f>
        <v>0</v>
      </c>
      <c r="AH19" s="632"/>
      <c r="AI19" s="276"/>
      <c r="AJ19" s="276"/>
      <c r="AK19" s="281" t="e">
        <f t="shared" si="0"/>
        <v>#DIV/0!</v>
      </c>
      <c r="AL19" s="276" t="e">
        <f t="shared" si="1"/>
        <v>#DIV/0!</v>
      </c>
      <c r="AM19" s="276" t="e">
        <f t="shared" si="2"/>
        <v>#DIV/0!</v>
      </c>
      <c r="AN19" s="276" t="e">
        <f t="shared" si="3"/>
        <v>#DIV/0!</v>
      </c>
      <c r="AO19" s="276" t="e">
        <f t="shared" si="4"/>
        <v>#DIV/0!</v>
      </c>
      <c r="AP19" s="279" t="e">
        <f t="shared" si="5"/>
        <v>#DIV/0!</v>
      </c>
      <c r="AQ19" s="90" t="e">
        <f t="shared" si="6"/>
        <v>#DIV/0!</v>
      </c>
      <c r="AR19" s="276">
        <f t="shared" si="44"/>
        <v>0</v>
      </c>
      <c r="AS19" s="279">
        <f t="shared" si="56"/>
        <v>0</v>
      </c>
      <c r="AT19" s="276" t="e">
        <f t="shared" si="57"/>
        <v>#DIV/0!</v>
      </c>
      <c r="AU19" s="276" t="e">
        <f>(AC19-C19)*$CZ19*$AA19*$Y19/1000/1000</f>
        <v>#DIV/0!</v>
      </c>
      <c r="AV19" s="276" t="e">
        <f t="shared" si="58"/>
        <v>#DIV/0!</v>
      </c>
      <c r="AW19" s="276" t="e">
        <f t="shared" si="59"/>
        <v>#DIV/0!</v>
      </c>
      <c r="AX19" s="276" t="e">
        <f t="shared" si="60"/>
        <v>#DIV/0!</v>
      </c>
      <c r="AY19" s="279" t="e">
        <f t="shared" si="45"/>
        <v>#DIV/0!</v>
      </c>
      <c r="AZ19" s="61"/>
      <c r="BA19" s="277" t="e">
        <f t="shared" si="12"/>
        <v>#DIV/0!</v>
      </c>
      <c r="BB19" s="277">
        <f t="shared" si="13"/>
        <v>0</v>
      </c>
      <c r="BC19" s="265"/>
      <c r="BD19" s="265"/>
      <c r="BE19" s="265"/>
      <c r="BF19" s="265"/>
      <c r="BG19" s="11"/>
      <c r="BH19" s="276">
        <f t="shared" si="14"/>
        <v>0</v>
      </c>
      <c r="BI19" s="276">
        <f t="shared" si="15"/>
        <v>0</v>
      </c>
      <c r="BJ19" s="276" t="e">
        <f t="shared" si="46"/>
        <v>#DIV/0!</v>
      </c>
      <c r="BK19" s="276" t="e">
        <f t="shared" si="16"/>
        <v>#DIV/0!</v>
      </c>
      <c r="BL19" s="276"/>
      <c r="BM19" s="276" t="e">
        <f t="shared" si="17"/>
        <v>#DIV/0!</v>
      </c>
      <c r="BN19" s="276" t="e">
        <f t="shared" si="47"/>
        <v>#DIV/0!</v>
      </c>
      <c r="BO19" s="11"/>
      <c r="BP19" s="78"/>
      <c r="BQ19" s="375"/>
      <c r="BR19" s="491" t="e">
        <f>AI19/AA19/7.1814</f>
        <v>#DIV/0!</v>
      </c>
      <c r="BS19" s="492">
        <f t="shared" si="48"/>
        <v>0</v>
      </c>
      <c r="BT19" s="518">
        <f t="shared" si="18"/>
        <v>0</v>
      </c>
      <c r="BU19" s="518" t="e">
        <f t="shared" si="19"/>
        <v>#DIV/0!</v>
      </c>
      <c r="BV19" s="497" t="e">
        <f t="shared" si="20"/>
        <v>#DIV/0!</v>
      </c>
      <c r="BW19" s="276"/>
      <c r="BX19" s="508"/>
      <c r="BY19" s="508"/>
      <c r="BZ19" s="507"/>
      <c r="CA19" s="510"/>
      <c r="CB19" s="358">
        <f>SUMPRODUCT(([176]БП!$C$245:$N$245=$L19)*([176]БП!$C$246:$N$246))</f>
        <v>0</v>
      </c>
      <c r="CC19" s="355">
        <f>SUMPRODUCT(('[176]факт+прогноз НДПИ'!$C$220:$N$220=$L19)*('[176]факт+прогноз НДПИ'!$C$221:$N$221))</f>
        <v>0</v>
      </c>
      <c r="CD19" s="355">
        <f>SUMPRODUCT(([176]БП_Urals!$C$245:$N$245=$L19)*([176]БП_Urals!$C$246:$N$246))-CB19</f>
        <v>0</v>
      </c>
      <c r="CE19" s="355">
        <f>SUMPRODUCT(([176]БП_курс!$C$245:$N$245=$L19)*([176]БП_курс!$C$246:$N$246))-CB19</f>
        <v>0</v>
      </c>
      <c r="CF19" s="355">
        <f t="shared" si="49"/>
        <v>0</v>
      </c>
      <c r="CG19" s="355"/>
      <c r="CH19" s="28" t="e">
        <f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8">
        <f t="shared" si="21"/>
        <v>0</v>
      </c>
      <c r="CJ19" s="28">
        <f t="shared" si="50"/>
        <v>0</v>
      </c>
      <c r="CK19" s="28">
        <f t="shared" si="51"/>
        <v>0</v>
      </c>
      <c r="CL19" s="41">
        <f t="shared" si="52"/>
        <v>0</v>
      </c>
      <c r="CM19" s="818"/>
      <c r="CN19" s="11"/>
      <c r="CO19" s="816" t="e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41" t="e">
        <f t="shared" si="22"/>
        <v>#DIV/0!</v>
      </c>
      <c r="CQ19" s="275"/>
      <c r="CR19" s="283"/>
      <c r="CS19" s="276" t="e">
        <f t="shared" si="23"/>
        <v>#DIV/0!</v>
      </c>
      <c r="CT19" s="276">
        <f t="shared" si="24"/>
        <v>0</v>
      </c>
      <c r="CU19" s="276" t="e">
        <f t="shared" si="53"/>
        <v>#DIV/0!</v>
      </c>
      <c r="CV19" s="554" t="e">
        <f t="shared" si="25"/>
        <v>#DIV/0!</v>
      </c>
      <c r="CW19" s="554" t="e">
        <f t="shared" si="26"/>
        <v>#DIV/0!</v>
      </c>
      <c r="CX19" s="276" t="e">
        <f t="shared" si="54"/>
        <v>#DIV/0!</v>
      </c>
      <c r="CY19" s="279" t="e">
        <f t="shared" si="27"/>
        <v>#DIV/0!</v>
      </c>
      <c r="CZ19" s="306" t="e">
        <f>AI19/AA19/BR19</f>
        <v>#DIV/0!</v>
      </c>
      <c r="DA19" s="769" t="e">
        <f t="shared" si="29"/>
        <v>#DIV/0!</v>
      </c>
      <c r="DB19" s="769" t="e">
        <f t="shared" si="30"/>
        <v>#DIV/0!</v>
      </c>
      <c r="DC19" s="769">
        <f t="shared" si="31"/>
        <v>0</v>
      </c>
      <c r="DD19" s="769" t="e">
        <f t="shared" si="32"/>
        <v>#DIV/0!</v>
      </c>
      <c r="DE19" s="769" t="e">
        <f t="shared" si="33"/>
        <v>#DIV/0!</v>
      </c>
      <c r="DF19" s="769" t="e">
        <f t="shared" si="34"/>
        <v>#DIV/0!</v>
      </c>
      <c r="DG19" s="769" t="e">
        <f t="shared" si="35"/>
        <v>#DIV/0!</v>
      </c>
      <c r="DH19" s="769">
        <f t="shared" si="36"/>
        <v>0</v>
      </c>
      <c r="DI19" s="769">
        <f t="shared" si="37"/>
        <v>0</v>
      </c>
      <c r="DJ19" s="769">
        <f t="shared" si="38"/>
        <v>0</v>
      </c>
      <c r="DK19" s="769" t="e">
        <f t="shared" si="39"/>
        <v>#DIV/0!</v>
      </c>
      <c r="DL19" s="769" t="e">
        <f t="shared" si="40"/>
        <v>#DIV/0!</v>
      </c>
      <c r="DM19" s="55" t="e">
        <f t="shared" si="41"/>
        <v>#DIV/0!</v>
      </c>
      <c r="DN19" s="191"/>
    </row>
    <row r="20" spans="1:119" s="69" customFormat="1" ht="15.95" customHeight="1" x14ac:dyDescent="0.25">
      <c r="A20" s="18"/>
      <c r="B20" s="18"/>
      <c r="C20" s="11"/>
      <c r="D20" s="11"/>
      <c r="E20" s="11"/>
      <c r="F20" s="11"/>
      <c r="G20" s="11"/>
      <c r="H20" s="18"/>
      <c r="I20" s="261"/>
      <c r="J20" s="1090" t="s">
        <v>386</v>
      </c>
      <c r="K20" s="634"/>
      <c r="L20" s="637"/>
      <c r="M20" s="183"/>
      <c r="N20" s="22"/>
      <c r="O20" s="276"/>
      <c r="P20" s="184"/>
      <c r="Q20" s="665">
        <f t="shared" si="42"/>
        <v>0</v>
      </c>
      <c r="R20" s="686">
        <f t="shared" si="55"/>
        <v>0</v>
      </c>
      <c r="S20" s="691"/>
      <c r="T20" s="16"/>
      <c r="U20" s="16"/>
      <c r="V20" s="72"/>
      <c r="W20" s="11"/>
      <c r="X20" s="276"/>
      <c r="Y20" s="274"/>
      <c r="Z20" s="176"/>
      <c r="AA20" s="461"/>
      <c r="AB20" s="11"/>
      <c r="AC20" s="11"/>
      <c r="AD20" s="11"/>
      <c r="AE20" s="11"/>
      <c r="AF20" s="11"/>
      <c r="AG20" s="75">
        <f>SUM(AB20:AF20)-AD20</f>
        <v>0</v>
      </c>
      <c r="AH20" s="632"/>
      <c r="AI20" s="276"/>
      <c r="AJ20" s="276"/>
      <c r="AK20" s="281" t="e">
        <f t="shared" si="0"/>
        <v>#DIV/0!</v>
      </c>
      <c r="AL20" s="276" t="e">
        <f t="shared" si="1"/>
        <v>#DIV/0!</v>
      </c>
      <c r="AM20" s="276" t="e">
        <f t="shared" si="2"/>
        <v>#DIV/0!</v>
      </c>
      <c r="AN20" s="276" t="e">
        <f t="shared" si="3"/>
        <v>#DIV/0!</v>
      </c>
      <c r="AO20" s="276" t="e">
        <f t="shared" si="4"/>
        <v>#DIV/0!</v>
      </c>
      <c r="AP20" s="279" t="e">
        <f t="shared" si="5"/>
        <v>#DIV/0!</v>
      </c>
      <c r="AQ20" s="90" t="e">
        <f t="shared" si="6"/>
        <v>#DIV/0!</v>
      </c>
      <c r="AR20" s="276">
        <f t="shared" si="44"/>
        <v>0</v>
      </c>
      <c r="AS20" s="279">
        <f>AR20-AJ20</f>
        <v>0</v>
      </c>
      <c r="AT20" s="276" t="e">
        <f t="shared" si="57"/>
        <v>#DIV/0!</v>
      </c>
      <c r="AU20" s="276"/>
      <c r="AV20" s="276" t="e">
        <f t="shared" si="58"/>
        <v>#DIV/0!</v>
      </c>
      <c r="AW20" s="276" t="e">
        <f t="shared" si="59"/>
        <v>#DIV/0!</v>
      </c>
      <c r="AX20" s="276" t="e">
        <f t="shared" si="60"/>
        <v>#DIV/0!</v>
      </c>
      <c r="AY20" s="279" t="e">
        <f t="shared" si="45"/>
        <v>#DIV/0!</v>
      </c>
      <c r="AZ20" s="61"/>
      <c r="BA20" s="277" t="e">
        <f t="shared" si="12"/>
        <v>#DIV/0!</v>
      </c>
      <c r="BB20" s="277">
        <f t="shared" si="13"/>
        <v>0</v>
      </c>
      <c r="BC20" s="265"/>
      <c r="BD20" s="265"/>
      <c r="BE20" s="265"/>
      <c r="BF20" s="265"/>
      <c r="BG20" s="11"/>
      <c r="BH20" s="276">
        <f t="shared" si="14"/>
        <v>0</v>
      </c>
      <c r="BI20" s="276">
        <f t="shared" si="15"/>
        <v>0</v>
      </c>
      <c r="BJ20" s="276" t="e">
        <f t="shared" si="46"/>
        <v>#DIV/0!</v>
      </c>
      <c r="BK20" s="276" t="e">
        <f t="shared" si="16"/>
        <v>#DIV/0!</v>
      </c>
      <c r="BL20" s="276"/>
      <c r="BM20" s="276" t="e">
        <f t="shared" si="17"/>
        <v>#DIV/0!</v>
      </c>
      <c r="BN20" s="276" t="e">
        <f t="shared" si="47"/>
        <v>#DIV/0!</v>
      </c>
      <c r="BO20" s="11"/>
      <c r="BP20" s="78"/>
      <c r="BQ20" s="375"/>
      <c r="BR20" s="491" t="e">
        <f>AI20/AA20/7.1854-BP20</f>
        <v>#DIV/0!</v>
      </c>
      <c r="BS20" s="492">
        <f t="shared" si="48"/>
        <v>0</v>
      </c>
      <c r="BT20" s="518">
        <f t="shared" si="18"/>
        <v>0</v>
      </c>
      <c r="BU20" s="518" t="e">
        <f t="shared" si="19"/>
        <v>#DIV/0!</v>
      </c>
      <c r="BV20" s="497" t="e">
        <f t="shared" si="20"/>
        <v>#DIV/0!</v>
      </c>
      <c r="BW20" s="276"/>
      <c r="BX20" s="508"/>
      <c r="BY20" s="508"/>
      <c r="BZ20" s="507"/>
      <c r="CA20" s="510"/>
      <c r="CB20" s="358">
        <f>SUMPRODUCT(([176]БП!$C$245:$N$245=$L20)*([176]БП!$C$246:$N$246))</f>
        <v>0</v>
      </c>
      <c r="CC20" s="355">
        <f>SUMPRODUCT(('[176]факт+прогноз НДПИ'!$C$220:$N$220=$L20)*('[176]факт+прогноз НДПИ'!$C$221:$N$221))</f>
        <v>0</v>
      </c>
      <c r="CD20" s="355">
        <f>SUMPRODUCT(([176]БП_Urals!$C$245:$N$245=$L20)*([176]БП_Urals!$C$246:$N$246))-CB20</f>
        <v>0</v>
      </c>
      <c r="CE20" s="355">
        <f>SUMPRODUCT(([176]БП_курс!$C$245:$N$245=$L20)*([176]БП_курс!$C$246:$N$246))-CB20</f>
        <v>0</v>
      </c>
      <c r="CF20" s="355">
        <f t="shared" si="49"/>
        <v>0</v>
      </c>
      <c r="CG20" s="355"/>
      <c r="CH20" s="28" t="e">
        <f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8">
        <f t="shared" si="21"/>
        <v>0</v>
      </c>
      <c r="CJ20" s="28">
        <f t="shared" si="50"/>
        <v>0</v>
      </c>
      <c r="CK20" s="28">
        <f t="shared" si="51"/>
        <v>0</v>
      </c>
      <c r="CL20" s="41">
        <f t="shared" si="52"/>
        <v>0</v>
      </c>
      <c r="CM20" s="818"/>
      <c r="CN20" s="11"/>
      <c r="CO20" s="816" t="e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41" t="e">
        <f t="shared" si="22"/>
        <v>#DIV/0!</v>
      </c>
      <c r="CQ20" s="275"/>
      <c r="CR20" s="283"/>
      <c r="CS20" s="276" t="e">
        <f t="shared" si="23"/>
        <v>#DIV/0!</v>
      </c>
      <c r="CT20" s="276">
        <f t="shared" si="24"/>
        <v>0</v>
      </c>
      <c r="CU20" s="276" t="e">
        <f t="shared" si="53"/>
        <v>#DIV/0!</v>
      </c>
      <c r="CV20" s="554" t="e">
        <f t="shared" si="25"/>
        <v>#DIV/0!</v>
      </c>
      <c r="CW20" s="554" t="e">
        <f t="shared" si="26"/>
        <v>#DIV/0!</v>
      </c>
      <c r="CX20" s="276" t="e">
        <f t="shared" si="54"/>
        <v>#DIV/0!</v>
      </c>
      <c r="CY20" s="279" t="e">
        <f t="shared" si="27"/>
        <v>#DIV/0!</v>
      </c>
      <c r="CZ20" s="306" t="e">
        <f>AI20/AA20/(BR20+BP20)</f>
        <v>#DIV/0!</v>
      </c>
      <c r="DA20" s="769" t="e">
        <f t="shared" si="29"/>
        <v>#DIV/0!</v>
      </c>
      <c r="DB20" s="769" t="e">
        <f t="shared" si="30"/>
        <v>#DIV/0!</v>
      </c>
      <c r="DC20" s="769">
        <f t="shared" si="31"/>
        <v>0</v>
      </c>
      <c r="DD20" s="769" t="e">
        <f t="shared" si="32"/>
        <v>#DIV/0!</v>
      </c>
      <c r="DE20" s="769" t="e">
        <f t="shared" si="33"/>
        <v>#DIV/0!</v>
      </c>
      <c r="DF20" s="769" t="e">
        <f t="shared" si="34"/>
        <v>#DIV/0!</v>
      </c>
      <c r="DG20" s="769" t="e">
        <f t="shared" si="35"/>
        <v>#DIV/0!</v>
      </c>
      <c r="DH20" s="769">
        <f t="shared" si="36"/>
        <v>0</v>
      </c>
      <c r="DI20" s="769">
        <f t="shared" si="37"/>
        <v>0</v>
      </c>
      <c r="DJ20" s="769">
        <f t="shared" si="38"/>
        <v>0</v>
      </c>
      <c r="DK20" s="769" t="e">
        <f t="shared" si="39"/>
        <v>#DIV/0!</v>
      </c>
      <c r="DL20" s="769" t="e">
        <f t="shared" si="40"/>
        <v>#DIV/0!</v>
      </c>
      <c r="DM20" s="55" t="e">
        <f t="shared" si="41"/>
        <v>#DIV/0!</v>
      </c>
      <c r="DN20" s="191"/>
    </row>
    <row r="21" spans="1:119" s="69" customFormat="1" ht="15.95" customHeight="1" x14ac:dyDescent="0.25">
      <c r="A21" s="18"/>
      <c r="B21" s="18"/>
      <c r="C21" s="11"/>
      <c r="D21" s="11"/>
      <c r="E21" s="11"/>
      <c r="F21" s="11"/>
      <c r="G21" s="11"/>
      <c r="H21" s="18"/>
      <c r="I21" s="261"/>
      <c r="J21" s="89" t="s">
        <v>384</v>
      </c>
      <c r="K21" s="634"/>
      <c r="L21" s="637"/>
      <c r="M21" s="183"/>
      <c r="N21" s="22"/>
      <c r="O21" s="276"/>
      <c r="P21" s="184"/>
      <c r="Q21" s="665">
        <f t="shared" si="42"/>
        <v>0</v>
      </c>
      <c r="R21" s="686">
        <f t="shared" si="55"/>
        <v>0</v>
      </c>
      <c r="S21" s="692"/>
      <c r="T21" s="714"/>
      <c r="U21" s="658"/>
      <c r="V21" s="658"/>
      <c r="W21" s="658"/>
      <c r="X21" s="276"/>
      <c r="Y21" s="274"/>
      <c r="Z21" s="176"/>
      <c r="AA21" s="461"/>
      <c r="AB21" s="11"/>
      <c r="AC21" s="11"/>
      <c r="AD21" s="11"/>
      <c r="AE21" s="11"/>
      <c r="AF21" s="11"/>
      <c r="AG21" s="75">
        <f>SUM(AB21:AF21)</f>
        <v>0</v>
      </c>
      <c r="AH21" s="632"/>
      <c r="AI21" s="276"/>
      <c r="AJ21" s="276"/>
      <c r="AK21" s="281" t="e">
        <f t="shared" si="0"/>
        <v>#DIV/0!</v>
      </c>
      <c r="AL21" s="276" t="e">
        <f t="shared" si="1"/>
        <v>#DIV/0!</v>
      </c>
      <c r="AM21" s="276" t="e">
        <f t="shared" si="2"/>
        <v>#DIV/0!</v>
      </c>
      <c r="AN21" s="276" t="e">
        <f t="shared" si="3"/>
        <v>#DIV/0!</v>
      </c>
      <c r="AO21" s="276" t="e">
        <f t="shared" si="4"/>
        <v>#DIV/0!</v>
      </c>
      <c r="AP21" s="279" t="e">
        <f t="shared" si="5"/>
        <v>#DIV/0!</v>
      </c>
      <c r="AQ21" s="90" t="e">
        <f t="shared" si="6"/>
        <v>#DIV/0!</v>
      </c>
      <c r="AR21" s="276">
        <f t="shared" si="44"/>
        <v>0</v>
      </c>
      <c r="AS21" s="279">
        <f>AR21-AJ21</f>
        <v>0</v>
      </c>
      <c r="AT21" s="276" t="e">
        <f t="shared" si="57"/>
        <v>#DIV/0!</v>
      </c>
      <c r="AU21" s="276" t="e">
        <f>(AC21-C21)*$CZ21*$AA21*$Y21/1000/1000</f>
        <v>#DIV/0!</v>
      </c>
      <c r="AV21" s="276" t="e">
        <f t="shared" si="58"/>
        <v>#DIV/0!</v>
      </c>
      <c r="AW21" s="276" t="e">
        <f t="shared" si="59"/>
        <v>#DIV/0!</v>
      </c>
      <c r="AX21" s="276" t="e">
        <f t="shared" si="60"/>
        <v>#DIV/0!</v>
      </c>
      <c r="AY21" s="279" t="e">
        <f t="shared" si="45"/>
        <v>#DIV/0!</v>
      </c>
      <c r="AZ21" s="61"/>
      <c r="BA21" s="277" t="e">
        <f t="shared" si="12"/>
        <v>#DIV/0!</v>
      </c>
      <c r="BB21" s="277">
        <f t="shared" si="13"/>
        <v>0</v>
      </c>
      <c r="BC21" s="265"/>
      <c r="BD21" s="265"/>
      <c r="BE21" s="265"/>
      <c r="BF21" s="265"/>
      <c r="BG21" s="11"/>
      <c r="BH21" s="276">
        <f t="shared" si="14"/>
        <v>0</v>
      </c>
      <c r="BI21" s="276">
        <f t="shared" si="15"/>
        <v>0</v>
      </c>
      <c r="BJ21" s="276" t="e">
        <f t="shared" si="46"/>
        <v>#DIV/0!</v>
      </c>
      <c r="BK21" s="276" t="e">
        <f t="shared" si="16"/>
        <v>#DIV/0!</v>
      </c>
      <c r="BL21" s="276"/>
      <c r="BM21" s="276" t="e">
        <f t="shared" si="17"/>
        <v>#DIV/0!</v>
      </c>
      <c r="BN21" s="276" t="e">
        <f t="shared" si="47"/>
        <v>#DIV/0!</v>
      </c>
      <c r="BO21" s="11"/>
      <c r="BP21" s="78"/>
      <c r="BQ21" s="375"/>
      <c r="BR21" s="491" t="e">
        <f>AI21/AA21/7.1878</f>
        <v>#DIV/0!</v>
      </c>
      <c r="BS21" s="492">
        <f t="shared" si="48"/>
        <v>0</v>
      </c>
      <c r="BT21" s="518">
        <f t="shared" si="18"/>
        <v>0</v>
      </c>
      <c r="BU21" s="518" t="e">
        <f t="shared" si="19"/>
        <v>#DIV/0!</v>
      </c>
      <c r="BV21" s="497" t="e">
        <f t="shared" si="20"/>
        <v>#DIV/0!</v>
      </c>
      <c r="BW21" s="276"/>
      <c r="BX21" s="508"/>
      <c r="BY21" s="508"/>
      <c r="BZ21" s="507"/>
      <c r="CA21" s="510"/>
      <c r="CB21" s="358">
        <f>SUMPRODUCT(([176]БП!$C$245:$N$245=$L21)*([176]БП!$C$246:$N$246))</f>
        <v>0</v>
      </c>
      <c r="CC21" s="355">
        <f>SUMPRODUCT(('[176]факт+прогноз НДПИ'!$C$220:$N$220=$L21)*('[176]факт+прогноз НДПИ'!$C$221:$N$221))</f>
        <v>0</v>
      </c>
      <c r="CD21" s="355">
        <f>SUMPRODUCT(([176]БП_Urals!$C$245:$N$245=$L21)*([176]БП_Urals!$C$246:$N$246))-CB21</f>
        <v>0</v>
      </c>
      <c r="CE21" s="355">
        <f>SUMPRODUCT(([176]БП_курс!$C$245:$N$245=$L21)*([176]БП_курс!$C$246:$N$246))-CB21</f>
        <v>0</v>
      </c>
      <c r="CF21" s="355">
        <f t="shared" si="49"/>
        <v>0</v>
      </c>
      <c r="CG21" s="355"/>
      <c r="CH21" s="28" t="e">
        <f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8">
        <f t="shared" si="21"/>
        <v>0</v>
      </c>
      <c r="CJ21" s="28">
        <f t="shared" si="50"/>
        <v>0</v>
      </c>
      <c r="CK21" s="28">
        <f t="shared" si="51"/>
        <v>0</v>
      </c>
      <c r="CL21" s="41">
        <f t="shared" si="52"/>
        <v>0</v>
      </c>
      <c r="CM21" s="818"/>
      <c r="CN21" s="11"/>
      <c r="CO21" s="816" t="e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41" t="e">
        <f t="shared" si="22"/>
        <v>#DIV/0!</v>
      </c>
      <c r="CQ21" s="275"/>
      <c r="CR21" s="283"/>
      <c r="CS21" s="276" t="e">
        <f t="shared" si="23"/>
        <v>#DIV/0!</v>
      </c>
      <c r="CT21" s="276">
        <f t="shared" si="24"/>
        <v>0</v>
      </c>
      <c r="CU21" s="276" t="e">
        <f t="shared" si="53"/>
        <v>#DIV/0!</v>
      </c>
      <c r="CV21" s="554" t="e">
        <f t="shared" si="25"/>
        <v>#DIV/0!</v>
      </c>
      <c r="CW21" s="554" t="e">
        <f t="shared" si="26"/>
        <v>#DIV/0!</v>
      </c>
      <c r="CX21" s="276" t="e">
        <f t="shared" si="54"/>
        <v>#DIV/0!</v>
      </c>
      <c r="CY21" s="279" t="e">
        <f t="shared" si="27"/>
        <v>#DIV/0!</v>
      </c>
      <c r="CZ21" s="306" t="e">
        <f>AI21/AA21/BR21</f>
        <v>#DIV/0!</v>
      </c>
      <c r="DA21" s="769" t="e">
        <f t="shared" si="29"/>
        <v>#DIV/0!</v>
      </c>
      <c r="DB21" s="769" t="e">
        <f t="shared" si="30"/>
        <v>#DIV/0!</v>
      </c>
      <c r="DC21" s="769">
        <f t="shared" si="31"/>
        <v>0</v>
      </c>
      <c r="DD21" s="769" t="e">
        <f t="shared" si="32"/>
        <v>#DIV/0!</v>
      </c>
      <c r="DE21" s="769" t="e">
        <f t="shared" si="33"/>
        <v>#DIV/0!</v>
      </c>
      <c r="DF21" s="769" t="e">
        <f t="shared" si="34"/>
        <v>#DIV/0!</v>
      </c>
      <c r="DG21" s="769" t="e">
        <f t="shared" si="35"/>
        <v>#DIV/0!</v>
      </c>
      <c r="DH21" s="769">
        <f t="shared" si="36"/>
        <v>0</v>
      </c>
      <c r="DI21" s="769">
        <f t="shared" si="37"/>
        <v>0</v>
      </c>
      <c r="DJ21" s="769">
        <f t="shared" si="38"/>
        <v>0</v>
      </c>
      <c r="DK21" s="769" t="e">
        <f t="shared" si="39"/>
        <v>#DIV/0!</v>
      </c>
      <c r="DL21" s="769" t="e">
        <f t="shared" si="40"/>
        <v>#DIV/0!</v>
      </c>
      <c r="DM21" s="55" t="e">
        <f t="shared" si="41"/>
        <v>#DIV/0!</v>
      </c>
      <c r="DN21" s="191"/>
    </row>
    <row r="22" spans="1:119" s="69" customFormat="1" ht="15.95" customHeight="1" x14ac:dyDescent="0.25">
      <c r="A22" s="18"/>
      <c r="B22" s="18"/>
      <c r="C22" s="11"/>
      <c r="D22" s="11"/>
      <c r="E22" s="11"/>
      <c r="F22" s="11"/>
      <c r="G22" s="11"/>
      <c r="H22" s="18"/>
      <c r="I22" s="11"/>
      <c r="J22" s="287" t="s">
        <v>384</v>
      </c>
      <c r="K22" s="61"/>
      <c r="L22" s="642"/>
      <c r="M22" s="285"/>
      <c r="N22" s="72"/>
      <c r="O22" s="91"/>
      <c r="P22" s="182"/>
      <c r="Q22" s="16">
        <f t="shared" si="42"/>
        <v>0</v>
      </c>
      <c r="R22" s="686">
        <f t="shared" si="55"/>
        <v>0</v>
      </c>
      <c r="S22" s="688"/>
      <c r="T22" s="16"/>
      <c r="U22" s="16"/>
      <c r="V22" s="16"/>
      <c r="W22" s="16"/>
      <c r="X22" s="91"/>
      <c r="Y22" s="172"/>
      <c r="Z22" s="176"/>
      <c r="AA22" s="461"/>
      <c r="AB22" s="11"/>
      <c r="AC22" s="11"/>
      <c r="AD22" s="11"/>
      <c r="AE22" s="11"/>
      <c r="AF22" s="11"/>
      <c r="AG22" s="75">
        <f>SUM(AB22:AF22)-AD22</f>
        <v>0</v>
      </c>
      <c r="AH22" s="18"/>
      <c r="AI22" s="91"/>
      <c r="AJ22" s="91"/>
      <c r="AK22" s="61" t="e">
        <f t="shared" si="0"/>
        <v>#DIV/0!</v>
      </c>
      <c r="AL22" s="91" t="e">
        <f t="shared" si="1"/>
        <v>#DIV/0!</v>
      </c>
      <c r="AM22" s="91" t="e">
        <f t="shared" si="2"/>
        <v>#DIV/0!</v>
      </c>
      <c r="AN22" s="91" t="e">
        <f t="shared" si="3"/>
        <v>#DIV/0!</v>
      </c>
      <c r="AO22" s="91" t="e">
        <f t="shared" si="4"/>
        <v>#DIV/0!</v>
      </c>
      <c r="AP22" s="288" t="e">
        <f t="shared" si="5"/>
        <v>#DIV/0!</v>
      </c>
      <c r="AQ22" s="86" t="e">
        <f t="shared" si="6"/>
        <v>#DIV/0!</v>
      </c>
      <c r="AR22" s="91">
        <f t="shared" si="44"/>
        <v>0</v>
      </c>
      <c r="AS22" s="288">
        <f>AR22-AJ22</f>
        <v>0</v>
      </c>
      <c r="AT22" s="91" t="e">
        <f t="shared" si="57"/>
        <v>#DIV/0!</v>
      </c>
      <c r="AU22" s="91"/>
      <c r="AV22" s="91" t="e">
        <f t="shared" si="58"/>
        <v>#DIV/0!</v>
      </c>
      <c r="AW22" s="91" t="e">
        <f t="shared" si="59"/>
        <v>#DIV/0!</v>
      </c>
      <c r="AX22" s="91" t="e">
        <f t="shared" si="60"/>
        <v>#DIV/0!</v>
      </c>
      <c r="AY22" s="288" t="e">
        <f t="shared" si="45"/>
        <v>#DIV/0!</v>
      </c>
      <c r="AZ22" s="61"/>
      <c r="BA22" s="277" t="e">
        <f t="shared" si="12"/>
        <v>#DIV/0!</v>
      </c>
      <c r="BB22" s="277">
        <f t="shared" si="13"/>
        <v>0</v>
      </c>
      <c r="BC22" s="87"/>
      <c r="BD22" s="87"/>
      <c r="BE22" s="87"/>
      <c r="BF22" s="87"/>
      <c r="BG22" s="11"/>
      <c r="BH22" s="91">
        <f t="shared" si="14"/>
        <v>0</v>
      </c>
      <c r="BI22" s="91">
        <f t="shared" si="15"/>
        <v>0</v>
      </c>
      <c r="BJ22" s="276" t="e">
        <f t="shared" si="46"/>
        <v>#DIV/0!</v>
      </c>
      <c r="BK22" s="91" t="e">
        <f t="shared" si="16"/>
        <v>#DIV/0!</v>
      </c>
      <c r="BL22" s="91"/>
      <c r="BM22" s="91" t="e">
        <f t="shared" si="17"/>
        <v>#DIV/0!</v>
      </c>
      <c r="BN22" s="91" t="e">
        <f t="shared" si="47"/>
        <v>#DIV/0!</v>
      </c>
      <c r="BO22" s="11"/>
      <c r="BP22" s="11"/>
      <c r="BQ22" s="375"/>
      <c r="BR22" s="18" t="e">
        <f>AI22/AA22/7.1734-BP22</f>
        <v>#DIV/0!</v>
      </c>
      <c r="BS22" s="11">
        <f t="shared" si="48"/>
        <v>0</v>
      </c>
      <c r="BT22" s="517">
        <f t="shared" si="18"/>
        <v>0</v>
      </c>
      <c r="BU22" s="517" t="e">
        <f t="shared" si="19"/>
        <v>#DIV/0!</v>
      </c>
      <c r="BV22" s="504" t="e">
        <f t="shared" si="20"/>
        <v>#DIV/0!</v>
      </c>
      <c r="BW22" s="91"/>
      <c r="BX22" s="509"/>
      <c r="BY22" s="509"/>
      <c r="BZ22" s="511"/>
      <c r="CA22" s="510"/>
      <c r="CB22" s="61">
        <f>SUMPRODUCT(([176]БП!$C$245:$N$245=$L22)*([176]БП!$C$246:$N$246))</f>
        <v>0</v>
      </c>
      <c r="CC22" s="363">
        <f>SUMPRODUCT(('[176]факт+прогноз НДПИ'!$C$220:$N$220=$L22)*('[176]факт+прогноз НДПИ'!$C$221:$N$221))</f>
        <v>0</v>
      </c>
      <c r="CD22" s="363">
        <f>SUMPRODUCT(([176]БП_Urals!$C$245:$N$245=$L22)*([176]БП_Urals!$C$246:$N$246))-CB22</f>
        <v>0</v>
      </c>
      <c r="CE22" s="363">
        <f>SUMPRODUCT(([176]БП_курс!$C$245:$N$245=$L22)*([176]БП_курс!$C$246:$N$246))-CB22</f>
        <v>0</v>
      </c>
      <c r="CF22" s="363">
        <f t="shared" si="49"/>
        <v>0</v>
      </c>
      <c r="CG22" s="363"/>
      <c r="CH22" s="16" t="e">
        <f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16">
        <f t="shared" si="21"/>
        <v>0</v>
      </c>
      <c r="CJ22" s="16">
        <f t="shared" si="50"/>
        <v>0</v>
      </c>
      <c r="CK22" s="16">
        <f t="shared" si="51"/>
        <v>0</v>
      </c>
      <c r="CL22" s="40">
        <f t="shared" si="52"/>
        <v>0</v>
      </c>
      <c r="CM22" s="18"/>
      <c r="CN22" s="11"/>
      <c r="CO22" s="16" t="e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40" t="e">
        <f t="shared" si="22"/>
        <v>#DIV/0!</v>
      </c>
      <c r="CQ22" s="275"/>
      <c r="CR22" s="14"/>
      <c r="CS22" s="91" t="e">
        <f t="shared" si="23"/>
        <v>#DIV/0!</v>
      </c>
      <c r="CT22" s="91">
        <f t="shared" si="24"/>
        <v>0</v>
      </c>
      <c r="CU22" s="91" t="e">
        <f t="shared" si="53"/>
        <v>#DIV/0!</v>
      </c>
      <c r="CV22" s="16" t="e">
        <f t="shared" si="25"/>
        <v>#DIV/0!</v>
      </c>
      <c r="CW22" s="16" t="e">
        <f t="shared" si="26"/>
        <v>#DIV/0!</v>
      </c>
      <c r="CX22" s="91" t="e">
        <f>CV22-CT22</f>
        <v>#DIV/0!</v>
      </c>
      <c r="CY22" s="288" t="e">
        <f t="shared" si="27"/>
        <v>#DIV/0!</v>
      </c>
      <c r="CZ22" s="306" t="e">
        <f>AI22/AA22/(BR22+BP22)</f>
        <v>#DIV/0!</v>
      </c>
      <c r="DA22" s="769" t="e">
        <f t="shared" si="29"/>
        <v>#DIV/0!</v>
      </c>
      <c r="DB22" s="769" t="e">
        <f t="shared" si="30"/>
        <v>#DIV/0!</v>
      </c>
      <c r="DC22" s="769">
        <f t="shared" si="31"/>
        <v>0</v>
      </c>
      <c r="DD22" s="769" t="e">
        <f t="shared" si="32"/>
        <v>#DIV/0!</v>
      </c>
      <c r="DE22" s="769" t="e">
        <f t="shared" si="33"/>
        <v>#DIV/0!</v>
      </c>
      <c r="DF22" s="769" t="e">
        <f t="shared" si="34"/>
        <v>#DIV/0!</v>
      </c>
      <c r="DG22" s="769" t="e">
        <f t="shared" si="35"/>
        <v>#DIV/0!</v>
      </c>
      <c r="DH22" s="769">
        <f t="shared" si="36"/>
        <v>0</v>
      </c>
      <c r="DI22" s="769">
        <f t="shared" si="37"/>
        <v>0</v>
      </c>
      <c r="DJ22" s="769">
        <f t="shared" si="38"/>
        <v>0</v>
      </c>
      <c r="DK22" s="769" t="e">
        <f t="shared" si="39"/>
        <v>#DIV/0!</v>
      </c>
      <c r="DL22" s="769" t="e">
        <f t="shared" si="40"/>
        <v>#DIV/0!</v>
      </c>
      <c r="DM22" s="55" t="e">
        <f t="shared" si="41"/>
        <v>#DIV/0!</v>
      </c>
      <c r="DN22" s="191"/>
    </row>
    <row r="23" spans="1:119" s="69" customFormat="1" ht="15.95" customHeight="1" x14ac:dyDescent="0.25">
      <c r="A23" s="18"/>
      <c r="B23" s="18"/>
      <c r="C23" s="11"/>
      <c r="D23" s="11"/>
      <c r="E23" s="11"/>
      <c r="F23" s="11"/>
      <c r="G23" s="11"/>
      <c r="H23" s="18"/>
      <c r="I23" s="11"/>
      <c r="J23" s="287" t="s">
        <v>387</v>
      </c>
      <c r="K23" s="61"/>
      <c r="L23" s="642"/>
      <c r="M23" s="285"/>
      <c r="N23" s="72"/>
      <c r="O23" s="91"/>
      <c r="P23" s="182"/>
      <c r="Q23" s="16">
        <f t="shared" si="42"/>
        <v>0</v>
      </c>
      <c r="R23" s="686">
        <f t="shared" si="55"/>
        <v>0</v>
      </c>
      <c r="S23" s="688"/>
      <c r="T23" s="16"/>
      <c r="U23" s="16"/>
      <c r="V23" s="16"/>
      <c r="W23" s="16"/>
      <c r="X23" s="91"/>
      <c r="Y23" s="172"/>
      <c r="Z23" s="176"/>
      <c r="AA23" s="461"/>
      <c r="AB23" s="11"/>
      <c r="AC23" s="11"/>
      <c r="AD23" s="11"/>
      <c r="AE23" s="11"/>
      <c r="AF23" s="11"/>
      <c r="AG23" s="75">
        <f>SUM(AB23:AF23)</f>
        <v>0</v>
      </c>
      <c r="AH23" s="18"/>
      <c r="AI23" s="91"/>
      <c r="AJ23" s="91"/>
      <c r="AK23" s="61" t="e">
        <f t="shared" si="0"/>
        <v>#DIV/0!</v>
      </c>
      <c r="AL23" s="91" t="e">
        <f t="shared" si="1"/>
        <v>#DIV/0!</v>
      </c>
      <c r="AM23" s="91" t="e">
        <f t="shared" si="2"/>
        <v>#DIV/0!</v>
      </c>
      <c r="AN23" s="91" t="e">
        <f t="shared" si="3"/>
        <v>#DIV/0!</v>
      </c>
      <c r="AO23" s="91" t="e">
        <f t="shared" si="4"/>
        <v>#DIV/0!</v>
      </c>
      <c r="AP23" s="288" t="e">
        <f t="shared" si="5"/>
        <v>#DIV/0!</v>
      </c>
      <c r="AQ23" s="86" t="e">
        <f t="shared" si="6"/>
        <v>#DIV/0!</v>
      </c>
      <c r="AR23" s="91">
        <f t="shared" si="44"/>
        <v>0</v>
      </c>
      <c r="AS23" s="288">
        <f>AR23-AJ23</f>
        <v>0</v>
      </c>
      <c r="AT23" s="91" t="e">
        <f t="shared" si="57"/>
        <v>#DIV/0!</v>
      </c>
      <c r="AU23" s="91" t="e">
        <f>(AC23-C23)*$CZ23*$AA23*$Y23/1000/1000</f>
        <v>#DIV/0!</v>
      </c>
      <c r="AV23" s="91" t="e">
        <f t="shared" si="58"/>
        <v>#DIV/0!</v>
      </c>
      <c r="AW23" s="91" t="e">
        <f t="shared" si="59"/>
        <v>#DIV/0!</v>
      </c>
      <c r="AX23" s="91" t="e">
        <f t="shared" si="60"/>
        <v>#DIV/0!</v>
      </c>
      <c r="AY23" s="288" t="e">
        <f t="shared" si="45"/>
        <v>#DIV/0!</v>
      </c>
      <c r="AZ23" s="61"/>
      <c r="BA23" s="277" t="e">
        <f t="shared" si="12"/>
        <v>#DIV/0!</v>
      </c>
      <c r="BB23" s="277">
        <f t="shared" si="13"/>
        <v>0</v>
      </c>
      <c r="BC23" s="87"/>
      <c r="BD23" s="87"/>
      <c r="BE23" s="87"/>
      <c r="BF23" s="87"/>
      <c r="BG23" s="11"/>
      <c r="BH23" s="91">
        <f t="shared" si="14"/>
        <v>0</v>
      </c>
      <c r="BI23" s="91">
        <f t="shared" si="15"/>
        <v>0</v>
      </c>
      <c r="BJ23" s="276" t="e">
        <f t="shared" si="46"/>
        <v>#DIV/0!</v>
      </c>
      <c r="BK23" s="91" t="e">
        <f t="shared" si="16"/>
        <v>#DIV/0!</v>
      </c>
      <c r="BL23" s="91"/>
      <c r="BM23" s="91" t="e">
        <f>BJ23-BL23</f>
        <v>#DIV/0!</v>
      </c>
      <c r="BN23" s="91" t="e">
        <f t="shared" si="47"/>
        <v>#DIV/0!</v>
      </c>
      <c r="BO23" s="11"/>
      <c r="BP23" s="88"/>
      <c r="BQ23" s="375"/>
      <c r="BR23" s="18" t="e">
        <f>AI23/AA23/7.1854</f>
        <v>#DIV/0!</v>
      </c>
      <c r="BS23" s="11">
        <f t="shared" si="48"/>
        <v>0</v>
      </c>
      <c r="BT23" s="517">
        <f t="shared" si="18"/>
        <v>0</v>
      </c>
      <c r="BU23" s="517" t="e">
        <f t="shared" si="19"/>
        <v>#DIV/0!</v>
      </c>
      <c r="BV23" s="504" t="e">
        <f t="shared" si="20"/>
        <v>#DIV/0!</v>
      </c>
      <c r="BW23" s="91"/>
      <c r="BX23" s="509"/>
      <c r="BY23" s="509"/>
      <c r="BZ23" s="511"/>
      <c r="CA23" s="510"/>
      <c r="CB23" s="61">
        <f>SUMPRODUCT(([176]БП!$C$245:$N$245=$L23)*([176]БП!$C$246:$N$246))</f>
        <v>0</v>
      </c>
      <c r="CC23" s="363">
        <f>SUMPRODUCT(('[176]факт+прогноз НДПИ'!$C$220:$N$220=$L23)*('[176]факт+прогноз НДПИ'!$C$221:$N$221))</f>
        <v>0</v>
      </c>
      <c r="CD23" s="363">
        <f>SUMPRODUCT(([176]БП_Urals!$C$245:$N$245=$L23)*([176]БП_Urals!$C$246:$N$246))-CB23</f>
        <v>0</v>
      </c>
      <c r="CE23" s="363">
        <f>SUMPRODUCT(([176]БП_курс!$C$245:$N$245=$L23)*([176]БП_курс!$C$246:$N$246))-CB23</f>
        <v>0</v>
      </c>
      <c r="CF23" s="363">
        <f t="shared" si="49"/>
        <v>0</v>
      </c>
      <c r="CG23" s="363"/>
      <c r="CH23" s="16" t="e">
        <f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16">
        <f t="shared" si="21"/>
        <v>0</v>
      </c>
      <c r="CJ23" s="16">
        <f t="shared" si="50"/>
        <v>0</v>
      </c>
      <c r="CK23" s="16">
        <f t="shared" si="51"/>
        <v>0</v>
      </c>
      <c r="CL23" s="40">
        <f t="shared" si="52"/>
        <v>0</v>
      </c>
      <c r="CM23" s="18"/>
      <c r="CN23" s="11"/>
      <c r="CO23" s="16" t="e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40" t="e">
        <f t="shared" si="22"/>
        <v>#DIV/0!</v>
      </c>
      <c r="CQ23" s="275"/>
      <c r="CR23" s="14"/>
      <c r="CS23" s="91" t="e">
        <f t="shared" si="23"/>
        <v>#DIV/0!</v>
      </c>
      <c r="CT23" s="91">
        <f t="shared" si="24"/>
        <v>0</v>
      </c>
      <c r="CU23" s="91" t="e">
        <f t="shared" si="53"/>
        <v>#DIV/0!</v>
      </c>
      <c r="CV23" s="16" t="e">
        <f t="shared" si="25"/>
        <v>#DIV/0!</v>
      </c>
      <c r="CW23" s="16" t="e">
        <f t="shared" si="26"/>
        <v>#DIV/0!</v>
      </c>
      <c r="CX23" s="91" t="e">
        <f>CV23-CT23</f>
        <v>#DIV/0!</v>
      </c>
      <c r="CY23" s="288" t="e">
        <f t="shared" si="27"/>
        <v>#DIV/0!</v>
      </c>
      <c r="CZ23" s="306" t="e">
        <f>AI23/AA23/BR23</f>
        <v>#DIV/0!</v>
      </c>
      <c r="DA23" s="769" t="e">
        <f t="shared" si="29"/>
        <v>#DIV/0!</v>
      </c>
      <c r="DB23" s="769" t="e">
        <f t="shared" si="30"/>
        <v>#DIV/0!</v>
      </c>
      <c r="DC23" s="769">
        <f t="shared" si="31"/>
        <v>0</v>
      </c>
      <c r="DD23" s="769" t="e">
        <f t="shared" si="32"/>
        <v>#DIV/0!</v>
      </c>
      <c r="DE23" s="769" t="e">
        <f t="shared" si="33"/>
        <v>#DIV/0!</v>
      </c>
      <c r="DF23" s="769" t="e">
        <f t="shared" si="34"/>
        <v>#DIV/0!</v>
      </c>
      <c r="DG23" s="769" t="e">
        <f t="shared" si="35"/>
        <v>#DIV/0!</v>
      </c>
      <c r="DH23" s="769">
        <f t="shared" si="36"/>
        <v>0</v>
      </c>
      <c r="DI23" s="769">
        <f t="shared" si="37"/>
        <v>0</v>
      </c>
      <c r="DJ23" s="769">
        <f t="shared" si="38"/>
        <v>0</v>
      </c>
      <c r="DK23" s="769" t="e">
        <f t="shared" si="39"/>
        <v>#DIV/0!</v>
      </c>
      <c r="DL23" s="769" t="e">
        <f t="shared" si="40"/>
        <v>#DIV/0!</v>
      </c>
      <c r="DM23" s="55" t="e">
        <f t="shared" si="41"/>
        <v>#DIV/0!</v>
      </c>
      <c r="DN23" s="68"/>
    </row>
    <row r="24" spans="1:119" s="69" customFormat="1" ht="15.95" customHeight="1" x14ac:dyDescent="0.25">
      <c r="A24" s="18"/>
      <c r="B24" s="18"/>
      <c r="C24" s="11"/>
      <c r="D24" s="11"/>
      <c r="E24" s="11"/>
      <c r="F24" s="11"/>
      <c r="G24" s="11"/>
      <c r="H24" s="18"/>
      <c r="I24" s="261"/>
      <c r="J24" s="89" t="s">
        <v>384</v>
      </c>
      <c r="K24" s="634"/>
      <c r="L24" s="637"/>
      <c r="M24" s="183"/>
      <c r="N24" s="22"/>
      <c r="O24" s="276"/>
      <c r="P24" s="184"/>
      <c r="Q24" s="665">
        <f t="shared" si="42"/>
        <v>0</v>
      </c>
      <c r="R24" s="686">
        <f t="shared" si="55"/>
        <v>0</v>
      </c>
      <c r="S24" s="690"/>
      <c r="T24" s="714"/>
      <c r="U24" s="658"/>
      <c r="V24" s="658"/>
      <c r="W24" s="658"/>
      <c r="X24" s="276"/>
      <c r="Y24" s="172"/>
      <c r="Z24" s="176"/>
      <c r="AA24" s="461"/>
      <c r="AB24" s="11"/>
      <c r="AC24" s="11"/>
      <c r="AD24" s="11"/>
      <c r="AE24" s="11"/>
      <c r="AF24" s="11"/>
      <c r="AG24" s="75">
        <f>SUM(AB24:AF24)</f>
        <v>0</v>
      </c>
      <c r="AH24" s="630"/>
      <c r="AI24" s="276"/>
      <c r="AJ24" s="276"/>
      <c r="AK24" s="61" t="e">
        <f t="shared" si="0"/>
        <v>#DIV/0!</v>
      </c>
      <c r="AL24" s="276" t="e">
        <f t="shared" si="1"/>
        <v>#DIV/0!</v>
      </c>
      <c r="AM24" s="276" t="e">
        <f t="shared" si="2"/>
        <v>#DIV/0!</v>
      </c>
      <c r="AN24" s="276" t="e">
        <f t="shared" si="3"/>
        <v>#DIV/0!</v>
      </c>
      <c r="AO24" s="276" t="e">
        <f t="shared" si="4"/>
        <v>#DIV/0!</v>
      </c>
      <c r="AP24" s="279" t="e">
        <f t="shared" si="5"/>
        <v>#DIV/0!</v>
      </c>
      <c r="AQ24" s="90" t="e">
        <f t="shared" si="6"/>
        <v>#DIV/0!</v>
      </c>
      <c r="AR24" s="276">
        <f t="shared" si="44"/>
        <v>0</v>
      </c>
      <c r="AS24" s="279">
        <f>AR24-AJ24</f>
        <v>0</v>
      </c>
      <c r="AT24" s="91" t="e">
        <f t="shared" si="57"/>
        <v>#DIV/0!</v>
      </c>
      <c r="AU24" s="276" t="e">
        <f>(AC24-C24)*$CZ24*$AA24*$Y24/1000/1000</f>
        <v>#DIV/0!</v>
      </c>
      <c r="AV24" s="276" t="e">
        <f t="shared" si="58"/>
        <v>#DIV/0!</v>
      </c>
      <c r="AW24" s="276" t="e">
        <f t="shared" si="59"/>
        <v>#DIV/0!</v>
      </c>
      <c r="AX24" s="276" t="e">
        <f t="shared" si="60"/>
        <v>#DIV/0!</v>
      </c>
      <c r="AY24" s="279" t="e">
        <f t="shared" si="45"/>
        <v>#DIV/0!</v>
      </c>
      <c r="AZ24" s="61"/>
      <c r="BA24" s="277" t="e">
        <f t="shared" si="12"/>
        <v>#DIV/0!</v>
      </c>
      <c r="BB24" s="277">
        <f t="shared" si="13"/>
        <v>0</v>
      </c>
      <c r="BC24" s="265"/>
      <c r="BD24" s="265"/>
      <c r="BE24" s="265"/>
      <c r="BF24" s="265"/>
      <c r="BG24" s="11"/>
      <c r="BH24" s="276">
        <f t="shared" si="14"/>
        <v>0</v>
      </c>
      <c r="BI24" s="276">
        <f t="shared" si="15"/>
        <v>0</v>
      </c>
      <c r="BJ24" s="276" t="e">
        <f t="shared" si="46"/>
        <v>#DIV/0!</v>
      </c>
      <c r="BK24" s="276" t="e">
        <f t="shared" si="16"/>
        <v>#DIV/0!</v>
      </c>
      <c r="BL24" s="276"/>
      <c r="BM24" s="276" t="e">
        <f t="shared" si="17"/>
        <v>#DIV/0!</v>
      </c>
      <c r="BN24" s="276" t="e">
        <f>BK24-BL24</f>
        <v>#DIV/0!</v>
      </c>
      <c r="BO24" s="11"/>
      <c r="BP24" s="78"/>
      <c r="BQ24" s="375"/>
      <c r="BR24" s="491" t="e">
        <f>AI24/AA24/7.1646</f>
        <v>#DIV/0!</v>
      </c>
      <c r="BS24" s="492">
        <f t="shared" si="48"/>
        <v>0</v>
      </c>
      <c r="BT24" s="518">
        <f t="shared" si="18"/>
        <v>0</v>
      </c>
      <c r="BU24" s="518" t="e">
        <f t="shared" si="19"/>
        <v>#DIV/0!</v>
      </c>
      <c r="BV24" s="497" t="e">
        <f t="shared" si="20"/>
        <v>#DIV/0!</v>
      </c>
      <c r="BW24" s="276"/>
      <c r="BX24" s="508"/>
      <c r="BY24" s="508"/>
      <c r="BZ24" s="507"/>
      <c r="CA24" s="510"/>
      <c r="CB24" s="61">
        <f>SUMPRODUCT(([176]БП!$C$245:$N$245=$L24)*([176]БП!$C$246:$N$246))</f>
        <v>0</v>
      </c>
      <c r="CC24" s="355">
        <f>SUMPRODUCT(('[176]факт+прогноз НДПИ'!$C$220:$N$220=$L24)*('[176]факт+прогноз НДПИ'!$C$221:$N$221))</f>
        <v>0</v>
      </c>
      <c r="CD24" s="355">
        <f>SUMPRODUCT(([176]БП_Urals!$C$245:$N$245=$L24)*([176]БП_Urals!$C$246:$N$246))-CB24</f>
        <v>0</v>
      </c>
      <c r="CE24" s="355">
        <f>SUMPRODUCT(([176]БП_курс!$C$245:$N$245=$L24)*([176]БП_курс!$C$246:$N$246))-CB24</f>
        <v>0</v>
      </c>
      <c r="CF24" s="355">
        <f t="shared" si="49"/>
        <v>0</v>
      </c>
      <c r="CG24" s="355"/>
      <c r="CH24" s="28" t="e">
        <f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8">
        <f t="shared" si="21"/>
        <v>0</v>
      </c>
      <c r="CJ24" s="28">
        <f t="shared" si="50"/>
        <v>0</v>
      </c>
      <c r="CK24" s="28">
        <f t="shared" si="51"/>
        <v>0</v>
      </c>
      <c r="CL24" s="41">
        <f t="shared" si="52"/>
        <v>0</v>
      </c>
      <c r="CM24" s="18"/>
      <c r="CN24" s="11"/>
      <c r="CO24" s="816" t="e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41" t="e">
        <f t="shared" si="22"/>
        <v>#DIV/0!</v>
      </c>
      <c r="CQ24" s="275"/>
      <c r="CR24" s="283"/>
      <c r="CS24" s="276" t="e">
        <f t="shared" si="23"/>
        <v>#DIV/0!</v>
      </c>
      <c r="CT24" s="276">
        <f t="shared" si="24"/>
        <v>0</v>
      </c>
      <c r="CU24" s="276" t="e">
        <f t="shared" si="53"/>
        <v>#DIV/0!</v>
      </c>
      <c r="CV24" s="554" t="e">
        <f t="shared" si="25"/>
        <v>#DIV/0!</v>
      </c>
      <c r="CW24" s="554" t="e">
        <f t="shared" si="26"/>
        <v>#DIV/0!</v>
      </c>
      <c r="CX24" s="276" t="e">
        <f>CV24-CT24</f>
        <v>#DIV/0!</v>
      </c>
      <c r="CY24" s="279" t="e">
        <f t="shared" si="27"/>
        <v>#DIV/0!</v>
      </c>
      <c r="CZ24" s="306" t="e">
        <f>AI24/AA24/BR24</f>
        <v>#DIV/0!</v>
      </c>
      <c r="DA24" s="769" t="e">
        <f t="shared" si="29"/>
        <v>#DIV/0!</v>
      </c>
      <c r="DB24" s="769" t="e">
        <f t="shared" si="30"/>
        <v>#DIV/0!</v>
      </c>
      <c r="DC24" s="769">
        <f t="shared" si="31"/>
        <v>0</v>
      </c>
      <c r="DD24" s="769" t="e">
        <f t="shared" si="32"/>
        <v>#DIV/0!</v>
      </c>
      <c r="DE24" s="769" t="e">
        <f t="shared" si="33"/>
        <v>#DIV/0!</v>
      </c>
      <c r="DF24" s="769" t="e">
        <f t="shared" si="34"/>
        <v>#DIV/0!</v>
      </c>
      <c r="DG24" s="769" t="e">
        <f t="shared" si="35"/>
        <v>#DIV/0!</v>
      </c>
      <c r="DH24" s="769">
        <f t="shared" si="36"/>
        <v>0</v>
      </c>
      <c r="DI24" s="769">
        <f t="shared" si="37"/>
        <v>0</v>
      </c>
      <c r="DJ24" s="769">
        <f t="shared" si="38"/>
        <v>0</v>
      </c>
      <c r="DK24" s="769" t="e">
        <f t="shared" si="39"/>
        <v>#DIV/0!</v>
      </c>
      <c r="DL24" s="769" t="e">
        <f t="shared" si="40"/>
        <v>#DIV/0!</v>
      </c>
      <c r="DM24" s="55" t="e">
        <f t="shared" si="41"/>
        <v>#DIV/0!</v>
      </c>
      <c r="DN24" s="68"/>
    </row>
    <row r="25" spans="1:119" s="68" customFormat="1" ht="15.95" customHeight="1" x14ac:dyDescent="0.25">
      <c r="A25" s="1212"/>
      <c r="B25" s="1212"/>
      <c r="C25" s="1214"/>
      <c r="D25" s="1214"/>
      <c r="E25" s="1214"/>
      <c r="F25" s="27"/>
      <c r="G25" s="1214"/>
      <c r="H25" s="1212"/>
      <c r="I25" s="261"/>
      <c r="J25" s="1295" t="s">
        <v>388</v>
      </c>
      <c r="K25" s="1189"/>
      <c r="L25" s="1320"/>
      <c r="M25" s="1293"/>
      <c r="N25" s="22"/>
      <c r="O25" s="276"/>
      <c r="P25" s="184"/>
      <c r="Q25" s="665">
        <f t="shared" si="42"/>
        <v>0</v>
      </c>
      <c r="R25" s="686">
        <f t="shared" si="55"/>
        <v>0</v>
      </c>
      <c r="S25" s="1308"/>
      <c r="T25" s="714"/>
      <c r="U25" s="658"/>
      <c r="V25" s="658"/>
      <c r="W25" s="658"/>
      <c r="X25" s="1191"/>
      <c r="Y25" s="1299"/>
      <c r="Z25" s="1322"/>
      <c r="AA25" s="1297"/>
      <c r="AB25" s="1214"/>
      <c r="AC25" s="1214"/>
      <c r="AD25" s="1214"/>
      <c r="AE25" s="1214"/>
      <c r="AF25" s="1214"/>
      <c r="AG25" s="1306">
        <f t="shared" ref="AG25:AG26" si="61">SUM(AB25:AF25)-AD25</f>
        <v>0</v>
      </c>
      <c r="AH25" s="630"/>
      <c r="AI25" s="91"/>
      <c r="AJ25" s="1191"/>
      <c r="AK25" s="1189" t="e">
        <f t="shared" si="0"/>
        <v>#DIV/0!</v>
      </c>
      <c r="AL25" s="1191" t="e">
        <f t="shared" si="1"/>
        <v>#DIV/0!</v>
      </c>
      <c r="AM25" s="1191" t="e">
        <f t="shared" si="2"/>
        <v>#DIV/0!</v>
      </c>
      <c r="AN25" s="1191" t="e">
        <f t="shared" si="3"/>
        <v>#DIV/0!</v>
      </c>
      <c r="AO25" s="1191" t="e">
        <f t="shared" si="4"/>
        <v>#DIV/0!</v>
      </c>
      <c r="AP25" s="1207" t="e">
        <f t="shared" si="5"/>
        <v>#DIV/0!</v>
      </c>
      <c r="AQ25" s="90" t="e">
        <f t="shared" si="6"/>
        <v>#DIV/0!</v>
      </c>
      <c r="AR25" s="91">
        <f t="shared" si="44"/>
        <v>0</v>
      </c>
      <c r="AS25" s="1207">
        <f>AR25+AR26-AJ25</f>
        <v>0</v>
      </c>
      <c r="AT25" s="1191" t="e">
        <f t="shared" si="57"/>
        <v>#DIV/0!</v>
      </c>
      <c r="AU25" s="1191"/>
      <c r="AV25" s="276" t="e">
        <f t="shared" si="58"/>
        <v>#DIV/0!</v>
      </c>
      <c r="AW25" s="276" t="e">
        <f t="shared" si="59"/>
        <v>#DIV/0!</v>
      </c>
      <c r="AX25" s="276" t="e">
        <f t="shared" si="60"/>
        <v>#DIV/0!</v>
      </c>
      <c r="AY25" s="1207" t="e">
        <f t="shared" si="45"/>
        <v>#DIV/0!</v>
      </c>
      <c r="AZ25" s="1189"/>
      <c r="BA25" s="1191" t="e">
        <f t="shared" si="12"/>
        <v>#DIV/0!</v>
      </c>
      <c r="BB25" s="1191">
        <f t="shared" si="13"/>
        <v>0</v>
      </c>
      <c r="BC25" s="1221"/>
      <c r="BD25" s="1221"/>
      <c r="BE25" s="1221"/>
      <c r="BF25" s="1221"/>
      <c r="BG25" s="1214"/>
      <c r="BH25" s="638">
        <f t="shared" si="14"/>
        <v>0</v>
      </c>
      <c r="BI25" s="276">
        <f t="shared" si="15"/>
        <v>0</v>
      </c>
      <c r="BJ25" s="1191" t="e">
        <f t="shared" si="46"/>
        <v>#DIV/0!</v>
      </c>
      <c r="BK25" s="1191" t="e">
        <f>(AR25+AR26)/AA25-AZ25-BG25</f>
        <v>#DIV/0!</v>
      </c>
      <c r="BL25" s="1191"/>
      <c r="BM25" s="1191" t="e">
        <f t="shared" si="17"/>
        <v>#DIV/0!</v>
      </c>
      <c r="BN25" s="1191" t="e">
        <f t="shared" si="47"/>
        <v>#DIV/0!</v>
      </c>
      <c r="BO25" s="1214"/>
      <c r="BP25" s="1214"/>
      <c r="BQ25" s="375"/>
      <c r="BR25" s="1212" t="e">
        <f>(AI25+AI26)/AA25/7.1694-BP25</f>
        <v>#DIV/0!</v>
      </c>
      <c r="BS25" s="1214">
        <f t="shared" si="48"/>
        <v>0</v>
      </c>
      <c r="BT25" s="1277">
        <f t="shared" si="18"/>
        <v>0</v>
      </c>
      <c r="BU25" s="1277" t="e">
        <f t="shared" si="19"/>
        <v>#DIV/0!</v>
      </c>
      <c r="BV25" s="497" t="e">
        <f t="shared" si="20"/>
        <v>#DIV/0!</v>
      </c>
      <c r="BW25" s="91"/>
      <c r="BX25" s="509"/>
      <c r="BY25" s="509"/>
      <c r="BZ25" s="511"/>
      <c r="CA25" s="510"/>
      <c r="CB25" s="1189">
        <f>SUMPRODUCT(([176]БП!$C$245:$N$245=$L25)*([176]БП!$C$246:$N$246))</f>
        <v>0</v>
      </c>
      <c r="CC25" s="1191">
        <f>SUMPRODUCT(('[176]факт+прогноз НДПИ'!$C$220:$N$220=$L25)*('[176]факт+прогноз НДПИ'!$C$221:$N$221))</f>
        <v>0</v>
      </c>
      <c r="CD25" s="1191">
        <f>SUMPRODUCT(([176]БП_Urals!$C$245:$N$245=$L25)*([176]БП_Urals!$C$246:$N$246))-CB25</f>
        <v>0</v>
      </c>
      <c r="CE25" s="1191">
        <f>SUMPRODUCT(([176]БП_курс!$C$245:$N$245=$L25)*([176]БП_курс!$C$246:$N$246))-CB25</f>
        <v>0</v>
      </c>
      <c r="CF25" s="1191">
        <f t="shared" si="49"/>
        <v>0</v>
      </c>
      <c r="CG25" s="355"/>
      <c r="CH25" s="1193" t="e">
        <f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193">
        <f t="shared" si="21"/>
        <v>0</v>
      </c>
      <c r="CJ25" s="1193">
        <f t="shared" si="50"/>
        <v>0</v>
      </c>
      <c r="CK25" s="1193">
        <f t="shared" si="51"/>
        <v>0</v>
      </c>
      <c r="CL25" s="1195">
        <f t="shared" si="52"/>
        <v>0</v>
      </c>
      <c r="CM25" s="1212"/>
      <c r="CN25" s="1214"/>
      <c r="CO25" s="1193" t="e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195" t="e">
        <f t="shared" si="22"/>
        <v>#DIV/0!</v>
      </c>
      <c r="CQ25" s="275"/>
      <c r="CR25" s="1216"/>
      <c r="CS25" s="1191" t="e">
        <f t="shared" si="23"/>
        <v>#DIV/0!</v>
      </c>
      <c r="CT25" s="1191">
        <f t="shared" si="24"/>
        <v>0</v>
      </c>
      <c r="CU25" s="1191" t="e">
        <f t="shared" si="53"/>
        <v>#DIV/0!</v>
      </c>
      <c r="CV25" s="1193" t="e">
        <f t="shared" si="25"/>
        <v>#DIV/0!</v>
      </c>
      <c r="CW25" s="1193" t="e">
        <f t="shared" si="26"/>
        <v>#DIV/0!</v>
      </c>
      <c r="CX25" s="1191" t="e">
        <f>CV25-CT25</f>
        <v>#DIV/0!</v>
      </c>
      <c r="CY25" s="1207" t="e">
        <f t="shared" si="27"/>
        <v>#DIV/0!</v>
      </c>
      <c r="CZ25" s="1209" t="e">
        <f>(AI25+AI26)/AA25/(BR25+BP25)</f>
        <v>#DIV/0!</v>
      </c>
      <c r="DA25" s="1210" t="e">
        <f t="shared" si="29"/>
        <v>#DIV/0!</v>
      </c>
      <c r="DB25" s="1210" t="e">
        <f t="shared" si="30"/>
        <v>#DIV/0!</v>
      </c>
      <c r="DC25" s="1210">
        <f t="shared" si="31"/>
        <v>0</v>
      </c>
      <c r="DD25" s="1210" t="e">
        <f t="shared" si="32"/>
        <v>#DIV/0!</v>
      </c>
      <c r="DE25" s="1210" t="e">
        <f t="shared" si="33"/>
        <v>#DIV/0!</v>
      </c>
      <c r="DF25" s="1210" t="e">
        <f t="shared" si="34"/>
        <v>#DIV/0!</v>
      </c>
      <c r="DG25" s="1210" t="e">
        <f t="shared" si="35"/>
        <v>#DIV/0!</v>
      </c>
      <c r="DH25" s="1210">
        <f t="shared" si="36"/>
        <v>0</v>
      </c>
      <c r="DI25" s="1210">
        <f t="shared" si="37"/>
        <v>0</v>
      </c>
      <c r="DJ25" s="1210">
        <f t="shared" si="38"/>
        <v>0</v>
      </c>
      <c r="DK25" s="1210" t="e">
        <f t="shared" si="39"/>
        <v>#DIV/0!</v>
      </c>
      <c r="DL25" s="1210" t="e">
        <f t="shared" si="40"/>
        <v>#DIV/0!</v>
      </c>
      <c r="DM25" s="1256" t="e">
        <f t="shared" si="41"/>
        <v>#DIV/0!</v>
      </c>
      <c r="DO25" s="69"/>
    </row>
    <row r="26" spans="1:119" s="68" customFormat="1" ht="15.95" customHeight="1" x14ac:dyDescent="0.25">
      <c r="A26" s="1213"/>
      <c r="B26" s="1213"/>
      <c r="C26" s="1218"/>
      <c r="D26" s="1218"/>
      <c r="E26" s="1218"/>
      <c r="F26" s="31"/>
      <c r="G26" s="1218"/>
      <c r="H26" s="1213"/>
      <c r="I26" s="262"/>
      <c r="J26" s="1296"/>
      <c r="K26" s="1190"/>
      <c r="L26" s="1321"/>
      <c r="M26" s="1294"/>
      <c r="N26" s="72"/>
      <c r="O26" s="91"/>
      <c r="P26" s="182"/>
      <c r="Q26" s="666">
        <f>P26-M25</f>
        <v>0</v>
      </c>
      <c r="R26" s="686">
        <f t="shared" si="55"/>
        <v>0</v>
      </c>
      <c r="S26" s="1309"/>
      <c r="T26" s="714"/>
      <c r="U26" s="658"/>
      <c r="V26" s="658"/>
      <c r="W26" s="658"/>
      <c r="X26" s="1276"/>
      <c r="Y26" s="1300"/>
      <c r="Z26" s="1323"/>
      <c r="AA26" s="1298"/>
      <c r="AB26" s="1218"/>
      <c r="AC26" s="1218"/>
      <c r="AD26" s="1218"/>
      <c r="AE26" s="1218"/>
      <c r="AF26" s="1218"/>
      <c r="AG26" s="1307">
        <f t="shared" si="61"/>
        <v>0</v>
      </c>
      <c r="AH26" s="631"/>
      <c r="AI26" s="91"/>
      <c r="AJ26" s="1192"/>
      <c r="AK26" s="1190">
        <f t="shared" ref="AK26:AL30" si="62">AB26*$CZ26*$AA26*$Y26/1000/1000</f>
        <v>0</v>
      </c>
      <c r="AL26" s="1192">
        <f t="shared" si="62"/>
        <v>0</v>
      </c>
      <c r="AM26" s="1192"/>
      <c r="AN26" s="1192"/>
      <c r="AO26" s="1192"/>
      <c r="AP26" s="1208">
        <f>AG26*$CZ26*$AA26*$Y26/1000/1000</f>
        <v>0</v>
      </c>
      <c r="AQ26" s="92">
        <f t="shared" si="6"/>
        <v>0</v>
      </c>
      <c r="AR26" s="91">
        <f t="shared" si="44"/>
        <v>0</v>
      </c>
      <c r="AS26" s="1208"/>
      <c r="AT26" s="1192">
        <f t="shared" si="57"/>
        <v>0</v>
      </c>
      <c r="AU26" s="1192"/>
      <c r="AV26" s="277">
        <f t="shared" si="58"/>
        <v>0</v>
      </c>
      <c r="AW26" s="277">
        <f t="shared" si="59"/>
        <v>0</v>
      </c>
      <c r="AX26" s="277">
        <f t="shared" si="60"/>
        <v>0</v>
      </c>
      <c r="AY26" s="1208">
        <f t="shared" si="45"/>
        <v>0</v>
      </c>
      <c r="AZ26" s="1190"/>
      <c r="BA26" s="1192">
        <f t="shared" si="12"/>
        <v>0</v>
      </c>
      <c r="BB26" s="1192">
        <f t="shared" si="13"/>
        <v>0</v>
      </c>
      <c r="BC26" s="1222"/>
      <c r="BD26" s="1222"/>
      <c r="BE26" s="1222"/>
      <c r="BF26" s="1222"/>
      <c r="BG26" s="1218"/>
      <c r="BH26" s="639">
        <f t="shared" si="14"/>
        <v>0</v>
      </c>
      <c r="BI26" s="277">
        <f t="shared" si="15"/>
        <v>0</v>
      </c>
      <c r="BJ26" s="1192"/>
      <c r="BK26" s="1192"/>
      <c r="BL26" s="1276"/>
      <c r="BM26" s="1276"/>
      <c r="BN26" s="1276">
        <f t="shared" si="47"/>
        <v>0</v>
      </c>
      <c r="BO26" s="1215"/>
      <c r="BP26" s="1218"/>
      <c r="BQ26" s="375"/>
      <c r="BR26" s="1292"/>
      <c r="BS26" s="1215"/>
      <c r="BT26" s="1303"/>
      <c r="BU26" s="1278"/>
      <c r="BV26" s="498">
        <f t="shared" si="20"/>
        <v>0</v>
      </c>
      <c r="BW26" s="91"/>
      <c r="BX26" s="509"/>
      <c r="BY26" s="509"/>
      <c r="BZ26" s="511"/>
      <c r="CA26" s="510"/>
      <c r="CB26" s="1190">
        <f>SUMPRODUCT(([176]БП!$C$245:$N$245=$L26)*([176]БП!$C$246:$N$246))</f>
        <v>0</v>
      </c>
      <c r="CC26" s="1192">
        <f>SUMPRODUCT(('[176]факт+прогноз НДПИ'!$C$220:$N$220=$L26)*('[176]факт+прогноз НДПИ'!$C$221:$N$221))</f>
        <v>0</v>
      </c>
      <c r="CD26" s="1192">
        <f>SUMPRODUCT(([176]БП_Urals!$C$245:$N$245=$L26)*([176]БП_Urals!$C$246:$N$246))-CB26</f>
        <v>0</v>
      </c>
      <c r="CE26" s="1192"/>
      <c r="CF26" s="1192"/>
      <c r="CG26" s="356"/>
      <c r="CH26" s="1194"/>
      <c r="CI26" s="1194"/>
      <c r="CJ26" s="1194"/>
      <c r="CK26" s="1194"/>
      <c r="CL26" s="1196"/>
      <c r="CM26" s="1213"/>
      <c r="CN26" s="1215"/>
      <c r="CO26" s="1194"/>
      <c r="CP26" s="1196">
        <f t="shared" si="22"/>
        <v>0</v>
      </c>
      <c r="CQ26" s="275"/>
      <c r="CR26" s="1217"/>
      <c r="CS26" s="1192"/>
      <c r="CT26" s="1192">
        <f t="shared" si="24"/>
        <v>0</v>
      </c>
      <c r="CU26" s="1192">
        <f t="shared" si="53"/>
        <v>0</v>
      </c>
      <c r="CV26" s="1194"/>
      <c r="CW26" s="1194"/>
      <c r="CX26" s="1192"/>
      <c r="CY26" s="1208"/>
      <c r="CZ26" s="1209"/>
      <c r="DA26" s="1211"/>
      <c r="DB26" s="1211"/>
      <c r="DC26" s="1211">
        <f t="shared" si="31"/>
        <v>0</v>
      </c>
      <c r="DD26" s="1211">
        <f t="shared" si="32"/>
        <v>0</v>
      </c>
      <c r="DE26" s="1211">
        <f t="shared" si="33"/>
        <v>0</v>
      </c>
      <c r="DF26" s="1211">
        <f t="shared" si="34"/>
        <v>0</v>
      </c>
      <c r="DG26" s="1211">
        <f t="shared" si="35"/>
        <v>0</v>
      </c>
      <c r="DH26" s="1211">
        <f t="shared" si="36"/>
        <v>0</v>
      </c>
      <c r="DI26" s="1211"/>
      <c r="DJ26" s="1211">
        <f t="shared" si="38"/>
        <v>0</v>
      </c>
      <c r="DK26" s="1211">
        <f t="shared" si="39"/>
        <v>0</v>
      </c>
      <c r="DL26" s="1211">
        <f t="shared" si="40"/>
        <v>0</v>
      </c>
      <c r="DM26" s="1257">
        <f t="shared" si="41"/>
        <v>0</v>
      </c>
      <c r="DO26" s="69"/>
    </row>
    <row r="27" spans="1:119" s="69" customFormat="1" ht="15.95" customHeight="1" x14ac:dyDescent="0.25">
      <c r="A27" s="18"/>
      <c r="B27" s="18"/>
      <c r="C27" s="11"/>
      <c r="D27" s="11"/>
      <c r="E27" s="11"/>
      <c r="F27" s="11"/>
      <c r="G27" s="11"/>
      <c r="H27" s="18"/>
      <c r="I27" s="11"/>
      <c r="J27" s="287" t="s">
        <v>386</v>
      </c>
      <c r="K27" s="61"/>
      <c r="L27" s="642"/>
      <c r="M27" s="185"/>
      <c r="N27" s="72"/>
      <c r="O27" s="91"/>
      <c r="P27" s="182"/>
      <c r="Q27" s="16">
        <f>P27-M27</f>
        <v>0</v>
      </c>
      <c r="R27" s="686">
        <f t="shared" si="55"/>
        <v>0</v>
      </c>
      <c r="S27" s="693"/>
      <c r="T27" s="16"/>
      <c r="U27" s="16"/>
      <c r="V27" s="16"/>
      <c r="W27" s="16"/>
      <c r="X27" s="91"/>
      <c r="Y27" s="172"/>
      <c r="Z27" s="176"/>
      <c r="AA27" s="461"/>
      <c r="AB27" s="11"/>
      <c r="AC27" s="11"/>
      <c r="AD27" s="11"/>
      <c r="AE27" s="11"/>
      <c r="AF27" s="11"/>
      <c r="AG27" s="75">
        <f>SUM(AB27:AF27)</f>
        <v>0</v>
      </c>
      <c r="AH27" s="18"/>
      <c r="AI27" s="91"/>
      <c r="AJ27" s="91"/>
      <c r="AK27" s="281" t="e">
        <f t="shared" si="62"/>
        <v>#DIV/0!</v>
      </c>
      <c r="AL27" s="276" t="e">
        <f t="shared" si="62"/>
        <v>#DIV/0!</v>
      </c>
      <c r="AM27" s="276" t="e">
        <f t="shared" ref="AM27:AO28" si="63">AD27*$CZ27*$AA27*$Y27/1000/1000</f>
        <v>#DIV/0!</v>
      </c>
      <c r="AN27" s="276" t="e">
        <f t="shared" si="63"/>
        <v>#DIV/0!</v>
      </c>
      <c r="AO27" s="276" t="e">
        <f t="shared" si="63"/>
        <v>#DIV/0!</v>
      </c>
      <c r="AP27" s="279" t="e">
        <f>AG27*$CZ27*$AA27*$Y27/1000/1000</f>
        <v>#DIV/0!</v>
      </c>
      <c r="AQ27" s="90" t="e">
        <f t="shared" si="6"/>
        <v>#DIV/0!</v>
      </c>
      <c r="AR27" s="91">
        <f t="shared" si="44"/>
        <v>0</v>
      </c>
      <c r="AS27" s="288">
        <f>AR27-AJ27</f>
        <v>0</v>
      </c>
      <c r="AT27" s="276" t="e">
        <f t="shared" si="57"/>
        <v>#DIV/0!</v>
      </c>
      <c r="AU27" s="276" t="e">
        <f>(AC27-C27)*$CZ27*$AA27*$Y27/1000/1000</f>
        <v>#DIV/0!</v>
      </c>
      <c r="AV27" s="276" t="e">
        <f t="shared" si="58"/>
        <v>#DIV/0!</v>
      </c>
      <c r="AW27" s="276" t="e">
        <f t="shared" si="59"/>
        <v>#DIV/0!</v>
      </c>
      <c r="AX27" s="276" t="e">
        <f t="shared" si="60"/>
        <v>#DIV/0!</v>
      </c>
      <c r="AY27" s="279" t="e">
        <f t="shared" si="45"/>
        <v>#DIV/0!</v>
      </c>
      <c r="AZ27" s="61"/>
      <c r="BA27" s="277" t="e">
        <f t="shared" si="12"/>
        <v>#DIV/0!</v>
      </c>
      <c r="BB27" s="277">
        <f t="shared" si="13"/>
        <v>0</v>
      </c>
      <c r="BC27" s="265"/>
      <c r="BD27" s="265"/>
      <c r="BE27" s="265"/>
      <c r="BF27" s="265"/>
      <c r="BG27" s="11"/>
      <c r="BH27" s="276">
        <f t="shared" si="14"/>
        <v>0</v>
      </c>
      <c r="BI27" s="276">
        <f t="shared" si="15"/>
        <v>0</v>
      </c>
      <c r="BJ27" s="91" t="e">
        <f t="shared" si="46"/>
        <v>#DIV/0!</v>
      </c>
      <c r="BK27" s="91" t="e">
        <f>AR27/AA27-AZ27-BG27</f>
        <v>#DIV/0!</v>
      </c>
      <c r="BL27" s="91"/>
      <c r="BM27" s="91" t="e">
        <f>BJ27-BL27</f>
        <v>#DIV/0!</v>
      </c>
      <c r="BN27" s="91" t="e">
        <f t="shared" si="47"/>
        <v>#DIV/0!</v>
      </c>
      <c r="BO27" s="11"/>
      <c r="BP27" s="78"/>
      <c r="BQ27" s="375"/>
      <c r="BR27" s="18" t="e">
        <f>AI27/AA27/7.1838</f>
        <v>#DIV/0!</v>
      </c>
      <c r="BS27" s="11">
        <f>CN27-BO27</f>
        <v>0</v>
      </c>
      <c r="BT27" s="517">
        <f>CM27-BO27</f>
        <v>0</v>
      </c>
      <c r="BU27" s="517" t="e">
        <f>BR27-BS27</f>
        <v>#DIV/0!</v>
      </c>
      <c r="BV27" s="504" t="e">
        <f t="shared" si="20"/>
        <v>#DIV/0!</v>
      </c>
      <c r="BW27" s="91"/>
      <c r="BX27" s="509"/>
      <c r="BY27" s="509"/>
      <c r="BZ27" s="511"/>
      <c r="CA27" s="510"/>
      <c r="CB27" s="358">
        <f>SUMPRODUCT(([176]БП!$C$245:$N$245=$L27)*([176]БП!$C$246:$N$246))</f>
        <v>0</v>
      </c>
      <c r="CC27" s="355">
        <f>SUMPRODUCT(('[176]факт+прогноз НДПИ'!$C$220:$N$220=$L27)*('[176]факт+прогноз НДПИ'!$C$221:$N$221))</f>
        <v>0</v>
      </c>
      <c r="CD27" s="355">
        <f>SUMPRODUCT(([176]БП_Urals!$C$245:$N$245=$L27)*([176]БП_Urals!$C$246:$N$246))-CB27</f>
        <v>0</v>
      </c>
      <c r="CE27" s="355">
        <f>SUMPRODUCT(([176]БП_курс!$C$245:$N$245=$L27)*([176]БП_курс!$C$246:$N$246))-CB27</f>
        <v>0</v>
      </c>
      <c r="CF27" s="355">
        <f t="shared" si="49"/>
        <v>0</v>
      </c>
      <c r="CG27" s="355"/>
      <c r="CH27" s="816" t="e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8">
        <f t="shared" si="21"/>
        <v>0</v>
      </c>
      <c r="CJ27" s="28">
        <f t="shared" si="50"/>
        <v>0</v>
      </c>
      <c r="CK27" s="28">
        <f t="shared" si="51"/>
        <v>0</v>
      </c>
      <c r="CL27" s="41">
        <f t="shared" si="52"/>
        <v>0</v>
      </c>
      <c r="CM27" s="818"/>
      <c r="CN27" s="11"/>
      <c r="CO27" s="816" t="e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41" t="e">
        <f t="shared" si="22"/>
        <v>#DIV/0!</v>
      </c>
      <c r="CQ27" s="275"/>
      <c r="CR27" s="14"/>
      <c r="CS27" s="91" t="e">
        <f>AA27*BK27/1000/1000</f>
        <v>#DIV/0!</v>
      </c>
      <c r="CT27" s="91">
        <f t="shared" si="24"/>
        <v>0</v>
      </c>
      <c r="CU27" s="91" t="e">
        <f t="shared" si="53"/>
        <v>#DIV/0!</v>
      </c>
      <c r="CV27" s="16" t="e">
        <f>BL27/CR27*Y27*AA27</f>
        <v>#DIV/0!</v>
      </c>
      <c r="CW27" s="16" t="e">
        <f>BL27/CR27*Z27*AA27</f>
        <v>#DIV/0!</v>
      </c>
      <c r="CX27" s="91" t="e">
        <f>CV27-CT27</f>
        <v>#DIV/0!</v>
      </c>
      <c r="CY27" s="288" t="e">
        <f>CW27-CH27</f>
        <v>#DIV/0!</v>
      </c>
      <c r="CZ27" s="306" t="e">
        <f>AI27/AA27/BR27</f>
        <v>#DIV/0!</v>
      </c>
      <c r="DA27" s="769" t="e">
        <f>CR27*AA27*BU27*CZ27/1000000</f>
        <v>#DIV/0!</v>
      </c>
      <c r="DB27" s="769" t="e">
        <f>CR27*AA27*BV27*CZ27/1000000</f>
        <v>#DIV/0!</v>
      </c>
      <c r="DC27" s="769">
        <f t="shared" si="31"/>
        <v>0</v>
      </c>
      <c r="DD27" s="769" t="e">
        <f t="shared" si="32"/>
        <v>#DIV/0!</v>
      </c>
      <c r="DE27" s="769" t="e">
        <f t="shared" si="33"/>
        <v>#DIV/0!</v>
      </c>
      <c r="DF27" s="769" t="e">
        <f t="shared" si="34"/>
        <v>#DIV/0!</v>
      </c>
      <c r="DG27" s="769" t="e">
        <f t="shared" si="35"/>
        <v>#DIV/0!</v>
      </c>
      <c r="DH27" s="769">
        <f t="shared" si="36"/>
        <v>0</v>
      </c>
      <c r="DI27" s="769">
        <f>AS27/1000000</f>
        <v>0</v>
      </c>
      <c r="DJ27" s="769">
        <f t="shared" si="38"/>
        <v>0</v>
      </c>
      <c r="DK27" s="769" t="e">
        <f t="shared" si="39"/>
        <v>#DIV/0!</v>
      </c>
      <c r="DL27" s="769" t="e">
        <f t="shared" si="40"/>
        <v>#DIV/0!</v>
      </c>
      <c r="DM27" s="55" t="e">
        <f t="shared" si="41"/>
        <v>#DIV/0!</v>
      </c>
      <c r="DN27" s="68"/>
    </row>
    <row r="28" spans="1:119" s="68" customFormat="1" ht="15.95" customHeight="1" x14ac:dyDescent="0.25">
      <c r="A28" s="1212"/>
      <c r="B28" s="1212"/>
      <c r="C28" s="1214"/>
      <c r="D28" s="1214"/>
      <c r="E28" s="1214"/>
      <c r="F28" s="27"/>
      <c r="G28" s="1214"/>
      <c r="H28" s="1212"/>
      <c r="I28" s="261"/>
      <c r="J28" s="1295" t="s">
        <v>388</v>
      </c>
      <c r="K28" s="1189"/>
      <c r="L28" s="1320"/>
      <c r="M28" s="1293"/>
      <c r="N28" s="22"/>
      <c r="O28" s="276"/>
      <c r="P28" s="184"/>
      <c r="Q28" s="665">
        <f>P28-M28</f>
        <v>0</v>
      </c>
      <c r="R28" s="686">
        <f t="shared" si="55"/>
        <v>0</v>
      </c>
      <c r="S28" s="693"/>
      <c r="T28" s="665"/>
      <c r="U28" s="665"/>
      <c r="V28" s="665"/>
      <c r="W28" s="665"/>
      <c r="X28" s="1191"/>
      <c r="Y28" s="1299"/>
      <c r="Z28" s="289"/>
      <c r="AA28" s="1297"/>
      <c r="AB28" s="1214"/>
      <c r="AC28" s="1214"/>
      <c r="AD28" s="1214"/>
      <c r="AE28" s="1214"/>
      <c r="AF28" s="1214"/>
      <c r="AG28" s="1306">
        <f t="shared" ref="AG28" si="64">SUM(AB28:AF28)</f>
        <v>0</v>
      </c>
      <c r="AH28" s="630"/>
      <c r="AI28" s="91"/>
      <c r="AJ28" s="1191"/>
      <c r="AK28" s="1189" t="e">
        <f t="shared" si="62"/>
        <v>#DIV/0!</v>
      </c>
      <c r="AL28" s="1191" t="e">
        <f t="shared" si="62"/>
        <v>#DIV/0!</v>
      </c>
      <c r="AM28" s="1191" t="e">
        <f t="shared" si="63"/>
        <v>#DIV/0!</v>
      </c>
      <c r="AN28" s="1191" t="e">
        <f t="shared" si="63"/>
        <v>#DIV/0!</v>
      </c>
      <c r="AO28" s="1191" t="e">
        <f t="shared" si="63"/>
        <v>#DIV/0!</v>
      </c>
      <c r="AP28" s="1207" t="e">
        <f>AG28*$CZ28*$AA28*$Y28/1000/1000</f>
        <v>#DIV/0!</v>
      </c>
      <c r="AQ28" s="90" t="e">
        <f t="shared" si="6"/>
        <v>#DIV/0!</v>
      </c>
      <c r="AR28" s="91">
        <f t="shared" si="44"/>
        <v>0</v>
      </c>
      <c r="AS28" s="1207">
        <f>AR28+AR29-AJ28</f>
        <v>0</v>
      </c>
      <c r="AT28" s="1191" t="e">
        <f t="shared" si="57"/>
        <v>#DIV/0!</v>
      </c>
      <c r="AU28" s="1191" t="e">
        <f>(AC28-C28)*$CZ28*$AA28*$Y28/1000/1000</f>
        <v>#DIV/0!</v>
      </c>
      <c r="AV28" s="276" t="e">
        <f t="shared" si="58"/>
        <v>#DIV/0!</v>
      </c>
      <c r="AW28" s="276" t="e">
        <f t="shared" si="59"/>
        <v>#DIV/0!</v>
      </c>
      <c r="AX28" s="276" t="e">
        <f t="shared" si="60"/>
        <v>#DIV/0!</v>
      </c>
      <c r="AY28" s="1207" t="e">
        <f t="shared" si="45"/>
        <v>#DIV/0!</v>
      </c>
      <c r="AZ28" s="1189"/>
      <c r="BA28" s="1191" t="e">
        <f t="shared" si="12"/>
        <v>#DIV/0!</v>
      </c>
      <c r="BB28" s="1191">
        <f t="shared" si="13"/>
        <v>0</v>
      </c>
      <c r="BC28" s="265"/>
      <c r="BD28" s="265"/>
      <c r="BE28" s="1221"/>
      <c r="BF28" s="1221"/>
      <c r="BG28" s="1214"/>
      <c r="BH28" s="276">
        <f t="shared" si="14"/>
        <v>0</v>
      </c>
      <c r="BI28" s="276">
        <f t="shared" si="15"/>
        <v>0</v>
      </c>
      <c r="BJ28" s="1191" t="e">
        <f t="shared" si="46"/>
        <v>#DIV/0!</v>
      </c>
      <c r="BK28" s="1191" t="e">
        <f>(AR28+AR29)/AA28-AZ28-BG28</f>
        <v>#DIV/0!</v>
      </c>
      <c r="BL28" s="1191"/>
      <c r="BM28" s="1191" t="e">
        <f>BJ28-BL28</f>
        <v>#DIV/0!</v>
      </c>
      <c r="BN28" s="1191" t="e">
        <f t="shared" si="47"/>
        <v>#DIV/0!</v>
      </c>
      <c r="BO28" s="1214"/>
      <c r="BP28" s="78"/>
      <c r="BQ28" s="375"/>
      <c r="BR28" s="1212" t="e">
        <f>(AI28+AI29)/AA28/7.1806</f>
        <v>#DIV/0!</v>
      </c>
      <c r="BS28" s="1214">
        <f>CN28-BO28</f>
        <v>0</v>
      </c>
      <c r="BT28" s="1277">
        <f>CM28-BO28</f>
        <v>0</v>
      </c>
      <c r="BU28" s="1277" t="e">
        <f>BR28-BS28</f>
        <v>#DIV/0!</v>
      </c>
      <c r="BV28" s="1301" t="e">
        <f t="shared" si="20"/>
        <v>#DIV/0!</v>
      </c>
      <c r="BW28" s="91"/>
      <c r="BX28" s="509"/>
      <c r="BY28" s="509"/>
      <c r="BZ28" s="511"/>
      <c r="CA28" s="510"/>
      <c r="CB28" s="1189">
        <f>SUMPRODUCT(([176]БП!$C$245:$N$245=$L28)*([176]БП!$C$246:$N$246))</f>
        <v>0</v>
      </c>
      <c r="CC28" s="1191">
        <f>SUMPRODUCT(('[176]факт+прогноз НДПИ'!$C$220:$N$220=$L28)*('[176]факт+прогноз НДПИ'!$C$221:$N$221))</f>
        <v>0</v>
      </c>
      <c r="CD28" s="1191">
        <f>SUMPRODUCT(([176]БП_Urals!$C$245:$N$245=$L28)*([176]БП_Urals!$C$246:$N$246))-CB28</f>
        <v>0</v>
      </c>
      <c r="CE28" s="1191">
        <f>SUMPRODUCT(([176]БП_курс!$C$245:$N$245=$L28)*([176]БП_курс!$C$246:$N$246))-CB28</f>
        <v>0</v>
      </c>
      <c r="CF28" s="1191">
        <f t="shared" si="49"/>
        <v>0</v>
      </c>
      <c r="CG28" s="355"/>
      <c r="CH28" s="1193" t="e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193">
        <f t="shared" si="21"/>
        <v>0</v>
      </c>
      <c r="CJ28" s="1193">
        <f t="shared" si="50"/>
        <v>0</v>
      </c>
      <c r="CK28" s="1193">
        <f t="shared" si="51"/>
        <v>0</v>
      </c>
      <c r="CL28" s="1195">
        <f t="shared" si="52"/>
        <v>0</v>
      </c>
      <c r="CM28" s="1212"/>
      <c r="CN28" s="1214"/>
      <c r="CO28" s="1193" t="e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195" t="e">
        <f t="shared" si="22"/>
        <v>#DIV/0!</v>
      </c>
      <c r="CQ28" s="275"/>
      <c r="CR28" s="1216"/>
      <c r="CS28" s="1191" t="e">
        <f>AA28*BK28/1000/1000</f>
        <v>#DIV/0!</v>
      </c>
      <c r="CT28" s="1191">
        <f t="shared" si="24"/>
        <v>0</v>
      </c>
      <c r="CU28" s="1191" t="e">
        <f t="shared" si="53"/>
        <v>#DIV/0!</v>
      </c>
      <c r="CV28" s="1193" t="e">
        <f>BL28/CR28*Y28*AA28</f>
        <v>#DIV/0!</v>
      </c>
      <c r="CW28" s="1193" t="e">
        <f>BL28/CR28*Z28*AA28</f>
        <v>#DIV/0!</v>
      </c>
      <c r="CX28" s="1191" t="e">
        <f>CV28-CT28</f>
        <v>#DIV/0!</v>
      </c>
      <c r="CY28" s="1207" t="e">
        <f>CW28-CH28</f>
        <v>#DIV/0!</v>
      </c>
      <c r="CZ28" s="1209" t="e">
        <f>(AI28+AI29)/AA28/BR28</f>
        <v>#DIV/0!</v>
      </c>
      <c r="DA28" s="1210" t="e">
        <f>CR28*AA28*BU28*CZ28/1000000</f>
        <v>#DIV/0!</v>
      </c>
      <c r="DB28" s="1210" t="e">
        <f>CR28*AA28*BV28*CZ28/1000000</f>
        <v>#DIV/0!</v>
      </c>
      <c r="DC28" s="1210">
        <f t="shared" si="31"/>
        <v>0</v>
      </c>
      <c r="DD28" s="1210" t="e">
        <f t="shared" si="32"/>
        <v>#DIV/0!</v>
      </c>
      <c r="DE28" s="1210" t="e">
        <f t="shared" si="33"/>
        <v>#DIV/0!</v>
      </c>
      <c r="DF28" s="1210" t="e">
        <f t="shared" si="34"/>
        <v>#DIV/0!</v>
      </c>
      <c r="DG28" s="1210" t="e">
        <f t="shared" si="35"/>
        <v>#DIV/0!</v>
      </c>
      <c r="DH28" s="1210">
        <f t="shared" si="36"/>
        <v>0</v>
      </c>
      <c r="DI28" s="1210">
        <f>AS28/1000000</f>
        <v>0</v>
      </c>
      <c r="DJ28" s="1210">
        <f t="shared" si="38"/>
        <v>0</v>
      </c>
      <c r="DK28" s="1210" t="e">
        <f t="shared" si="39"/>
        <v>#DIV/0!</v>
      </c>
      <c r="DL28" s="1210" t="e">
        <f t="shared" si="40"/>
        <v>#DIV/0!</v>
      </c>
      <c r="DM28" s="1256" t="e">
        <f t="shared" si="41"/>
        <v>#DIV/0!</v>
      </c>
      <c r="DO28" s="69"/>
    </row>
    <row r="29" spans="1:119" s="68" customFormat="1" ht="15.95" customHeight="1" x14ac:dyDescent="0.25">
      <c r="A29" s="1213"/>
      <c r="B29" s="1213"/>
      <c r="C29" s="1218"/>
      <c r="D29" s="1218"/>
      <c r="E29" s="1218"/>
      <c r="F29" s="31"/>
      <c r="G29" s="1218"/>
      <c r="H29" s="1213"/>
      <c r="I29" s="262"/>
      <c r="J29" s="1296"/>
      <c r="K29" s="1190"/>
      <c r="L29" s="1321"/>
      <c r="M29" s="1294"/>
      <c r="N29" s="72"/>
      <c r="O29" s="91"/>
      <c r="P29" s="182"/>
      <c r="Q29" s="666">
        <f>P29-M28</f>
        <v>0</v>
      </c>
      <c r="R29" s="686">
        <f t="shared" si="55"/>
        <v>0</v>
      </c>
      <c r="S29" s="692"/>
      <c r="T29" s="714"/>
      <c r="U29" s="658"/>
      <c r="V29" s="658"/>
      <c r="W29" s="658"/>
      <c r="X29" s="1276"/>
      <c r="Y29" s="1300"/>
      <c r="Z29" s="290"/>
      <c r="AA29" s="1298"/>
      <c r="AB29" s="1218"/>
      <c r="AC29" s="1218"/>
      <c r="AD29" s="1218"/>
      <c r="AE29" s="1218"/>
      <c r="AF29" s="1218"/>
      <c r="AG29" s="1307"/>
      <c r="AH29" s="631"/>
      <c r="AI29" s="91"/>
      <c r="AJ29" s="1192"/>
      <c r="AK29" s="1190">
        <f t="shared" si="62"/>
        <v>0</v>
      </c>
      <c r="AL29" s="1192">
        <f t="shared" si="62"/>
        <v>0</v>
      </c>
      <c r="AM29" s="1192"/>
      <c r="AN29" s="1192"/>
      <c r="AO29" s="1192"/>
      <c r="AP29" s="1208">
        <f>AG29*$CZ29*$AA29*$Y29/1000/1000</f>
        <v>0</v>
      </c>
      <c r="AQ29" s="92">
        <f t="shared" si="6"/>
        <v>0</v>
      </c>
      <c r="AR29" s="91"/>
      <c r="AS29" s="1208"/>
      <c r="AT29" s="1192">
        <f t="shared" si="57"/>
        <v>0</v>
      </c>
      <c r="AU29" s="1192">
        <f>(AC29-C29)*$CZ29*$AA29*$Y29/1000/1000</f>
        <v>0</v>
      </c>
      <c r="AV29" s="277">
        <f t="shared" si="58"/>
        <v>0</v>
      </c>
      <c r="AW29" s="277">
        <f t="shared" si="59"/>
        <v>0</v>
      </c>
      <c r="AX29" s="277">
        <f t="shared" si="60"/>
        <v>0</v>
      </c>
      <c r="AY29" s="1208">
        <f t="shared" si="45"/>
        <v>0</v>
      </c>
      <c r="AZ29" s="1190"/>
      <c r="BA29" s="1192"/>
      <c r="BB29" s="1192"/>
      <c r="BC29" s="266"/>
      <c r="BD29" s="266"/>
      <c r="BE29" s="1222"/>
      <c r="BF29" s="1222"/>
      <c r="BG29" s="1218"/>
      <c r="BH29" s="277">
        <f t="shared" si="14"/>
        <v>0</v>
      </c>
      <c r="BI29" s="277">
        <f t="shared" si="15"/>
        <v>0</v>
      </c>
      <c r="BJ29" s="1192"/>
      <c r="BK29" s="1192"/>
      <c r="BL29" s="1276"/>
      <c r="BM29" s="1276"/>
      <c r="BN29" s="1276">
        <f t="shared" si="47"/>
        <v>0</v>
      </c>
      <c r="BO29" s="1215"/>
      <c r="BP29" s="78"/>
      <c r="BQ29" s="375"/>
      <c r="BR29" s="1292"/>
      <c r="BS29" s="1215"/>
      <c r="BT29" s="1303"/>
      <c r="BU29" s="1278"/>
      <c r="BV29" s="1302"/>
      <c r="BW29" s="91"/>
      <c r="BX29" s="509"/>
      <c r="BY29" s="509"/>
      <c r="BZ29" s="511"/>
      <c r="CA29" s="510"/>
      <c r="CB29" s="1190">
        <f>SUMPRODUCT(([176]БП!$C$245:$N$245=$L29)*([176]БП!$C$246:$N$246))</f>
        <v>0</v>
      </c>
      <c r="CC29" s="1192">
        <f>SUMPRODUCT(('[176]факт+прогноз НДПИ'!$C$220:$N$220=$L29)*('[176]факт+прогноз НДПИ'!$C$221:$N$221))</f>
        <v>0</v>
      </c>
      <c r="CD29" s="1192">
        <f>SUMPRODUCT(([176]БП_Urals!$C$245:$N$245=$L29)*([176]БП_Urals!$C$246:$N$246))-CB29</f>
        <v>0</v>
      </c>
      <c r="CE29" s="1192"/>
      <c r="CF29" s="1192"/>
      <c r="CG29" s="356"/>
      <c r="CH29" s="1194"/>
      <c r="CI29" s="1194"/>
      <c r="CJ29" s="1194"/>
      <c r="CK29" s="1194"/>
      <c r="CL29" s="1196"/>
      <c r="CM29" s="1213"/>
      <c r="CN29" s="1215"/>
      <c r="CO29" s="1194"/>
      <c r="CP29" s="1196">
        <f t="shared" si="22"/>
        <v>0</v>
      </c>
      <c r="CQ29" s="275"/>
      <c r="CR29" s="1217"/>
      <c r="CS29" s="1192"/>
      <c r="CT29" s="1192"/>
      <c r="CU29" s="1192"/>
      <c r="CV29" s="1194"/>
      <c r="CW29" s="1194"/>
      <c r="CX29" s="1192"/>
      <c r="CY29" s="1208"/>
      <c r="CZ29" s="1209"/>
      <c r="DA29" s="1211"/>
      <c r="DB29" s="1211"/>
      <c r="DC29" s="1211">
        <f t="shared" si="31"/>
        <v>0</v>
      </c>
      <c r="DD29" s="1211"/>
      <c r="DE29" s="1211"/>
      <c r="DF29" s="1211">
        <f t="shared" si="34"/>
        <v>0</v>
      </c>
      <c r="DG29" s="1211"/>
      <c r="DH29" s="1211">
        <f t="shared" si="36"/>
        <v>0</v>
      </c>
      <c r="DI29" s="1211"/>
      <c r="DJ29" s="1211">
        <f t="shared" si="38"/>
        <v>0</v>
      </c>
      <c r="DK29" s="1211">
        <f t="shared" si="39"/>
        <v>0</v>
      </c>
      <c r="DL29" s="1211">
        <f t="shared" si="40"/>
        <v>0</v>
      </c>
      <c r="DM29" s="1257">
        <f t="shared" si="41"/>
        <v>0</v>
      </c>
      <c r="DO29" s="69"/>
    </row>
    <row r="30" spans="1:119" s="69" customFormat="1" ht="15.95" customHeight="1" x14ac:dyDescent="0.25">
      <c r="A30" s="52"/>
      <c r="B30" s="52"/>
      <c r="C30" s="33"/>
      <c r="D30" s="33"/>
      <c r="E30" s="33"/>
      <c r="F30" s="33"/>
      <c r="G30" s="33"/>
      <c r="H30" s="52"/>
      <c r="I30" s="33"/>
      <c r="J30" s="1310" t="s">
        <v>389</v>
      </c>
      <c r="K30" s="1189"/>
      <c r="L30" s="1207"/>
      <c r="M30" s="1237"/>
      <c r="N30" s="1312"/>
      <c r="O30" s="1191"/>
      <c r="P30" s="182"/>
      <c r="Q30" s="1314">
        <f>P30-M30</f>
        <v>0</v>
      </c>
      <c r="R30" s="1316">
        <f t="shared" si="55"/>
        <v>0</v>
      </c>
      <c r="S30" s="1318"/>
      <c r="T30" s="714"/>
      <c r="U30" s="658"/>
      <c r="V30" s="658"/>
      <c r="W30" s="658"/>
      <c r="X30" s="1207"/>
      <c r="Y30" s="1299"/>
      <c r="Z30" s="644"/>
      <c r="AA30" s="1297"/>
      <c r="AB30" s="1212"/>
      <c r="AC30" s="1214"/>
      <c r="AD30" s="1214"/>
      <c r="AE30" s="1214"/>
      <c r="AF30" s="1214"/>
      <c r="AG30" s="1306">
        <f>SUM(AB30:AF30)</f>
        <v>0</v>
      </c>
      <c r="AH30" s="630"/>
      <c r="AI30" s="638"/>
      <c r="AJ30" s="91"/>
      <c r="AK30" s="1189" t="e">
        <f t="shared" si="62"/>
        <v>#DIV/0!</v>
      </c>
      <c r="AL30" s="1191" t="e">
        <f t="shared" si="62"/>
        <v>#DIV/0!</v>
      </c>
      <c r="AM30" s="1191" t="e">
        <f>AD30*$CZ30*$AA30*$Y30/1000/1000</f>
        <v>#DIV/0!</v>
      </c>
      <c r="AN30" s="1191" t="e">
        <f>AE30*$CZ30*$AA30*$Y30/1000/1000</f>
        <v>#DIV/0!</v>
      </c>
      <c r="AO30" s="1191" t="e">
        <f>AF30*$CZ30*$AA30*$Y30/1000/1000</f>
        <v>#DIV/0!</v>
      </c>
      <c r="AP30" s="1207" t="e">
        <f>AG30*$CZ30*$AA30*$Y30/1000/1000</f>
        <v>#DIV/0!</v>
      </c>
      <c r="AQ30" s="1304" t="e">
        <f>(AJ30+AJ31)/1000/1000-AP30</f>
        <v>#DIV/0!</v>
      </c>
      <c r="AR30" s="91">
        <f>AI30*Z30</f>
        <v>0</v>
      </c>
      <c r="AS30" s="288">
        <f>AR30-AJ30</f>
        <v>0</v>
      </c>
      <c r="AT30" s="1203" t="e">
        <f t="shared" si="57"/>
        <v>#DIV/0!</v>
      </c>
      <c r="AU30" s="1229" t="e">
        <f>(AC30-C30)*$CZ30*$AA30*$Y30/1000/1000</f>
        <v>#DIV/0!</v>
      </c>
      <c r="AV30" s="1229" t="e">
        <f t="shared" si="58"/>
        <v>#DIV/0!</v>
      </c>
      <c r="AW30" s="1229" t="e">
        <f t="shared" si="59"/>
        <v>#DIV/0!</v>
      </c>
      <c r="AX30" s="1229" t="e">
        <f t="shared" si="60"/>
        <v>#DIV/0!</v>
      </c>
      <c r="AY30" s="1229" t="e">
        <f t="shared" si="45"/>
        <v>#DIV/0!</v>
      </c>
      <c r="AZ30" s="1189"/>
      <c r="BA30" s="1191" t="e">
        <f>(I30+D30)*AA30*CZ30*A30</f>
        <v>#DIV/0!</v>
      </c>
      <c r="BB30" s="1191">
        <f>(BC30+BE30+BF30+BD30)*AA30+0.76*Y30*AA30</f>
        <v>0</v>
      </c>
      <c r="BC30" s="640"/>
      <c r="BD30" s="640"/>
      <c r="BE30" s="1221"/>
      <c r="BF30" s="1221"/>
      <c r="BG30" s="1214"/>
      <c r="BH30" s="1219">
        <f t="shared" si="14"/>
        <v>0</v>
      </c>
      <c r="BI30" s="1219">
        <f t="shared" si="15"/>
        <v>0</v>
      </c>
      <c r="BJ30" s="1219" t="e">
        <f t="shared" si="46"/>
        <v>#DIV/0!</v>
      </c>
      <c r="BK30" s="1219" t="e">
        <f>AR30/AA30-AZ30-BG30</f>
        <v>#DIV/0!</v>
      </c>
      <c r="BL30" s="1219"/>
      <c r="BM30" s="1219" t="e">
        <f>BJ30-BL30</f>
        <v>#DIV/0!</v>
      </c>
      <c r="BN30" s="1219" t="e">
        <f t="shared" si="47"/>
        <v>#DIV/0!</v>
      </c>
      <c r="BO30" s="1219"/>
      <c r="BP30" s="94"/>
      <c r="BQ30" s="375"/>
      <c r="BR30" s="1212" t="e">
        <f>AI30/AA30/7.1702</f>
        <v>#DIV/0!</v>
      </c>
      <c r="BS30" s="1214">
        <f>CN30-BO30</f>
        <v>0</v>
      </c>
      <c r="BT30" s="1277">
        <f>CM30-BO30</f>
        <v>0</v>
      </c>
      <c r="BU30" s="1277" t="e">
        <f>BR30-BS30</f>
        <v>#DIV/0!</v>
      </c>
      <c r="BV30" s="1301" t="e">
        <f t="shared" si="20"/>
        <v>#DIV/0!</v>
      </c>
      <c r="BW30" s="371"/>
      <c r="BX30" s="509"/>
      <c r="BY30" s="509"/>
      <c r="BZ30" s="511"/>
      <c r="CA30" s="510"/>
      <c r="CB30" s="1189">
        <f>SUMPRODUCT(([176]БП!$C$245:$N$245=$L30)*([176]БП!$C$246:$N$246))</f>
        <v>0</v>
      </c>
      <c r="CC30" s="1191">
        <f>SUMPRODUCT(('[176]факт+прогноз НДПИ'!$C$220:$N$220=$L30)*('[176]факт+прогноз НДПИ'!$C$221:$N$221))</f>
        <v>0</v>
      </c>
      <c r="CD30" s="1191">
        <f>SUMPRODUCT(([176]БП_Urals!$C$245:$N$245=$L30)*([176]БП_Urals!$C$246:$N$246))-CB30</f>
        <v>0</v>
      </c>
      <c r="CE30" s="1191">
        <f>SUMPRODUCT(([176]БП_курс!$C$245:$N$245=$L30)*([176]БП_курс!$C$246:$N$246))-CB30</f>
        <v>0</v>
      </c>
      <c r="CF30" s="1191">
        <f t="shared" si="49"/>
        <v>0</v>
      </c>
      <c r="CG30" s="495"/>
      <c r="CH30" s="1193" t="e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193">
        <f>(CB30-CC30)*AA30</f>
        <v>0</v>
      </c>
      <c r="CJ30" s="1193">
        <f t="shared" si="50"/>
        <v>0</v>
      </c>
      <c r="CK30" s="1193">
        <f t="shared" si="51"/>
        <v>0</v>
      </c>
      <c r="CL30" s="1195">
        <f t="shared" si="52"/>
        <v>0</v>
      </c>
      <c r="CM30" s="1212"/>
      <c r="CN30" s="1214"/>
      <c r="CO30" s="1193" t="e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195" t="e">
        <f t="shared" si="22"/>
        <v>#DIV/0!</v>
      </c>
      <c r="CQ30" s="581"/>
      <c r="CR30" s="14"/>
      <c r="CS30" s="1191" t="e">
        <f>AA30*BK30/1000/1000</f>
        <v>#DIV/0!</v>
      </c>
      <c r="CT30" s="1191">
        <f>BL30*AA30</f>
        <v>0</v>
      </c>
      <c r="CU30" s="1191" t="e">
        <f t="shared" si="53"/>
        <v>#DIV/0!</v>
      </c>
      <c r="CV30" s="1193" t="e">
        <f>BL30/CR30*Y30*AA30</f>
        <v>#DIV/0!</v>
      </c>
      <c r="CW30" s="1193" t="e">
        <f>BL30/CR30*Z30*AA30</f>
        <v>#DIV/0!</v>
      </c>
      <c r="CX30" s="1191" t="e">
        <f>CV30-CT30</f>
        <v>#DIV/0!</v>
      </c>
      <c r="CY30" s="1207" t="e">
        <f>CW30-CH30</f>
        <v>#DIV/0!</v>
      </c>
      <c r="CZ30" s="1209" t="e">
        <f>AI30/AA30/BR30</f>
        <v>#DIV/0!</v>
      </c>
      <c r="DA30" s="1210" t="e">
        <f>CR30*AA30*BU30*CZ30/1000000</f>
        <v>#DIV/0!</v>
      </c>
      <c r="DB30" s="1210" t="e">
        <f>CR30*AA30*BV30*CZ30/1000000</f>
        <v>#DIV/0!</v>
      </c>
      <c r="DC30" s="1210">
        <f t="shared" si="31"/>
        <v>0</v>
      </c>
      <c r="DD30" s="1210" t="e">
        <f>SUM(AT30,AW30,AX30)</f>
        <v>#DIV/0!</v>
      </c>
      <c r="DE30" s="1210" t="e">
        <f>AL30</f>
        <v>#DIV/0!</v>
      </c>
      <c r="DF30" s="1210" t="e">
        <f t="shared" si="34"/>
        <v>#DIV/0!</v>
      </c>
      <c r="DG30" s="1210" t="e">
        <f>(BA30-BB30)/1000/1000</f>
        <v>#DIV/0!</v>
      </c>
      <c r="DH30" s="1210">
        <f t="shared" si="36"/>
        <v>0</v>
      </c>
      <c r="DI30" s="1210">
        <f>AS30/1000000</f>
        <v>0</v>
      </c>
      <c r="DJ30" s="1210">
        <f t="shared" si="38"/>
        <v>0</v>
      </c>
      <c r="DK30" s="1210" t="e">
        <f t="shared" si="39"/>
        <v>#DIV/0!</v>
      </c>
      <c r="DL30" s="1210" t="e">
        <f t="shared" si="40"/>
        <v>#DIV/0!</v>
      </c>
      <c r="DM30" s="55" t="e">
        <f t="shared" si="41"/>
        <v>#DIV/0!</v>
      </c>
      <c r="DN30" s="68"/>
    </row>
    <row r="31" spans="1:119" s="69" customFormat="1" ht="15.95" customHeight="1" x14ac:dyDescent="0.25">
      <c r="A31" s="52"/>
      <c r="B31" s="52"/>
      <c r="C31" s="33"/>
      <c r="D31" s="33"/>
      <c r="E31" s="33"/>
      <c r="F31" s="33"/>
      <c r="G31" s="33"/>
      <c r="H31" s="52"/>
      <c r="I31" s="33"/>
      <c r="J31" s="1311"/>
      <c r="K31" s="1190"/>
      <c r="L31" s="1208"/>
      <c r="M31" s="1238"/>
      <c r="N31" s="1313"/>
      <c r="O31" s="1192"/>
      <c r="P31" s="182"/>
      <c r="Q31" s="1315"/>
      <c r="R31" s="1317"/>
      <c r="S31" s="1319"/>
      <c r="T31" s="714"/>
      <c r="U31" s="658"/>
      <c r="V31" s="658"/>
      <c r="W31" s="658"/>
      <c r="X31" s="1208"/>
      <c r="Y31" s="1300"/>
      <c r="Z31" s="645"/>
      <c r="AA31" s="1298"/>
      <c r="AB31" s="1213"/>
      <c r="AC31" s="1218"/>
      <c r="AD31" s="1218"/>
      <c r="AE31" s="1218"/>
      <c r="AF31" s="1218"/>
      <c r="AG31" s="1307"/>
      <c r="AH31" s="631"/>
      <c r="AI31" s="639"/>
      <c r="AJ31" s="653"/>
      <c r="AK31" s="1190"/>
      <c r="AL31" s="1192"/>
      <c r="AM31" s="1192"/>
      <c r="AN31" s="1192"/>
      <c r="AO31" s="1192"/>
      <c r="AP31" s="1208"/>
      <c r="AQ31" s="1305"/>
      <c r="AR31" s="653"/>
      <c r="AS31" s="642">
        <f>AR31-AJ31</f>
        <v>0</v>
      </c>
      <c r="AT31" s="1204"/>
      <c r="AU31" s="1230"/>
      <c r="AV31" s="1230">
        <f t="shared" si="58"/>
        <v>0</v>
      </c>
      <c r="AW31" s="1230">
        <f t="shared" si="59"/>
        <v>0</v>
      </c>
      <c r="AX31" s="1230">
        <f t="shared" si="60"/>
        <v>0</v>
      </c>
      <c r="AY31" s="1230">
        <f t="shared" ref="AY31" si="65">SUM(AT31:AX31)</f>
        <v>0</v>
      </c>
      <c r="AZ31" s="1190"/>
      <c r="BA31" s="1192"/>
      <c r="BB31" s="1192"/>
      <c r="BC31" s="641"/>
      <c r="BD31" s="641"/>
      <c r="BE31" s="1222"/>
      <c r="BF31" s="1222"/>
      <c r="BG31" s="1218"/>
      <c r="BH31" s="1220"/>
      <c r="BI31" s="1220"/>
      <c r="BJ31" s="1220"/>
      <c r="BK31" s="1220"/>
      <c r="BL31" s="1220"/>
      <c r="BM31" s="1220"/>
      <c r="BN31" s="1220"/>
      <c r="BO31" s="1220"/>
      <c r="BP31" s="94"/>
      <c r="BQ31" s="648"/>
      <c r="BR31" s="1213"/>
      <c r="BS31" s="1218"/>
      <c r="BT31" s="1303"/>
      <c r="BU31" s="1303"/>
      <c r="BV31" s="1302"/>
      <c r="BW31" s="653"/>
      <c r="BX31" s="653"/>
      <c r="BY31" s="653"/>
      <c r="BZ31" s="642"/>
      <c r="CA31" s="648"/>
      <c r="CB31" s="1190"/>
      <c r="CC31" s="1192"/>
      <c r="CD31" s="1192"/>
      <c r="CE31" s="1192"/>
      <c r="CF31" s="1192"/>
      <c r="CG31" s="638"/>
      <c r="CH31" s="1194"/>
      <c r="CI31" s="1194"/>
      <c r="CJ31" s="1194"/>
      <c r="CK31" s="1194"/>
      <c r="CL31" s="1196"/>
      <c r="CM31" s="1213"/>
      <c r="CN31" s="1215"/>
      <c r="CO31" s="1194"/>
      <c r="CP31" s="1196">
        <f t="shared" si="22"/>
        <v>0</v>
      </c>
      <c r="CQ31" s="647"/>
      <c r="CR31" s="14"/>
      <c r="CS31" s="1192"/>
      <c r="CT31" s="1192"/>
      <c r="CU31" s="1192"/>
      <c r="CV31" s="1194"/>
      <c r="CW31" s="1194"/>
      <c r="CX31" s="1192"/>
      <c r="CY31" s="1208"/>
      <c r="CZ31" s="1209"/>
      <c r="DA31" s="1211"/>
      <c r="DB31" s="1211"/>
      <c r="DC31" s="1211">
        <f t="shared" si="31"/>
        <v>0</v>
      </c>
      <c r="DD31" s="1211"/>
      <c r="DE31" s="1211"/>
      <c r="DF31" s="1211"/>
      <c r="DG31" s="1211"/>
      <c r="DH31" s="1211"/>
      <c r="DI31" s="1211"/>
      <c r="DJ31" s="1211"/>
      <c r="DK31" s="1211"/>
      <c r="DL31" s="1211"/>
      <c r="DM31" s="55">
        <f t="shared" si="41"/>
        <v>0</v>
      </c>
      <c r="DN31" s="68"/>
    </row>
    <row r="32" spans="1:119" s="69" customFormat="1" ht="15.95" customHeight="1" x14ac:dyDescent="0.25">
      <c r="A32" s="18"/>
      <c r="B32" s="18"/>
      <c r="C32" s="11"/>
      <c r="D32" s="11"/>
      <c r="E32" s="11"/>
      <c r="F32" s="11"/>
      <c r="G32" s="11"/>
      <c r="H32" s="18"/>
      <c r="I32" s="11"/>
      <c r="J32" s="287" t="s">
        <v>387</v>
      </c>
      <c r="K32" s="61"/>
      <c r="L32" s="642"/>
      <c r="M32" s="185"/>
      <c r="N32" s="72"/>
      <c r="O32" s="91"/>
      <c r="P32" s="182"/>
      <c r="Q32" s="16">
        <f>P32-M32</f>
        <v>0</v>
      </c>
      <c r="R32" s="686">
        <f t="shared" si="55"/>
        <v>0</v>
      </c>
      <c r="S32" s="691"/>
      <c r="T32" s="714"/>
      <c r="U32" s="658"/>
      <c r="V32" s="658"/>
      <c r="W32" s="658"/>
      <c r="X32" s="91"/>
      <c r="Y32" s="172"/>
      <c r="Z32" s="176"/>
      <c r="AA32" s="461"/>
      <c r="AB32" s="11"/>
      <c r="AC32" s="11"/>
      <c r="AD32" s="11"/>
      <c r="AE32" s="11"/>
      <c r="AF32" s="11"/>
      <c r="AG32" s="75">
        <f>SUM(AB32:AF32)</f>
        <v>0</v>
      </c>
      <c r="AH32" s="18"/>
      <c r="AI32" s="91"/>
      <c r="AJ32" s="91"/>
      <c r="AK32" s="281" t="e">
        <f t="shared" ref="AK32:AP34" si="66">AB32*$CZ32*$AA32*$Y32/1000/1000</f>
        <v>#DIV/0!</v>
      </c>
      <c r="AL32" s="276" t="e">
        <f t="shared" si="66"/>
        <v>#DIV/0!</v>
      </c>
      <c r="AM32" s="276" t="e">
        <f t="shared" si="66"/>
        <v>#DIV/0!</v>
      </c>
      <c r="AN32" s="276" t="e">
        <f t="shared" si="66"/>
        <v>#DIV/0!</v>
      </c>
      <c r="AO32" s="276" t="e">
        <f t="shared" si="66"/>
        <v>#DIV/0!</v>
      </c>
      <c r="AP32" s="279" t="e">
        <f t="shared" si="66"/>
        <v>#DIV/0!</v>
      </c>
      <c r="AQ32" s="90" t="e">
        <f t="shared" si="6"/>
        <v>#DIV/0!</v>
      </c>
      <c r="AR32" s="91">
        <f>AI32*Z32</f>
        <v>0</v>
      </c>
      <c r="AS32" s="288">
        <f>AR32-AJ32</f>
        <v>0</v>
      </c>
      <c r="AT32" s="276" t="e">
        <f t="shared" ref="AT32:AU34" si="67">(AB32-B32)*$CZ32*$AA32*$Y32/1000/1000</f>
        <v>#DIV/0!</v>
      </c>
      <c r="AU32" s="276" t="e">
        <f t="shared" si="67"/>
        <v>#DIV/0!</v>
      </c>
      <c r="AV32" s="276" t="e">
        <f t="shared" si="58"/>
        <v>#DIV/0!</v>
      </c>
      <c r="AW32" s="276" t="e">
        <f t="shared" si="59"/>
        <v>#DIV/0!</v>
      </c>
      <c r="AX32" s="276" t="e">
        <f t="shared" si="60"/>
        <v>#DIV/0!</v>
      </c>
      <c r="AY32" s="279" t="e">
        <f t="shared" si="45"/>
        <v>#DIV/0!</v>
      </c>
      <c r="AZ32" s="61"/>
      <c r="BA32" s="277" t="e">
        <f>(I32+D32)*AA32*CZ32*A32</f>
        <v>#DIV/0!</v>
      </c>
      <c r="BB32" s="277">
        <f t="shared" si="13"/>
        <v>0</v>
      </c>
      <c r="BC32" s="265"/>
      <c r="BD32" s="265"/>
      <c r="BE32" s="265"/>
      <c r="BF32" s="265"/>
      <c r="BG32" s="11"/>
      <c r="BH32" s="276">
        <f t="shared" si="14"/>
        <v>0</v>
      </c>
      <c r="BI32" s="276">
        <f t="shared" si="15"/>
        <v>0</v>
      </c>
      <c r="BJ32" s="91" t="e">
        <f t="shared" si="46"/>
        <v>#DIV/0!</v>
      </c>
      <c r="BK32" s="91" t="e">
        <f>AR32/AA32-AZ32-BG32</f>
        <v>#DIV/0!</v>
      </c>
      <c r="BL32" s="91"/>
      <c r="BM32" s="91" t="e">
        <f>BJ32-BL32</f>
        <v>#DIV/0!</v>
      </c>
      <c r="BN32" s="91" t="e">
        <f t="shared" si="47"/>
        <v>#DIV/0!</v>
      </c>
      <c r="BO32" s="11"/>
      <c r="BP32" s="78"/>
      <c r="BQ32" s="375"/>
      <c r="BR32" s="18"/>
      <c r="BS32" s="11">
        <f>CN32-BO32</f>
        <v>0</v>
      </c>
      <c r="BT32" s="517">
        <f>CM32-BO32</f>
        <v>0</v>
      </c>
      <c r="BU32" s="517">
        <f>BR32-BS32</f>
        <v>0</v>
      </c>
      <c r="BV32" s="504">
        <f t="shared" si="20"/>
        <v>0</v>
      </c>
      <c r="BW32" s="371"/>
      <c r="BX32" s="509"/>
      <c r="BY32" s="509"/>
      <c r="BZ32" s="511"/>
      <c r="CA32" s="510"/>
      <c r="CB32" s="494">
        <f>SUMPRODUCT(([176]БП!$C$245:$N$245=$L32)*([176]БП!$C$246:$N$246))</f>
        <v>0</v>
      </c>
      <c r="CC32" s="495">
        <f>SUMPRODUCT(('[176]факт+прогноз НДПИ'!$C$220:$N$220=$L32)*('[176]факт+прогноз НДПИ'!$C$221:$N$221))</f>
        <v>0</v>
      </c>
      <c r="CD32" s="495">
        <f>SUMPRODUCT(([176]БП_Urals!$C$245:$N$245=$L32)*([176]БП_Urals!$C$246:$N$246))-CB32</f>
        <v>0</v>
      </c>
      <c r="CE32" s="495">
        <f>SUMPRODUCT(([176]БП_курс!$C$245:$N$245=$L32)*([176]БП_курс!$C$246:$N$246))-CB32</f>
        <v>0</v>
      </c>
      <c r="CF32" s="495">
        <f t="shared" si="49"/>
        <v>0</v>
      </c>
      <c r="CG32" s="495"/>
      <c r="CH32" s="816" t="e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8">
        <f>(CB32-CC32)*AA32</f>
        <v>0</v>
      </c>
      <c r="CJ32" s="28">
        <f t="shared" si="50"/>
        <v>0</v>
      </c>
      <c r="CK32" s="28">
        <f t="shared" si="51"/>
        <v>0</v>
      </c>
      <c r="CL32" s="41">
        <f t="shared" si="52"/>
        <v>0</v>
      </c>
      <c r="CM32" s="818"/>
      <c r="CN32" s="11"/>
      <c r="CO32" s="816" t="e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41" t="e">
        <f t="shared" si="22"/>
        <v>#DIV/0!</v>
      </c>
      <c r="CQ32" s="581"/>
      <c r="CR32" s="14"/>
      <c r="CS32" s="91" t="e">
        <f>AA32*BK32/1000/1000</f>
        <v>#DIV/0!</v>
      </c>
      <c r="CT32" s="91">
        <f>BL32*AA32</f>
        <v>0</v>
      </c>
      <c r="CU32" s="91" t="e">
        <f t="shared" si="53"/>
        <v>#DIV/0!</v>
      </c>
      <c r="CV32" s="16" t="e">
        <f>BL32/CR32*Y32*AA32</f>
        <v>#DIV/0!</v>
      </c>
      <c r="CW32" s="16" t="e">
        <f>BL32/CR32*Z32*AA32</f>
        <v>#DIV/0!</v>
      </c>
      <c r="CX32" s="91" t="e">
        <f>CV32-CT32</f>
        <v>#DIV/0!</v>
      </c>
      <c r="CY32" s="288" t="e">
        <f>CW32-CH32</f>
        <v>#DIV/0!</v>
      </c>
      <c r="CZ32" s="460" t="e">
        <f>AI32/AA32/BR32</f>
        <v>#DIV/0!</v>
      </c>
      <c r="DA32" s="769" t="e">
        <f>CR32*AA32*BU32*CZ32/1000000</f>
        <v>#DIV/0!</v>
      </c>
      <c r="DB32" s="769" t="e">
        <f>CR32*AA32*BV32*CZ32/1000000</f>
        <v>#DIV/0!</v>
      </c>
      <c r="DC32" s="769">
        <f t="shared" si="31"/>
        <v>0</v>
      </c>
      <c r="DD32" s="769" t="e">
        <f t="shared" ref="DD32:DD41" si="68">SUM(AT32,AW32,AX32)</f>
        <v>#DIV/0!</v>
      </c>
      <c r="DE32" s="769" t="e">
        <f t="shared" ref="DE32:DE41" si="69">AL32</f>
        <v>#DIV/0!</v>
      </c>
      <c r="DF32" s="769" t="e">
        <f t="shared" ref="DF32:DF41" si="70">AV32</f>
        <v>#DIV/0!</v>
      </c>
      <c r="DG32" s="769" t="e">
        <f t="shared" ref="DG32:DG41" si="71">(BA32-BB32)/1000/1000</f>
        <v>#DIV/0!</v>
      </c>
      <c r="DH32" s="769">
        <f t="shared" ref="DH32:DH41" si="72">(BH32-BI32)/1000/1000</f>
        <v>0</v>
      </c>
      <c r="DI32" s="769">
        <f>AS32/1000000</f>
        <v>0</v>
      </c>
      <c r="DJ32" s="769">
        <f t="shared" ref="DJ32:DJ41" si="73">CI32/1000/1000</f>
        <v>0</v>
      </c>
      <c r="DK32" s="769" t="e">
        <f>CY32/1000/1000</f>
        <v>#DIV/0!</v>
      </c>
      <c r="DL32" s="769" t="e">
        <f>CP32/1000/1000</f>
        <v>#DIV/0!</v>
      </c>
      <c r="DM32" s="55" t="e">
        <f t="shared" si="41"/>
        <v>#DIV/0!</v>
      </c>
      <c r="DN32" s="68"/>
    </row>
    <row r="33" spans="1:118" s="69" customFormat="1" ht="15.95" customHeight="1" x14ac:dyDescent="0.25">
      <c r="A33" s="52"/>
      <c r="B33" s="52"/>
      <c r="C33" s="33"/>
      <c r="D33" s="33"/>
      <c r="E33" s="33"/>
      <c r="F33" s="33"/>
      <c r="G33" s="33"/>
      <c r="H33" s="52"/>
      <c r="I33" s="33"/>
      <c r="J33" s="89" t="s">
        <v>387</v>
      </c>
      <c r="K33" s="634"/>
      <c r="L33" s="637"/>
      <c r="M33" s="183"/>
      <c r="N33" s="22"/>
      <c r="O33" s="355"/>
      <c r="P33" s="184"/>
      <c r="Q33" s="665">
        <f>P33-M33</f>
        <v>0</v>
      </c>
      <c r="R33" s="686">
        <f t="shared" si="55"/>
        <v>0</v>
      </c>
      <c r="S33" s="691"/>
      <c r="T33" s="665"/>
      <c r="U33" s="665"/>
      <c r="V33" s="665"/>
      <c r="W33" s="665"/>
      <c r="X33" s="355"/>
      <c r="Y33" s="352"/>
      <c r="Z33" s="362"/>
      <c r="AA33" s="459"/>
      <c r="AB33" s="458"/>
      <c r="AC33" s="354"/>
      <c r="AD33" s="354"/>
      <c r="AE33" s="354"/>
      <c r="AF33" s="354"/>
      <c r="AG33" s="361">
        <f>SUM(AB33:AF33)</f>
        <v>0</v>
      </c>
      <c r="AH33" s="632"/>
      <c r="AI33" s="355"/>
      <c r="AJ33" s="355"/>
      <c r="AK33" s="281" t="e">
        <f t="shared" si="66"/>
        <v>#DIV/0!</v>
      </c>
      <c r="AL33" s="276" t="e">
        <f t="shared" si="66"/>
        <v>#DIV/0!</v>
      </c>
      <c r="AM33" s="276" t="e">
        <f t="shared" si="66"/>
        <v>#DIV/0!</v>
      </c>
      <c r="AN33" s="276" t="e">
        <f t="shared" si="66"/>
        <v>#DIV/0!</v>
      </c>
      <c r="AO33" s="276" t="e">
        <f t="shared" si="66"/>
        <v>#DIV/0!</v>
      </c>
      <c r="AP33" s="279" t="e">
        <f t="shared" si="66"/>
        <v>#DIV/0!</v>
      </c>
      <c r="AQ33" s="90" t="e">
        <f t="shared" si="6"/>
        <v>#DIV/0!</v>
      </c>
      <c r="AR33" s="355">
        <f>AI33*Z33</f>
        <v>0</v>
      </c>
      <c r="AS33" s="353">
        <f>AR33-AJ33</f>
        <v>0</v>
      </c>
      <c r="AT33" s="269" t="e">
        <f t="shared" si="67"/>
        <v>#DIV/0!</v>
      </c>
      <c r="AU33" s="269" t="e">
        <f t="shared" si="67"/>
        <v>#DIV/0!</v>
      </c>
      <c r="AV33" s="269" t="e">
        <f t="shared" si="58"/>
        <v>#DIV/0!</v>
      </c>
      <c r="AW33" s="269" t="e">
        <f t="shared" si="59"/>
        <v>#DIV/0!</v>
      </c>
      <c r="AX33" s="269" t="e">
        <f t="shared" si="60"/>
        <v>#DIV/0!</v>
      </c>
      <c r="AY33" s="275" t="e">
        <f t="shared" si="45"/>
        <v>#DIV/0!</v>
      </c>
      <c r="AZ33" s="347"/>
      <c r="BA33" s="443" t="e">
        <f>(I33+D33)*AA33*CZ33*A33</f>
        <v>#DIV/0!</v>
      </c>
      <c r="BB33" s="443">
        <f>(BC33+BE33+BF33+BD33)*AA33+0.76*Y33*AA33</f>
        <v>0</v>
      </c>
      <c r="BC33" s="267"/>
      <c r="BD33" s="267"/>
      <c r="BE33" s="267"/>
      <c r="BF33" s="267"/>
      <c r="BG33" s="348"/>
      <c r="BH33" s="269">
        <f t="shared" si="14"/>
        <v>0</v>
      </c>
      <c r="BI33" s="269">
        <f t="shared" si="15"/>
        <v>0</v>
      </c>
      <c r="BJ33" s="444" t="e">
        <f>AJ33/AA33-AZ33-BG33*Y33</f>
        <v>#DIV/0!</v>
      </c>
      <c r="BK33" s="345" t="e">
        <f>AR33/AA33-AZ33-BG33</f>
        <v>#DIV/0!</v>
      </c>
      <c r="BL33" s="345"/>
      <c r="BM33" s="345" t="e">
        <f>BJ33-BL33</f>
        <v>#DIV/0!</v>
      </c>
      <c r="BN33" s="345" t="e">
        <f t="shared" si="47"/>
        <v>#DIV/0!</v>
      </c>
      <c r="BO33" s="348"/>
      <c r="BP33" s="94"/>
      <c r="BQ33" s="375"/>
      <c r="BR33" s="491"/>
      <c r="BS33" s="492">
        <f>CN33-BO33</f>
        <v>0</v>
      </c>
      <c r="BT33" s="518">
        <f>CM33-BO33</f>
        <v>0</v>
      </c>
      <c r="BU33" s="518">
        <f>BR33-BS33</f>
        <v>0</v>
      </c>
      <c r="BV33" s="497">
        <f t="shared" si="20"/>
        <v>0</v>
      </c>
      <c r="BW33" s="364"/>
      <c r="BX33" s="508"/>
      <c r="BY33" s="508"/>
      <c r="BZ33" s="507"/>
      <c r="CA33" s="510"/>
      <c r="CB33" s="494">
        <f>SUMPRODUCT(([176]БП!$C$245:$N$245=$L33)*([176]БП!$C$246:$N$246))</f>
        <v>0</v>
      </c>
      <c r="CC33" s="495">
        <f>SUMPRODUCT(('[176]факт+прогноз НДПИ'!$C$220:$N$220=$L33)*('[176]факт+прогноз НДПИ'!$C$221:$N$221))</f>
        <v>0</v>
      </c>
      <c r="CD33" s="495">
        <f>SUMPRODUCT(([176]БП_Urals!$C$245:$N$245=$L33)*([176]БП_Urals!$C$246:$N$246))-CB33</f>
        <v>0</v>
      </c>
      <c r="CE33" s="495">
        <f>SUMPRODUCT(([176]БП_курс!$C$245:$N$245=$L33)*([176]БП_курс!$C$246:$N$246))-CB33</f>
        <v>0</v>
      </c>
      <c r="CF33" s="495">
        <f t="shared" si="49"/>
        <v>0</v>
      </c>
      <c r="CG33" s="495"/>
      <c r="CH33" s="816" t="e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8">
        <f>(CB33-CC33)*AA33</f>
        <v>0</v>
      </c>
      <c r="CJ33" s="28">
        <f t="shared" si="50"/>
        <v>0</v>
      </c>
      <c r="CK33" s="28">
        <f t="shared" si="51"/>
        <v>0</v>
      </c>
      <c r="CL33" s="41">
        <f t="shared" si="52"/>
        <v>0</v>
      </c>
      <c r="CM33" s="818"/>
      <c r="CN33" s="815"/>
      <c r="CO33" s="816" t="e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41" t="e">
        <f t="shared" si="22"/>
        <v>#DIV/0!</v>
      </c>
      <c r="CQ33" s="581"/>
      <c r="CR33" s="357"/>
      <c r="CS33" s="355" t="e">
        <f>AA33*BK33/1000/1000</f>
        <v>#DIV/0!</v>
      </c>
      <c r="CT33" s="355">
        <f>BL33*AA33</f>
        <v>0</v>
      </c>
      <c r="CU33" s="355" t="e">
        <f t="shared" si="53"/>
        <v>#DIV/0!</v>
      </c>
      <c r="CV33" s="554" t="e">
        <f>BL33/CR33*Y33*AA33</f>
        <v>#DIV/0!</v>
      </c>
      <c r="CW33" s="554" t="e">
        <f>BL33/CR33*Z33*AA33</f>
        <v>#DIV/0!</v>
      </c>
      <c r="CX33" s="355" t="e">
        <f>CV33-CT33</f>
        <v>#DIV/0!</v>
      </c>
      <c r="CY33" s="353" t="e">
        <f>CW33-CH33</f>
        <v>#DIV/0!</v>
      </c>
      <c r="CZ33" s="311" t="e">
        <f>AI33/AA33/BR33</f>
        <v>#DIV/0!</v>
      </c>
      <c r="DA33" s="770" t="e">
        <f>CR33*AA33*BU33*CZ33/1000000</f>
        <v>#DIV/0!</v>
      </c>
      <c r="DB33" s="777" t="e">
        <f>CR33*AA33*BV33*CZ33/1000000</f>
        <v>#DIV/0!</v>
      </c>
      <c r="DC33" s="770">
        <f t="shared" si="31"/>
        <v>0</v>
      </c>
      <c r="DD33" s="770" t="e">
        <f t="shared" si="68"/>
        <v>#DIV/0!</v>
      </c>
      <c r="DE33" s="770" t="e">
        <f t="shared" si="69"/>
        <v>#DIV/0!</v>
      </c>
      <c r="DF33" s="770" t="e">
        <f t="shared" si="70"/>
        <v>#DIV/0!</v>
      </c>
      <c r="DG33" s="770" t="e">
        <f t="shared" si="71"/>
        <v>#DIV/0!</v>
      </c>
      <c r="DH33" s="770">
        <f t="shared" si="72"/>
        <v>0</v>
      </c>
      <c r="DI33" s="770">
        <f>AS33/1000000</f>
        <v>0</v>
      </c>
      <c r="DJ33" s="770">
        <f t="shared" si="73"/>
        <v>0</v>
      </c>
      <c r="DK33" s="770" t="e">
        <f>CY33/1000/1000</f>
        <v>#DIV/0!</v>
      </c>
      <c r="DL33" s="770" t="e">
        <f>CP33/1000/1000</f>
        <v>#DIV/0!</v>
      </c>
      <c r="DM33" s="635" t="e">
        <f t="shared" si="41"/>
        <v>#DIV/0!</v>
      </c>
      <c r="DN33" s="68"/>
    </row>
    <row r="34" spans="1:118" s="68" customFormat="1" ht="15.95" customHeight="1" x14ac:dyDescent="0.25">
      <c r="A34" s="1223"/>
      <c r="B34" s="1223"/>
      <c r="C34" s="1219"/>
      <c r="D34" s="1219"/>
      <c r="E34" s="1219"/>
      <c r="F34" s="646"/>
      <c r="G34" s="1219"/>
      <c r="H34" s="1223"/>
      <c r="I34" s="1225"/>
      <c r="J34" s="1239" t="s">
        <v>391</v>
      </c>
      <c r="K34" s="1233"/>
      <c r="L34" s="1235"/>
      <c r="M34" s="1237"/>
      <c r="N34" s="72"/>
      <c r="O34" s="19"/>
      <c r="P34" s="182"/>
      <c r="Q34" s="800">
        <f>P34-M34</f>
        <v>0</v>
      </c>
      <c r="R34" s="806">
        <f t="shared" si="55"/>
        <v>0</v>
      </c>
      <c r="S34" s="691"/>
      <c r="T34" s="658"/>
      <c r="U34" s="658"/>
      <c r="V34" s="658"/>
      <c r="W34" s="658"/>
      <c r="X34" s="1279"/>
      <c r="Y34" s="643"/>
      <c r="Z34" s="644"/>
      <c r="AA34" s="1274"/>
      <c r="AB34" s="1223"/>
      <c r="AC34" s="1219"/>
      <c r="AD34" s="1219"/>
      <c r="AE34" s="1219"/>
      <c r="AF34" s="1225"/>
      <c r="AG34" s="1254" t="e">
        <f>(AI34+AI35)/AA34/CZ34</f>
        <v>#DIV/0!</v>
      </c>
      <c r="AH34" s="660"/>
      <c r="AI34" s="16"/>
      <c r="AJ34" s="797"/>
      <c r="AK34" s="1203" t="e">
        <f>AB34*$CZ34*$AA34*$Y34/1000/1000</f>
        <v>#DIV/0!</v>
      </c>
      <c r="AL34" s="1229" t="e">
        <f t="shared" si="66"/>
        <v>#DIV/0!</v>
      </c>
      <c r="AM34" s="1229" t="e">
        <f t="shared" si="66"/>
        <v>#DIV/0!</v>
      </c>
      <c r="AN34" s="1229" t="e">
        <f t="shared" si="66"/>
        <v>#DIV/0!</v>
      </c>
      <c r="AO34" s="1229" t="e">
        <f t="shared" si="66"/>
        <v>#DIV/0!</v>
      </c>
      <c r="AP34" s="1231" t="e">
        <f t="shared" si="66"/>
        <v>#DIV/0!</v>
      </c>
      <c r="AQ34" s="1268" t="e">
        <f>AJ34/1000/1000-(AP34+AJ35)/1000/1000</f>
        <v>#DIV/0!</v>
      </c>
      <c r="AR34" s="797">
        <f t="shared" ref="AR34:AR41" si="74">AI34*Z34</f>
        <v>0</v>
      </c>
      <c r="AS34" s="812">
        <f t="shared" ref="AS34:AS41" si="75">AR34-AJ34</f>
        <v>0</v>
      </c>
      <c r="AT34" s="1203" t="e">
        <f t="shared" si="67"/>
        <v>#DIV/0!</v>
      </c>
      <c r="AU34" s="1229" t="e">
        <f t="shared" si="67"/>
        <v>#DIV/0!</v>
      </c>
      <c r="AV34" s="1229" t="e">
        <f t="shared" si="58"/>
        <v>#DIV/0!</v>
      </c>
      <c r="AW34" s="1229" t="e">
        <f t="shared" si="59"/>
        <v>#DIV/0!</v>
      </c>
      <c r="AX34" s="1229" t="e">
        <f t="shared" si="60"/>
        <v>#DIV/0!</v>
      </c>
      <c r="AY34" s="1231" t="e">
        <f t="shared" ref="AY34:AY40" si="76">SUM(AT34:AX34)</f>
        <v>#DIV/0!</v>
      </c>
      <c r="AZ34" s="1227" t="e">
        <f>BB34/AA34</f>
        <v>#DIV/0!</v>
      </c>
      <c r="BA34" s="1270" t="e">
        <f>(I34+D34)*AA34*CZ34*A34</f>
        <v>#DIV/0!</v>
      </c>
      <c r="BB34" s="1270">
        <f>(BC34+BE34+BF34+BD34)*AA34+0.76*Y34*AA34</f>
        <v>0</v>
      </c>
      <c r="BC34" s="1258"/>
      <c r="BD34" s="1258"/>
      <c r="BE34" s="1258"/>
      <c r="BF34" s="1258"/>
      <c r="BG34" s="1197"/>
      <c r="BH34" s="1252">
        <f t="shared" si="14"/>
        <v>0</v>
      </c>
      <c r="BI34" s="1252">
        <f>BG34*AA34*Y34</f>
        <v>0</v>
      </c>
      <c r="BJ34" s="1260" t="e">
        <f>AJ34/AA34-AZ34-BG34*Y34</f>
        <v>#DIV/0!</v>
      </c>
      <c r="BK34" s="1252" t="e">
        <f>AR34/AA34-AZ34-BG34</f>
        <v>#DIV/0!</v>
      </c>
      <c r="BL34" s="1262" t="e">
        <f>CC34</f>
        <v>#DIV/0!</v>
      </c>
      <c r="BM34" s="1252" t="e">
        <f>BJ34-BL34</f>
        <v>#DIV/0!</v>
      </c>
      <c r="BN34" s="1252" t="e">
        <f>BK34-BL34</f>
        <v>#DIV/0!</v>
      </c>
      <c r="BO34" s="1197"/>
      <c r="BP34" s="646"/>
      <c r="BQ34" s="648"/>
      <c r="BR34" s="1201" t="e">
        <f>(AI34+AI35)/AA34/'[177]12 мес 2022'!$AQ$17</f>
        <v>#DIV/0!</v>
      </c>
      <c r="BS34" s="1197">
        <f>CN34-BO34</f>
        <v>0</v>
      </c>
      <c r="BT34" s="1246">
        <f t="shared" ref="BT34" si="77">CM34-BO34</f>
        <v>0</v>
      </c>
      <c r="BU34" s="1246" t="e">
        <f t="shared" ref="BU34" si="78">BR34-BS34</f>
        <v>#DIV/0!</v>
      </c>
      <c r="BV34" s="1249" t="e">
        <f t="shared" ref="BV34" si="79">BR34-BT34</f>
        <v>#DIV/0!</v>
      </c>
      <c r="BW34" s="649"/>
      <c r="BX34" s="649"/>
      <c r="BY34" s="649"/>
      <c r="BZ34" s="647"/>
      <c r="CA34" s="648"/>
      <c r="CB34" s="1203">
        <f>SUMPRODUCT(([176]БП!$C$245:$N$245=$L34)*([176]БП!$C$246:$N$246))</f>
        <v>0</v>
      </c>
      <c r="CC34" s="1266" t="e">
        <f>'Компания 1_факт_НДПИ (Argus)'!$N$41</f>
        <v>#DIV/0!</v>
      </c>
      <c r="CD34" s="649"/>
      <c r="CE34" s="649"/>
      <c r="CF34" s="649"/>
      <c r="CG34" s="649"/>
      <c r="CH34" s="1205" t="e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205" t="e">
        <f>(CB34-CC34)*AA34</f>
        <v>#DIV/0!</v>
      </c>
      <c r="CJ34" s="1205">
        <f>CD34*$AA34</f>
        <v>0</v>
      </c>
      <c r="CK34" s="1205">
        <f t="shared" si="51"/>
        <v>0</v>
      </c>
      <c r="CL34" s="1205">
        <f t="shared" si="52"/>
        <v>0</v>
      </c>
      <c r="CM34" s="1201">
        <f>'Компания 1_факт_НДПИ (Platts)'!$N$14</f>
        <v>0</v>
      </c>
      <c r="CN34" s="1197"/>
      <c r="CO34" s="1197" t="e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199" t="e">
        <f t="shared" si="22"/>
        <v>#DIV/0!</v>
      </c>
      <c r="CQ34" s="647"/>
      <c r="CR34" s="1254">
        <f>'Компания 1_факт_НДПИ (Argus)'!N14</f>
        <v>0</v>
      </c>
      <c r="CS34" s="1229" t="e">
        <f>AA34*BK34/1000/1000</f>
        <v>#DIV/0!</v>
      </c>
      <c r="CT34" s="1229" t="e">
        <f>BL34*AA34</f>
        <v>#DIV/0!</v>
      </c>
      <c r="CU34" s="1229" t="e">
        <f t="shared" ref="CU34" si="80">CS34-CT34</f>
        <v>#DIV/0!</v>
      </c>
      <c r="CV34" s="1205" t="e">
        <f>BL34/CR34*Y34*AA34</f>
        <v>#DIV/0!</v>
      </c>
      <c r="CW34" s="1205" t="e">
        <f>BL34/CR34*Z34*AA34</f>
        <v>#DIV/0!</v>
      </c>
      <c r="CX34" s="1229" t="e">
        <f>CV34-CT34</f>
        <v>#DIV/0!</v>
      </c>
      <c r="CY34" s="1231" t="e">
        <f>CW34-CH34</f>
        <v>#DIV/0!</v>
      </c>
      <c r="CZ34" s="1245" t="e">
        <f>(AI34+AI35)/AA34/(BR34+BP34)</f>
        <v>#DIV/0!</v>
      </c>
      <c r="DA34" s="1241" t="e">
        <f>CR34*AA34*BU34*CZ34/1000000</f>
        <v>#DIV/0!</v>
      </c>
      <c r="DB34" s="1241" t="e">
        <f>CR34*AA34*BV34*CZ34/1000000</f>
        <v>#DIV/0!</v>
      </c>
      <c r="DC34" s="1241">
        <f t="shared" si="31"/>
        <v>0</v>
      </c>
      <c r="DD34" s="1241" t="e">
        <f t="shared" si="68"/>
        <v>#DIV/0!</v>
      </c>
      <c r="DE34" s="1241" t="e">
        <f t="shared" si="69"/>
        <v>#DIV/0!</v>
      </c>
      <c r="DF34" s="1241" t="e">
        <f t="shared" si="70"/>
        <v>#DIV/0!</v>
      </c>
      <c r="DG34" s="1241" t="e">
        <f t="shared" si="71"/>
        <v>#DIV/0!</v>
      </c>
      <c r="DH34" s="1241">
        <f t="shared" si="72"/>
        <v>0</v>
      </c>
      <c r="DI34" s="1241">
        <f>AS34/1000000</f>
        <v>0</v>
      </c>
      <c r="DJ34" s="1241" t="e">
        <f t="shared" si="73"/>
        <v>#DIV/0!</v>
      </c>
      <c r="DK34" s="1241" t="e">
        <f t="shared" ref="DK34:DK35" si="81">CY34/1000/1000</f>
        <v>#DIV/0!</v>
      </c>
      <c r="DL34" s="1241" t="e">
        <f t="shared" ref="DL34:DL35" si="82">CP34/1000/1000</f>
        <v>#DIV/0!</v>
      </c>
      <c r="DM34" s="1243" t="e">
        <f t="shared" si="41"/>
        <v>#DIV/0!</v>
      </c>
    </row>
    <row r="35" spans="1:118" s="69" customFormat="1" ht="15.95" customHeight="1" x14ac:dyDescent="0.25">
      <c r="A35" s="1224"/>
      <c r="B35" s="1224"/>
      <c r="C35" s="1220"/>
      <c r="D35" s="1220"/>
      <c r="E35" s="1220"/>
      <c r="F35" s="580"/>
      <c r="G35" s="1220"/>
      <c r="H35" s="1224"/>
      <c r="I35" s="1226"/>
      <c r="J35" s="1240"/>
      <c r="K35" s="1234"/>
      <c r="L35" s="1236"/>
      <c r="M35" s="1238"/>
      <c r="N35" s="35"/>
      <c r="O35" s="32"/>
      <c r="P35" s="187"/>
      <c r="Q35" s="659">
        <f>P35-M34</f>
        <v>0</v>
      </c>
      <c r="R35" s="678">
        <f t="shared" si="55"/>
        <v>0</v>
      </c>
      <c r="S35" s="692"/>
      <c r="T35" s="659"/>
      <c r="U35" s="659"/>
      <c r="V35" s="659"/>
      <c r="W35" s="659"/>
      <c r="X35" s="1280"/>
      <c r="Y35" s="172"/>
      <c r="Z35" s="176"/>
      <c r="AA35" s="1275"/>
      <c r="AB35" s="1224"/>
      <c r="AC35" s="1220"/>
      <c r="AD35" s="1220"/>
      <c r="AE35" s="1220"/>
      <c r="AF35" s="1226"/>
      <c r="AG35" s="1255" t="e">
        <f>K35/H35/7.16</f>
        <v>#DIV/0!</v>
      </c>
      <c r="AH35" s="662"/>
      <c r="AI35" s="23"/>
      <c r="AJ35" s="584"/>
      <c r="AK35" s="1204"/>
      <c r="AL35" s="1230"/>
      <c r="AM35" s="1230"/>
      <c r="AN35" s="1230"/>
      <c r="AO35" s="1230"/>
      <c r="AP35" s="1232"/>
      <c r="AQ35" s="1269"/>
      <c r="AR35" s="620">
        <f t="shared" si="74"/>
        <v>0</v>
      </c>
      <c r="AS35" s="621">
        <f t="shared" si="75"/>
        <v>0</v>
      </c>
      <c r="AT35" s="1204"/>
      <c r="AU35" s="1230"/>
      <c r="AV35" s="1230"/>
      <c r="AW35" s="1230"/>
      <c r="AX35" s="1230"/>
      <c r="AY35" s="1232"/>
      <c r="AZ35" s="1228"/>
      <c r="BA35" s="1230"/>
      <c r="BB35" s="1230"/>
      <c r="BC35" s="1259"/>
      <c r="BD35" s="1259"/>
      <c r="BE35" s="1259"/>
      <c r="BF35" s="1259"/>
      <c r="BG35" s="1251"/>
      <c r="BH35" s="1253"/>
      <c r="BI35" s="1253"/>
      <c r="BJ35" s="1261"/>
      <c r="BK35" s="1253"/>
      <c r="BL35" s="1263"/>
      <c r="BM35" s="1253"/>
      <c r="BN35" s="1253"/>
      <c r="BO35" s="1251"/>
      <c r="BP35" s="94"/>
      <c r="BQ35" s="582"/>
      <c r="BR35" s="1202"/>
      <c r="BS35" s="1198"/>
      <c r="BT35" s="1247"/>
      <c r="BU35" s="1248"/>
      <c r="BV35" s="1250"/>
      <c r="BW35" s="584"/>
      <c r="BX35" s="584"/>
      <c r="BY35" s="584"/>
      <c r="BZ35" s="581"/>
      <c r="CA35" s="582"/>
      <c r="CB35" s="1204"/>
      <c r="CC35" s="1267"/>
      <c r="CD35" s="584"/>
      <c r="CE35" s="584"/>
      <c r="CF35" s="584"/>
      <c r="CG35" s="584"/>
      <c r="CH35" s="1206"/>
      <c r="CI35" s="1206"/>
      <c r="CJ35" s="1206"/>
      <c r="CK35" s="1206"/>
      <c r="CL35" s="1206"/>
      <c r="CM35" s="1202"/>
      <c r="CN35" s="1198"/>
      <c r="CO35" s="1251"/>
      <c r="CP35" s="1200">
        <f t="shared" si="22"/>
        <v>0</v>
      </c>
      <c r="CQ35" s="581"/>
      <c r="CR35" s="1255"/>
      <c r="CS35" s="1230"/>
      <c r="CT35" s="1230"/>
      <c r="CU35" s="1230"/>
      <c r="CV35" s="1206"/>
      <c r="CW35" s="1206"/>
      <c r="CX35" s="1230"/>
      <c r="CY35" s="1232"/>
      <c r="CZ35" s="1245"/>
      <c r="DA35" s="1242"/>
      <c r="DB35" s="1242"/>
      <c r="DC35" s="1242">
        <f t="shared" si="31"/>
        <v>0</v>
      </c>
      <c r="DD35" s="1242">
        <f t="shared" si="68"/>
        <v>0</v>
      </c>
      <c r="DE35" s="1242">
        <f t="shared" si="69"/>
        <v>0</v>
      </c>
      <c r="DF35" s="1242">
        <f t="shared" si="70"/>
        <v>0</v>
      </c>
      <c r="DG35" s="1242">
        <f t="shared" si="71"/>
        <v>0</v>
      </c>
      <c r="DH35" s="1242">
        <f t="shared" si="72"/>
        <v>0</v>
      </c>
      <c r="DI35" s="1242"/>
      <c r="DJ35" s="1242">
        <f t="shared" si="73"/>
        <v>0</v>
      </c>
      <c r="DK35" s="1242">
        <f t="shared" si="81"/>
        <v>0</v>
      </c>
      <c r="DL35" s="1242">
        <f t="shared" si="82"/>
        <v>0</v>
      </c>
      <c r="DM35" s="1244">
        <f t="shared" si="41"/>
        <v>0</v>
      </c>
      <c r="DN35" s="68"/>
    </row>
    <row r="36" spans="1:118" s="69" customFormat="1" ht="15.95" customHeight="1" x14ac:dyDescent="0.25">
      <c r="A36" s="1223"/>
      <c r="B36" s="1223"/>
      <c r="C36" s="1219"/>
      <c r="D36" s="1219"/>
      <c r="E36" s="1219"/>
      <c r="F36" s="579"/>
      <c r="G36" s="1219"/>
      <c r="H36" s="1223"/>
      <c r="I36" s="1225"/>
      <c r="J36" s="1239" t="s">
        <v>391</v>
      </c>
      <c r="K36" s="1233"/>
      <c r="L36" s="1235"/>
      <c r="M36" s="1237"/>
      <c r="N36" s="72"/>
      <c r="O36" s="19"/>
      <c r="P36" s="182"/>
      <c r="Q36" s="800">
        <f>P36-M36</f>
        <v>0</v>
      </c>
      <c r="R36" s="808">
        <f t="shared" si="55"/>
        <v>0</v>
      </c>
      <c r="S36" s="691"/>
      <c r="T36" s="663"/>
      <c r="U36" s="663"/>
      <c r="V36" s="663"/>
      <c r="W36" s="663"/>
      <c r="X36" s="1279"/>
      <c r="Y36" s="791"/>
      <c r="Z36" s="176"/>
      <c r="AA36" s="1274"/>
      <c r="AB36" s="1223"/>
      <c r="AC36" s="1219"/>
      <c r="AD36" s="1219"/>
      <c r="AE36" s="1219"/>
      <c r="AF36" s="1225"/>
      <c r="AG36" s="1254" t="e">
        <f t="shared" ref="AG36" si="83">(AI36+AI37)/AA36/7.18</f>
        <v>#DIV/0!</v>
      </c>
      <c r="AH36" s="660"/>
      <c r="AI36" s="16"/>
      <c r="AJ36" s="797"/>
      <c r="AK36" s="1203" t="e">
        <f t="shared" ref="AK36:AO36" si="84">AB36*$CZ36*$AA36*$Y36/1000/1000</f>
        <v>#DIV/0!</v>
      </c>
      <c r="AL36" s="1229" t="e">
        <f t="shared" si="84"/>
        <v>#DIV/0!</v>
      </c>
      <c r="AM36" s="1229" t="e">
        <f t="shared" si="84"/>
        <v>#DIV/0!</v>
      </c>
      <c r="AN36" s="1229" t="e">
        <f t="shared" si="84"/>
        <v>#DIV/0!</v>
      </c>
      <c r="AO36" s="1229" t="e">
        <f t="shared" si="84"/>
        <v>#DIV/0!</v>
      </c>
      <c r="AP36" s="1231" t="e">
        <f>AG36*$CZ36*$AA36*$Y36/1000/1000</f>
        <v>#DIV/0!</v>
      </c>
      <c r="AQ36" s="1268" t="e">
        <f t="shared" ref="AQ36:AQ40" si="85">AJ36/1000/1000-AP36</f>
        <v>#DIV/0!</v>
      </c>
      <c r="AR36" s="797">
        <f t="shared" si="74"/>
        <v>0</v>
      </c>
      <c r="AS36" s="812">
        <f t="shared" si="75"/>
        <v>0</v>
      </c>
      <c r="AT36" s="1203" t="e">
        <f>(AB36-B36)*$CZ36*$AA36*$Y36/1000/1000</f>
        <v>#DIV/0!</v>
      </c>
      <c r="AU36" s="1229" t="e">
        <f>(AC36-C36)*$CZ36*$AA36*$Y36/1000/1000</f>
        <v>#DIV/0!</v>
      </c>
      <c r="AV36" s="1229" t="e">
        <f>(AD36-D36)*$CZ36*$AA36*$Y36/1000/1000</f>
        <v>#DIV/0!</v>
      </c>
      <c r="AW36" s="1229" t="e">
        <f>(AE36-E36)*$CZ36*$AA36*$Y36/1000/1000</f>
        <v>#DIV/0!</v>
      </c>
      <c r="AX36" s="1229" t="e">
        <f>(AF36-F36)*$CZ36*$AA36*$Y36/1000/1000</f>
        <v>#DIV/0!</v>
      </c>
      <c r="AY36" s="1231" t="e">
        <f t="shared" si="76"/>
        <v>#DIV/0!</v>
      </c>
      <c r="AZ36" s="1227" t="e">
        <f>BB36/AA36</f>
        <v>#DIV/0!</v>
      </c>
      <c r="BA36" s="1270" t="e">
        <f>(I36+D36)*AA36*CZ36*A36</f>
        <v>#DIV/0!</v>
      </c>
      <c r="BB36" s="1270">
        <f t="shared" ref="BB36:BB40" si="86">(BC36+BE36+BF36+BD36)*AA36+0.76*Y36*AA36</f>
        <v>0</v>
      </c>
      <c r="BC36" s="1258"/>
      <c r="BD36" s="1258"/>
      <c r="BE36" s="1258"/>
      <c r="BF36" s="1258"/>
      <c r="BG36" s="1197"/>
      <c r="BH36" s="1252">
        <f t="shared" si="14"/>
        <v>0</v>
      </c>
      <c r="BI36" s="1252">
        <f t="shared" ref="BI36" si="87">BG36*AA36*Y36</f>
        <v>0</v>
      </c>
      <c r="BJ36" s="1260" t="e">
        <f t="shared" ref="BJ36" si="88">AJ36/AA36-AZ36-BG36*Y36</f>
        <v>#DIV/0!</v>
      </c>
      <c r="BK36" s="1252" t="e">
        <f t="shared" ref="BK36" si="89">AR36/AA36-AZ36-BG36</f>
        <v>#DIV/0!</v>
      </c>
      <c r="BL36" s="1262" t="e">
        <f>CC36</f>
        <v>#DIV/0!</v>
      </c>
      <c r="BM36" s="1252" t="e">
        <f t="shared" ref="BM36" si="90">BJ36-BL36</f>
        <v>#DIV/0!</v>
      </c>
      <c r="BN36" s="1252" t="e">
        <f t="shared" ref="BN36" si="91">BK36-BL36</f>
        <v>#DIV/0!</v>
      </c>
      <c r="BO36" s="1197"/>
      <c r="BP36" s="94"/>
      <c r="BQ36" s="582"/>
      <c r="BR36" s="1201" t="e">
        <f>(AI36+AI37)/AA36/'[177]12 мес 2022'!$AS$17</f>
        <v>#DIV/0!</v>
      </c>
      <c r="BS36" s="1197">
        <f t="shared" ref="BS36" si="92">CN36-BO36</f>
        <v>0</v>
      </c>
      <c r="BT36" s="1246">
        <f t="shared" ref="BT36" si="93">CM36-BO36</f>
        <v>0</v>
      </c>
      <c r="BU36" s="1246" t="e">
        <f t="shared" ref="BU36" si="94">BR36-BS36</f>
        <v>#DIV/0!</v>
      </c>
      <c r="BV36" s="1249" t="e">
        <f t="shared" ref="BV36" si="95">BR36-BT36</f>
        <v>#DIV/0!</v>
      </c>
      <c r="BW36" s="584"/>
      <c r="BX36" s="584"/>
      <c r="BY36" s="584"/>
      <c r="BZ36" s="581"/>
      <c r="CA36" s="582"/>
      <c r="CB36" s="1203">
        <f>SUMPRODUCT(([176]БП!$C$245:$N$245=$L36)*([176]БП!$C$246:$N$246))</f>
        <v>0</v>
      </c>
      <c r="CC36" s="1266" t="e">
        <f>CC34</f>
        <v>#DIV/0!</v>
      </c>
      <c r="CD36" s="584"/>
      <c r="CE36" s="584"/>
      <c r="CF36" s="584"/>
      <c r="CG36" s="584"/>
      <c r="CH36" s="1205" t="e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205" t="e">
        <f>(CB36-CC36)*AA36</f>
        <v>#DIV/0!</v>
      </c>
      <c r="CJ36" s="1205">
        <f t="shared" ref="CJ36" si="96">CD36*$AA36</f>
        <v>0</v>
      </c>
      <c r="CK36" s="1205">
        <f t="shared" ref="CK36" si="97">CE36*$AA36</f>
        <v>0</v>
      </c>
      <c r="CL36" s="1205">
        <f t="shared" ref="CL36" si="98">CF36*$AA36</f>
        <v>0</v>
      </c>
      <c r="CM36" s="1201">
        <f>'Компания 1_факт_НДПИ (Platts)'!$N$14</f>
        <v>0</v>
      </c>
      <c r="CN36" s="1197"/>
      <c r="CO36" s="1197" t="e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199" t="e">
        <f t="shared" si="22"/>
        <v>#DIV/0!</v>
      </c>
      <c r="CQ36" s="581"/>
      <c r="CR36" s="1254">
        <f>CR34</f>
        <v>0</v>
      </c>
      <c r="CS36" s="1229" t="e">
        <f>AA36*BK36/1000/1000</f>
        <v>#DIV/0!</v>
      </c>
      <c r="CT36" s="1229" t="e">
        <f>BL36*AA36</f>
        <v>#DIV/0!</v>
      </c>
      <c r="CU36" s="1229" t="e">
        <f t="shared" ref="CU36" si="99">CS36-CT36</f>
        <v>#DIV/0!</v>
      </c>
      <c r="CV36" s="1205" t="e">
        <f>BL36/CR36*Y36*AA36</f>
        <v>#DIV/0!</v>
      </c>
      <c r="CW36" s="1205" t="e">
        <f>BL36/CR36*Z36*AA36</f>
        <v>#DIV/0!</v>
      </c>
      <c r="CX36" s="1229" t="e">
        <f t="shared" ref="CX36" si="100">CV36-CT36</f>
        <v>#DIV/0!</v>
      </c>
      <c r="CY36" s="1231" t="e">
        <f>CW36-CH36</f>
        <v>#DIV/0!</v>
      </c>
      <c r="CZ36" s="1245" t="e">
        <f>(AI36+AI37)/AA36/(BR36+BP36)</f>
        <v>#DIV/0!</v>
      </c>
      <c r="DA36" s="1241" t="e">
        <f>CR36*AA36*BU36*CZ36/1000000</f>
        <v>#DIV/0!</v>
      </c>
      <c r="DB36" s="775" t="e">
        <f>CR36*AA36*BV36*CZ36/1000000</f>
        <v>#DIV/0!</v>
      </c>
      <c r="DC36" s="1241">
        <f t="shared" si="31"/>
        <v>0</v>
      </c>
      <c r="DD36" s="1241" t="e">
        <f t="shared" si="68"/>
        <v>#DIV/0!</v>
      </c>
      <c r="DE36" s="1241" t="e">
        <f t="shared" si="69"/>
        <v>#DIV/0!</v>
      </c>
      <c r="DF36" s="1241" t="e">
        <f t="shared" si="70"/>
        <v>#DIV/0!</v>
      </c>
      <c r="DG36" s="1241" t="e">
        <f t="shared" si="71"/>
        <v>#DIV/0!</v>
      </c>
      <c r="DH36" s="1241">
        <f t="shared" si="72"/>
        <v>0</v>
      </c>
      <c r="DI36" s="1241">
        <f>AS36/1000000</f>
        <v>0</v>
      </c>
      <c r="DJ36" s="1241" t="e">
        <f t="shared" si="73"/>
        <v>#DIV/0!</v>
      </c>
      <c r="DK36" s="1241" t="e">
        <f t="shared" ref="DK36:DK41" si="101">CY36/1000/1000</f>
        <v>#DIV/0!</v>
      </c>
      <c r="DL36" s="1241" t="e">
        <f t="shared" ref="DL36:DL41" si="102">CP36/1000/1000</f>
        <v>#DIV/0!</v>
      </c>
      <c r="DM36" s="1243" t="e">
        <f t="shared" si="41"/>
        <v>#DIV/0!</v>
      </c>
      <c r="DN36" s="68"/>
    </row>
    <row r="37" spans="1:118" s="69" customFormat="1" ht="15.95" customHeight="1" x14ac:dyDescent="0.25">
      <c r="A37" s="1224"/>
      <c r="B37" s="1224"/>
      <c r="C37" s="1220"/>
      <c r="D37" s="1220"/>
      <c r="E37" s="1220"/>
      <c r="F37" s="580"/>
      <c r="G37" s="1220"/>
      <c r="H37" s="1224"/>
      <c r="I37" s="1226"/>
      <c r="J37" s="1240"/>
      <c r="K37" s="1234"/>
      <c r="L37" s="1236"/>
      <c r="M37" s="1238"/>
      <c r="N37" s="615"/>
      <c r="O37" s="616"/>
      <c r="P37" s="617"/>
      <c r="Q37" s="664">
        <f>P37-M36</f>
        <v>0</v>
      </c>
      <c r="R37" s="680">
        <f t="shared" si="55"/>
        <v>0</v>
      </c>
      <c r="S37" s="694"/>
      <c r="T37" s="664"/>
      <c r="U37" s="664"/>
      <c r="V37" s="664"/>
      <c r="W37" s="664"/>
      <c r="X37" s="1280"/>
      <c r="Y37" s="172"/>
      <c r="Z37" s="176"/>
      <c r="AA37" s="1275"/>
      <c r="AB37" s="1224"/>
      <c r="AC37" s="1220"/>
      <c r="AD37" s="1220"/>
      <c r="AE37" s="1220"/>
      <c r="AF37" s="1226"/>
      <c r="AG37" s="1255" t="e">
        <f t="shared" ref="AG37" si="103">K37/H37/7.16</f>
        <v>#DIV/0!</v>
      </c>
      <c r="AH37" s="662"/>
      <c r="AI37" s="619"/>
      <c r="AJ37" s="620"/>
      <c r="AK37" s="1204"/>
      <c r="AL37" s="1230"/>
      <c r="AM37" s="1230"/>
      <c r="AN37" s="1230"/>
      <c r="AO37" s="1230"/>
      <c r="AP37" s="1232"/>
      <c r="AQ37" s="1269"/>
      <c r="AR37" s="620">
        <f t="shared" si="74"/>
        <v>0</v>
      </c>
      <c r="AS37" s="621">
        <f t="shared" si="75"/>
        <v>0</v>
      </c>
      <c r="AT37" s="1204"/>
      <c r="AU37" s="1230"/>
      <c r="AV37" s="1230"/>
      <c r="AW37" s="1230">
        <f t="shared" ref="AW37:AX41" si="104">(AE37-E37)*$CZ37*$AA37*$Y37/1000/1000</f>
        <v>0</v>
      </c>
      <c r="AX37" s="1230">
        <f t="shared" si="104"/>
        <v>0</v>
      </c>
      <c r="AY37" s="1232"/>
      <c r="AZ37" s="1228"/>
      <c r="BA37" s="1230"/>
      <c r="BB37" s="1230"/>
      <c r="BC37" s="1259"/>
      <c r="BD37" s="1259"/>
      <c r="BE37" s="1259"/>
      <c r="BF37" s="1259"/>
      <c r="BG37" s="1251"/>
      <c r="BH37" s="1253"/>
      <c r="BI37" s="1253"/>
      <c r="BJ37" s="1261"/>
      <c r="BK37" s="1253"/>
      <c r="BL37" s="1263"/>
      <c r="BM37" s="1253"/>
      <c r="BN37" s="1253"/>
      <c r="BO37" s="1251"/>
      <c r="BP37" s="94"/>
      <c r="BQ37" s="582"/>
      <c r="BR37" s="1202"/>
      <c r="BS37" s="1198"/>
      <c r="BT37" s="1247"/>
      <c r="BU37" s="1248"/>
      <c r="BV37" s="1250"/>
      <c r="BW37" s="584"/>
      <c r="BX37" s="584"/>
      <c r="BY37" s="584"/>
      <c r="BZ37" s="581"/>
      <c r="CA37" s="582"/>
      <c r="CB37" s="1204"/>
      <c r="CC37" s="1267"/>
      <c r="CD37" s="584"/>
      <c r="CE37" s="584"/>
      <c r="CF37" s="584"/>
      <c r="CG37" s="584"/>
      <c r="CH37" s="1206"/>
      <c r="CI37" s="1206"/>
      <c r="CJ37" s="1206"/>
      <c r="CK37" s="1206"/>
      <c r="CL37" s="1206"/>
      <c r="CM37" s="1202"/>
      <c r="CN37" s="1198"/>
      <c r="CO37" s="1251"/>
      <c r="CP37" s="1200">
        <f t="shared" si="22"/>
        <v>0</v>
      </c>
      <c r="CQ37" s="581"/>
      <c r="CR37" s="1255"/>
      <c r="CS37" s="1230"/>
      <c r="CT37" s="1230"/>
      <c r="CU37" s="1230"/>
      <c r="CV37" s="1206"/>
      <c r="CW37" s="1206"/>
      <c r="CX37" s="1230"/>
      <c r="CY37" s="1232"/>
      <c r="CZ37" s="1245"/>
      <c r="DA37" s="1242"/>
      <c r="DB37" s="776"/>
      <c r="DC37" s="1242">
        <f t="shared" si="31"/>
        <v>0</v>
      </c>
      <c r="DD37" s="1242">
        <f t="shared" si="68"/>
        <v>0</v>
      </c>
      <c r="DE37" s="1242">
        <f t="shared" si="69"/>
        <v>0</v>
      </c>
      <c r="DF37" s="1242">
        <f t="shared" si="70"/>
        <v>0</v>
      </c>
      <c r="DG37" s="1242">
        <f t="shared" si="71"/>
        <v>0</v>
      </c>
      <c r="DH37" s="1242">
        <f t="shared" si="72"/>
        <v>0</v>
      </c>
      <c r="DI37" s="1242"/>
      <c r="DJ37" s="1242">
        <f t="shared" si="73"/>
        <v>0</v>
      </c>
      <c r="DK37" s="1242">
        <f t="shared" si="101"/>
        <v>0</v>
      </c>
      <c r="DL37" s="1242">
        <f t="shared" si="102"/>
        <v>0</v>
      </c>
      <c r="DM37" s="1244">
        <f t="shared" si="41"/>
        <v>0</v>
      </c>
      <c r="DN37" s="68"/>
    </row>
    <row r="38" spans="1:118" s="69" customFormat="1" ht="15.95" customHeight="1" x14ac:dyDescent="0.25">
      <c r="A38" s="1223"/>
      <c r="B38" s="1223"/>
      <c r="C38" s="1219"/>
      <c r="D38" s="1219"/>
      <c r="E38" s="1219"/>
      <c r="F38" s="579"/>
      <c r="G38" s="1219"/>
      <c r="H38" s="1223"/>
      <c r="I38" s="1225"/>
      <c r="J38" s="1239" t="s">
        <v>391</v>
      </c>
      <c r="K38" s="1233"/>
      <c r="L38" s="1235"/>
      <c r="M38" s="1237"/>
      <c r="N38" s="72"/>
      <c r="O38" s="19"/>
      <c r="P38" s="182"/>
      <c r="Q38" s="800">
        <f>P38-M38</f>
        <v>0</v>
      </c>
      <c r="R38" s="808">
        <f t="shared" si="55"/>
        <v>0</v>
      </c>
      <c r="S38" s="691"/>
      <c r="T38" s="663"/>
      <c r="U38" s="663"/>
      <c r="V38" s="663"/>
      <c r="W38" s="663"/>
      <c r="X38" s="1279"/>
      <c r="Y38" s="791"/>
      <c r="Z38" s="176"/>
      <c r="AA38" s="1274"/>
      <c r="AB38" s="1223"/>
      <c r="AC38" s="1219"/>
      <c r="AD38" s="1219"/>
      <c r="AE38" s="1219"/>
      <c r="AF38" s="1225"/>
      <c r="AG38" s="1254" t="e">
        <f t="shared" ref="AG38" si="105">(AI38+AI39)/AA38/7.18</f>
        <v>#DIV/0!</v>
      </c>
      <c r="AH38" s="660"/>
      <c r="AI38" s="16"/>
      <c r="AJ38" s="797"/>
      <c r="AK38" s="1203" t="e">
        <f t="shared" ref="AK38:AP38" si="106">AB38*$CZ38*$AA38*$Y38/1000/1000</f>
        <v>#DIV/0!</v>
      </c>
      <c r="AL38" s="1229" t="e">
        <f t="shared" si="106"/>
        <v>#DIV/0!</v>
      </c>
      <c r="AM38" s="1229" t="e">
        <f t="shared" si="106"/>
        <v>#DIV/0!</v>
      </c>
      <c r="AN38" s="1229" t="e">
        <f t="shared" si="106"/>
        <v>#DIV/0!</v>
      </c>
      <c r="AO38" s="1229" t="e">
        <f t="shared" si="106"/>
        <v>#DIV/0!</v>
      </c>
      <c r="AP38" s="1231" t="e">
        <f t="shared" si="106"/>
        <v>#DIV/0!</v>
      </c>
      <c r="AQ38" s="1268" t="e">
        <f t="shared" si="85"/>
        <v>#DIV/0!</v>
      </c>
      <c r="AR38" s="797">
        <f t="shared" si="74"/>
        <v>0</v>
      </c>
      <c r="AS38" s="812">
        <f t="shared" si="75"/>
        <v>0</v>
      </c>
      <c r="AT38" s="1203" t="e">
        <f>(AB38-B38)*$CZ38*$AA38*$Y38/1000/1000</f>
        <v>#DIV/0!</v>
      </c>
      <c r="AU38" s="1229" t="e">
        <f>(AC38-C38)*$CZ38*$AA38*$Y38/1000/1000</f>
        <v>#DIV/0!</v>
      </c>
      <c r="AV38" s="1229" t="e">
        <f>(AD38-D38)*$CZ38*$AA38*$Y38/1000/1000</f>
        <v>#DIV/0!</v>
      </c>
      <c r="AW38" s="1229" t="e">
        <f t="shared" si="104"/>
        <v>#DIV/0!</v>
      </c>
      <c r="AX38" s="1229" t="e">
        <f t="shared" si="104"/>
        <v>#DIV/0!</v>
      </c>
      <c r="AY38" s="1231" t="e">
        <f t="shared" si="76"/>
        <v>#DIV/0!</v>
      </c>
      <c r="AZ38" s="1227" t="e">
        <f>BB38/AA38</f>
        <v>#DIV/0!</v>
      </c>
      <c r="BA38" s="1270" t="e">
        <f>(I38+D38)*AA38*CZ38*A38</f>
        <v>#DIV/0!</v>
      </c>
      <c r="BB38" s="1270">
        <f t="shared" si="86"/>
        <v>0</v>
      </c>
      <c r="BC38" s="1258"/>
      <c r="BD38" s="1258"/>
      <c r="BE38" s="1258"/>
      <c r="BF38" s="1258"/>
      <c r="BG38" s="1197"/>
      <c r="BH38" s="1252">
        <f t="shared" si="14"/>
        <v>0</v>
      </c>
      <c r="BI38" s="1252">
        <f t="shared" ref="BI38" si="107">BG38*AA38*Y38</f>
        <v>0</v>
      </c>
      <c r="BJ38" s="1260" t="e">
        <f t="shared" ref="BJ38" si="108">AJ38/AA38-AZ38-BG38*Y38</f>
        <v>#DIV/0!</v>
      </c>
      <c r="BK38" s="1252" t="e">
        <f t="shared" ref="BK38" si="109">AR38/AA38-AZ38-BG38</f>
        <v>#DIV/0!</v>
      </c>
      <c r="BL38" s="1262" t="e">
        <f>CC38</f>
        <v>#DIV/0!</v>
      </c>
      <c r="BM38" s="1252" t="e">
        <f t="shared" ref="BM38" si="110">BJ38-BL38</f>
        <v>#DIV/0!</v>
      </c>
      <c r="BN38" s="1252" t="e">
        <f t="shared" ref="BN38" si="111">BK38-BL38</f>
        <v>#DIV/0!</v>
      </c>
      <c r="BO38" s="1197"/>
      <c r="BP38" s="94"/>
      <c r="BQ38" s="582"/>
      <c r="BR38" s="1201" t="e">
        <f>(AI38+AI39)/AA38/'[177]12 мес 2022'!$AT$17</f>
        <v>#DIV/0!</v>
      </c>
      <c r="BS38" s="1197">
        <f t="shared" ref="BS38" si="112">CN38-BO38</f>
        <v>0</v>
      </c>
      <c r="BT38" s="1246">
        <f t="shared" ref="BT38" si="113">CM38-BO38</f>
        <v>0</v>
      </c>
      <c r="BU38" s="1246" t="e">
        <f t="shared" ref="BU38" si="114">BR38-BS38</f>
        <v>#DIV/0!</v>
      </c>
      <c r="BV38" s="1249" t="e">
        <f t="shared" ref="BV38" si="115">BR38-BT38</f>
        <v>#DIV/0!</v>
      </c>
      <c r="BW38" s="584"/>
      <c r="BX38" s="584"/>
      <c r="BY38" s="584"/>
      <c r="BZ38" s="581"/>
      <c r="CA38" s="582"/>
      <c r="CB38" s="1203">
        <f>SUMPRODUCT(([176]БП!$C$245:$N$245=$L38)*([176]БП!$C$246:$N$246))</f>
        <v>0</v>
      </c>
      <c r="CC38" s="1266" t="e">
        <f>CC36</f>
        <v>#DIV/0!</v>
      </c>
      <c r="CD38" s="584"/>
      <c r="CE38" s="584"/>
      <c r="CF38" s="584"/>
      <c r="CG38" s="584"/>
      <c r="CH38" s="1205" t="e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205" t="e">
        <f t="shared" ref="CI38" si="116">(CB38-CC38)*AA38</f>
        <v>#DIV/0!</v>
      </c>
      <c r="CJ38" s="1205">
        <f t="shared" ref="CJ38" si="117">CD38*$AA38</f>
        <v>0</v>
      </c>
      <c r="CK38" s="1205">
        <f t="shared" ref="CK38" si="118">CE38*$AA38</f>
        <v>0</v>
      </c>
      <c r="CL38" s="1205">
        <f t="shared" ref="CL38" si="119">CF38*$AA38</f>
        <v>0</v>
      </c>
      <c r="CM38" s="1201">
        <f>'Компания 1_факт_НДПИ (Platts)'!$N$14</f>
        <v>0</v>
      </c>
      <c r="CN38" s="1197"/>
      <c r="CO38" s="1197" t="e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199" t="e">
        <f t="shared" si="22"/>
        <v>#DIV/0!</v>
      </c>
      <c r="CQ38" s="581"/>
      <c r="CR38" s="1254">
        <f>CR36</f>
        <v>0</v>
      </c>
      <c r="CS38" s="1229" t="e">
        <f>AA38*BK38/1000/1000</f>
        <v>#DIV/0!</v>
      </c>
      <c r="CT38" s="1229" t="e">
        <f>BL38*AA38</f>
        <v>#DIV/0!</v>
      </c>
      <c r="CU38" s="1229" t="e">
        <f t="shared" ref="CU38" si="120">CS38-CT38</f>
        <v>#DIV/0!</v>
      </c>
      <c r="CV38" s="1205" t="e">
        <f>BL38/CR38*Y38*AA38</f>
        <v>#DIV/0!</v>
      </c>
      <c r="CW38" s="1205" t="e">
        <f>BL38/CR38*Z38*AA38</f>
        <v>#DIV/0!</v>
      </c>
      <c r="CX38" s="1229" t="e">
        <f t="shared" ref="CX38" si="121">CV38-CT38</f>
        <v>#DIV/0!</v>
      </c>
      <c r="CY38" s="1231" t="e">
        <f>CW38-CH38</f>
        <v>#DIV/0!</v>
      </c>
      <c r="CZ38" s="1245" t="e">
        <f>(AI38+AI39)/AA38/(BR38+BP38)</f>
        <v>#DIV/0!</v>
      </c>
      <c r="DA38" s="1241" t="e">
        <f>CR38*AA38*BU38*CZ38/1000000</f>
        <v>#DIV/0!</v>
      </c>
      <c r="DB38" s="1241" t="e">
        <f>CR38*AA38*BV38*CZ38/1000000</f>
        <v>#DIV/0!</v>
      </c>
      <c r="DC38" s="1241">
        <f t="shared" si="31"/>
        <v>0</v>
      </c>
      <c r="DD38" s="1241" t="e">
        <f t="shared" si="68"/>
        <v>#DIV/0!</v>
      </c>
      <c r="DE38" s="1241" t="e">
        <f t="shared" si="69"/>
        <v>#DIV/0!</v>
      </c>
      <c r="DF38" s="1241" t="e">
        <f t="shared" si="70"/>
        <v>#DIV/0!</v>
      </c>
      <c r="DG38" s="1241" t="e">
        <f t="shared" si="71"/>
        <v>#DIV/0!</v>
      </c>
      <c r="DH38" s="1241">
        <f t="shared" si="72"/>
        <v>0</v>
      </c>
      <c r="DI38" s="1241">
        <f>AS38/1000000</f>
        <v>0</v>
      </c>
      <c r="DJ38" s="1241" t="e">
        <f t="shared" si="73"/>
        <v>#DIV/0!</v>
      </c>
      <c r="DK38" s="1241" t="e">
        <f t="shared" si="101"/>
        <v>#DIV/0!</v>
      </c>
      <c r="DL38" s="1241" t="e">
        <f t="shared" si="102"/>
        <v>#DIV/0!</v>
      </c>
      <c r="DM38" s="1243" t="e">
        <f t="shared" si="41"/>
        <v>#DIV/0!</v>
      </c>
      <c r="DN38" s="68"/>
    </row>
    <row r="39" spans="1:118" s="69" customFormat="1" ht="15.95" customHeight="1" x14ac:dyDescent="0.25">
      <c r="A39" s="1224"/>
      <c r="B39" s="1224"/>
      <c r="C39" s="1220"/>
      <c r="D39" s="1220"/>
      <c r="E39" s="1220"/>
      <c r="F39" s="580"/>
      <c r="G39" s="1220"/>
      <c r="H39" s="1224"/>
      <c r="I39" s="1226"/>
      <c r="J39" s="1240"/>
      <c r="K39" s="1234"/>
      <c r="L39" s="1236"/>
      <c r="M39" s="1238"/>
      <c r="N39" s="615"/>
      <c r="O39" s="616"/>
      <c r="P39" s="617"/>
      <c r="Q39" s="664">
        <f>P39-M38</f>
        <v>0</v>
      </c>
      <c r="R39" s="680">
        <f t="shared" si="55"/>
        <v>0</v>
      </c>
      <c r="S39" s="694"/>
      <c r="T39" s="664"/>
      <c r="U39" s="664"/>
      <c r="V39" s="664"/>
      <c r="W39" s="664"/>
      <c r="X39" s="1280"/>
      <c r="Y39" s="172"/>
      <c r="Z39" s="176"/>
      <c r="AA39" s="1275"/>
      <c r="AB39" s="1224"/>
      <c r="AC39" s="1220"/>
      <c r="AD39" s="1220"/>
      <c r="AE39" s="1220"/>
      <c r="AF39" s="1226"/>
      <c r="AG39" s="1255" t="e">
        <f t="shared" ref="AG39" si="122">K39/H39/7.16</f>
        <v>#DIV/0!</v>
      </c>
      <c r="AH39" s="662"/>
      <c r="AI39" s="619"/>
      <c r="AJ39" s="620"/>
      <c r="AK39" s="1204"/>
      <c r="AL39" s="1230"/>
      <c r="AM39" s="1230"/>
      <c r="AN39" s="1230"/>
      <c r="AO39" s="1230"/>
      <c r="AP39" s="1232"/>
      <c r="AQ39" s="1269"/>
      <c r="AR39" s="620">
        <f>AI39*Z39</f>
        <v>0</v>
      </c>
      <c r="AS39" s="621">
        <f t="shared" si="75"/>
        <v>0</v>
      </c>
      <c r="AT39" s="1204"/>
      <c r="AU39" s="1230"/>
      <c r="AV39" s="1230"/>
      <c r="AW39" s="1230">
        <f t="shared" si="104"/>
        <v>0</v>
      </c>
      <c r="AX39" s="1230">
        <f t="shared" si="104"/>
        <v>0</v>
      </c>
      <c r="AY39" s="1232"/>
      <c r="AZ39" s="1228"/>
      <c r="BA39" s="1230"/>
      <c r="BB39" s="1230"/>
      <c r="BC39" s="1259"/>
      <c r="BD39" s="1259"/>
      <c r="BE39" s="1259"/>
      <c r="BF39" s="1259"/>
      <c r="BG39" s="1251"/>
      <c r="BH39" s="1253"/>
      <c r="BI39" s="1253"/>
      <c r="BJ39" s="1261"/>
      <c r="BK39" s="1253"/>
      <c r="BL39" s="1263"/>
      <c r="BM39" s="1253"/>
      <c r="BN39" s="1253"/>
      <c r="BO39" s="1251"/>
      <c r="BP39" s="94"/>
      <c r="BQ39" s="582"/>
      <c r="BR39" s="1202"/>
      <c r="BS39" s="1198"/>
      <c r="BT39" s="1247"/>
      <c r="BU39" s="1248"/>
      <c r="BV39" s="1250"/>
      <c r="BW39" s="584"/>
      <c r="BX39" s="584"/>
      <c r="BY39" s="584"/>
      <c r="BZ39" s="581"/>
      <c r="CA39" s="582"/>
      <c r="CB39" s="1204"/>
      <c r="CC39" s="1267"/>
      <c r="CD39" s="584"/>
      <c r="CE39" s="584"/>
      <c r="CF39" s="584"/>
      <c r="CG39" s="584"/>
      <c r="CH39" s="1206"/>
      <c r="CI39" s="1206"/>
      <c r="CJ39" s="1206"/>
      <c r="CK39" s="1206"/>
      <c r="CL39" s="1206"/>
      <c r="CM39" s="1202"/>
      <c r="CN39" s="1198"/>
      <c r="CO39" s="1251"/>
      <c r="CP39" s="1200">
        <f t="shared" si="22"/>
        <v>0</v>
      </c>
      <c r="CQ39" s="581"/>
      <c r="CR39" s="1255"/>
      <c r="CS39" s="1230"/>
      <c r="CT39" s="1230"/>
      <c r="CU39" s="1230"/>
      <c r="CV39" s="1206"/>
      <c r="CW39" s="1206"/>
      <c r="CX39" s="1230"/>
      <c r="CY39" s="1232"/>
      <c r="CZ39" s="1245"/>
      <c r="DA39" s="1242"/>
      <c r="DB39" s="1242"/>
      <c r="DC39" s="1242">
        <f t="shared" si="31"/>
        <v>0</v>
      </c>
      <c r="DD39" s="1242">
        <f t="shared" si="68"/>
        <v>0</v>
      </c>
      <c r="DE39" s="1242">
        <f t="shared" si="69"/>
        <v>0</v>
      </c>
      <c r="DF39" s="1242">
        <f t="shared" si="70"/>
        <v>0</v>
      </c>
      <c r="DG39" s="1242">
        <f t="shared" si="71"/>
        <v>0</v>
      </c>
      <c r="DH39" s="1242">
        <f t="shared" si="72"/>
        <v>0</v>
      </c>
      <c r="DI39" s="1242"/>
      <c r="DJ39" s="1242">
        <f t="shared" si="73"/>
        <v>0</v>
      </c>
      <c r="DK39" s="1242">
        <f t="shared" si="101"/>
        <v>0</v>
      </c>
      <c r="DL39" s="1242">
        <f t="shared" si="102"/>
        <v>0</v>
      </c>
      <c r="DM39" s="1244">
        <f t="shared" si="41"/>
        <v>0</v>
      </c>
      <c r="DN39" s="68"/>
    </row>
    <row r="40" spans="1:118" s="69" customFormat="1" ht="15.95" customHeight="1" x14ac:dyDescent="0.25">
      <c r="A40" s="1223"/>
      <c r="B40" s="1223"/>
      <c r="C40" s="1219"/>
      <c r="D40" s="1219"/>
      <c r="E40" s="1219"/>
      <c r="F40" s="579"/>
      <c r="G40" s="1219"/>
      <c r="H40" s="1223"/>
      <c r="I40" s="1225"/>
      <c r="J40" s="1239" t="s">
        <v>390</v>
      </c>
      <c r="K40" s="1233"/>
      <c r="L40" s="1235"/>
      <c r="M40" s="1237"/>
      <c r="N40" s="72"/>
      <c r="O40" s="19"/>
      <c r="P40" s="182"/>
      <c r="Q40" s="800">
        <f>P40-M40</f>
        <v>0</v>
      </c>
      <c r="R40" s="808">
        <f t="shared" si="55"/>
        <v>0</v>
      </c>
      <c r="S40" s="691"/>
      <c r="T40" s="663"/>
      <c r="U40" s="663"/>
      <c r="V40" s="663"/>
      <c r="W40" s="663"/>
      <c r="X40" s="1279"/>
      <c r="Y40" s="791"/>
      <c r="Z40" s="176"/>
      <c r="AA40" s="1274"/>
      <c r="AB40" s="1223"/>
      <c r="AC40" s="1219"/>
      <c r="AD40" s="1219"/>
      <c r="AE40" s="1219"/>
      <c r="AF40" s="1225"/>
      <c r="AG40" s="1254" t="e">
        <f t="shared" ref="AG40" si="123">(AI40+AI41)/AA40/7.18</f>
        <v>#DIV/0!</v>
      </c>
      <c r="AH40" s="660"/>
      <c r="AI40" s="16"/>
      <c r="AJ40" s="797"/>
      <c r="AK40" s="1203" t="e">
        <f t="shared" ref="AK40:AP40" si="124">AB40*$CZ40*$AA40*$Y40/1000/1000</f>
        <v>#DIV/0!</v>
      </c>
      <c r="AL40" s="1229" t="e">
        <f t="shared" si="124"/>
        <v>#DIV/0!</v>
      </c>
      <c r="AM40" s="1229" t="e">
        <f t="shared" si="124"/>
        <v>#DIV/0!</v>
      </c>
      <c r="AN40" s="1229" t="e">
        <f t="shared" si="124"/>
        <v>#DIV/0!</v>
      </c>
      <c r="AO40" s="1229" t="e">
        <f t="shared" si="124"/>
        <v>#DIV/0!</v>
      </c>
      <c r="AP40" s="1231" t="e">
        <f t="shared" si="124"/>
        <v>#DIV/0!</v>
      </c>
      <c r="AQ40" s="1268" t="e">
        <f t="shared" si="85"/>
        <v>#DIV/0!</v>
      </c>
      <c r="AR40" s="797">
        <f t="shared" si="74"/>
        <v>0</v>
      </c>
      <c r="AS40" s="812">
        <f t="shared" si="75"/>
        <v>0</v>
      </c>
      <c r="AT40" s="1203" t="e">
        <f>(AB40-B40)*$CZ40*$AA40*$Y40/1000/1000</f>
        <v>#DIV/0!</v>
      </c>
      <c r="AU40" s="1229" t="e">
        <f>(AC40-C40)*$CZ40*$AA40*$Y40/1000/1000</f>
        <v>#DIV/0!</v>
      </c>
      <c r="AV40" s="1229" t="e">
        <f>(AD40-D40)*$CZ40*$AA40*$Y40/1000/1000</f>
        <v>#DIV/0!</v>
      </c>
      <c r="AW40" s="1229" t="e">
        <f t="shared" si="104"/>
        <v>#DIV/0!</v>
      </c>
      <c r="AX40" s="1229" t="e">
        <f t="shared" si="104"/>
        <v>#DIV/0!</v>
      </c>
      <c r="AY40" s="1231" t="e">
        <f t="shared" si="76"/>
        <v>#DIV/0!</v>
      </c>
      <c r="AZ40" s="1227" t="e">
        <f>BB40/AA40</f>
        <v>#DIV/0!</v>
      </c>
      <c r="BA40" s="1270" t="e">
        <f>(I40+D40)*AA40*CZ40*A40</f>
        <v>#DIV/0!</v>
      </c>
      <c r="BB40" s="1270">
        <f t="shared" si="86"/>
        <v>0</v>
      </c>
      <c r="BC40" s="1258"/>
      <c r="BD40" s="1258"/>
      <c r="BE40" s="1258"/>
      <c r="BF40" s="1258"/>
      <c r="BG40" s="1197"/>
      <c r="BH40" s="1252">
        <f t="shared" si="14"/>
        <v>0</v>
      </c>
      <c r="BI40" s="1252">
        <f t="shared" ref="BI40" si="125">BG40*AA40*Y40</f>
        <v>0</v>
      </c>
      <c r="BJ40" s="1260" t="e">
        <f t="shared" ref="BJ40" si="126">AJ40/AA40-AZ40-BG40*Y40</f>
        <v>#DIV/0!</v>
      </c>
      <c r="BK40" s="1252" t="e">
        <f t="shared" ref="BK40" si="127">AR40/AA40-AZ40-BG40</f>
        <v>#DIV/0!</v>
      </c>
      <c r="BL40" s="1262" t="e">
        <f>CC40</f>
        <v>#DIV/0!</v>
      </c>
      <c r="BM40" s="1252" t="e">
        <f t="shared" ref="BM40" si="128">BJ40-BL40</f>
        <v>#DIV/0!</v>
      </c>
      <c r="BN40" s="1252" t="e">
        <f t="shared" ref="BN40" si="129">BK40-BL40</f>
        <v>#DIV/0!</v>
      </c>
      <c r="BO40" s="1197"/>
      <c r="BP40" s="94"/>
      <c r="BQ40" s="582"/>
      <c r="BR40" s="1201" t="e">
        <f>(AI40+AI41)/AA40/'[177]12 мес 2022'!$AR$17</f>
        <v>#DIV/0!</v>
      </c>
      <c r="BS40" s="1197">
        <f t="shared" ref="BS40" si="130">CN40-BO40</f>
        <v>0</v>
      </c>
      <c r="BT40" s="1246">
        <f t="shared" ref="BT40" si="131">CM40-BO40</f>
        <v>0</v>
      </c>
      <c r="BU40" s="1246" t="e">
        <f t="shared" ref="BU40" si="132">BR40-BS40</f>
        <v>#DIV/0!</v>
      </c>
      <c r="BV40" s="1249" t="e">
        <f t="shared" ref="BV40" si="133">BR40-BT40</f>
        <v>#DIV/0!</v>
      </c>
      <c r="BW40" s="584"/>
      <c r="BX40" s="584"/>
      <c r="BY40" s="584"/>
      <c r="BZ40" s="581"/>
      <c r="CA40" s="582"/>
      <c r="CB40" s="1203">
        <f>SUMPRODUCT(([176]БП!$C$245:$N$245=$L40)*([176]БП!$C$246:$N$246))</f>
        <v>0</v>
      </c>
      <c r="CC40" s="1266" t="e">
        <f>CC38</f>
        <v>#DIV/0!</v>
      </c>
      <c r="CD40" s="584"/>
      <c r="CE40" s="584"/>
      <c r="CF40" s="584"/>
      <c r="CG40" s="584"/>
      <c r="CH40" s="1205" t="e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205" t="e">
        <f t="shared" ref="CI40" si="134">(CB40-CC40)*AA40</f>
        <v>#DIV/0!</v>
      </c>
      <c r="CJ40" s="1205">
        <f t="shared" ref="CJ40" si="135">CD40*$AA40</f>
        <v>0</v>
      </c>
      <c r="CK40" s="1205">
        <f t="shared" ref="CK40" si="136">CE40*$AA40</f>
        <v>0</v>
      </c>
      <c r="CL40" s="1205">
        <f t="shared" ref="CL40" si="137">CF40*$AA40</f>
        <v>0</v>
      </c>
      <c r="CM40" s="1201">
        <f>'Компания 1_факт_НДПИ (Platts)'!$N$14</f>
        <v>0</v>
      </c>
      <c r="CN40" s="1197"/>
      <c r="CO40" s="1197" t="e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199" t="e">
        <f t="shared" si="22"/>
        <v>#DIV/0!</v>
      </c>
      <c r="CQ40" s="581"/>
      <c r="CR40" s="1254">
        <f>CR38</f>
        <v>0</v>
      </c>
      <c r="CS40" s="1229" t="e">
        <f>AA40*BK40/1000/1000</f>
        <v>#DIV/0!</v>
      </c>
      <c r="CT40" s="1229" t="e">
        <f>BL40*AA40</f>
        <v>#DIV/0!</v>
      </c>
      <c r="CU40" s="1229" t="e">
        <f t="shared" ref="CU40" si="138">CS40-CT40</f>
        <v>#DIV/0!</v>
      </c>
      <c r="CV40" s="1205" t="e">
        <f>BL40/CR40*Y40*AA40</f>
        <v>#DIV/0!</v>
      </c>
      <c r="CW40" s="1205" t="e">
        <f>BL40/CR40*Z40*AA40</f>
        <v>#DIV/0!</v>
      </c>
      <c r="CX40" s="1229" t="e">
        <f t="shared" ref="CX40" si="139">CV40-CT40</f>
        <v>#DIV/0!</v>
      </c>
      <c r="CY40" s="1231" t="e">
        <f>CW40-CH40</f>
        <v>#DIV/0!</v>
      </c>
      <c r="CZ40" s="1245" t="e">
        <f>(AI40+AI41)/AA40/(BR40+BP40)</f>
        <v>#DIV/0!</v>
      </c>
      <c r="DA40" s="1241" t="e">
        <f>CR40*AA40*BU40*CZ40/1000000</f>
        <v>#DIV/0!</v>
      </c>
      <c r="DB40" s="1241" t="e">
        <f>CR40*AA40*BV40*CZ40/1000000</f>
        <v>#DIV/0!</v>
      </c>
      <c r="DC40" s="1241">
        <f t="shared" si="31"/>
        <v>0</v>
      </c>
      <c r="DD40" s="1241" t="e">
        <f t="shared" si="68"/>
        <v>#DIV/0!</v>
      </c>
      <c r="DE40" s="1241" t="e">
        <f t="shared" si="69"/>
        <v>#DIV/0!</v>
      </c>
      <c r="DF40" s="1241" t="e">
        <f t="shared" si="70"/>
        <v>#DIV/0!</v>
      </c>
      <c r="DG40" s="1241" t="e">
        <f t="shared" si="71"/>
        <v>#DIV/0!</v>
      </c>
      <c r="DH40" s="1241">
        <f t="shared" si="72"/>
        <v>0</v>
      </c>
      <c r="DI40" s="1241">
        <f>AS40/1000000</f>
        <v>0</v>
      </c>
      <c r="DJ40" s="1241" t="e">
        <f t="shared" si="73"/>
        <v>#DIV/0!</v>
      </c>
      <c r="DK40" s="1241" t="e">
        <f t="shared" si="101"/>
        <v>#DIV/0!</v>
      </c>
      <c r="DL40" s="1241" t="e">
        <f t="shared" si="102"/>
        <v>#DIV/0!</v>
      </c>
      <c r="DM40" s="1243" t="e">
        <f t="shared" si="41"/>
        <v>#DIV/0!</v>
      </c>
      <c r="DN40" s="68"/>
    </row>
    <row r="41" spans="1:118" s="69" customFormat="1" ht="15.95" customHeight="1" x14ac:dyDescent="0.25">
      <c r="A41" s="1224"/>
      <c r="B41" s="1224"/>
      <c r="C41" s="1220"/>
      <c r="D41" s="1220"/>
      <c r="E41" s="1220"/>
      <c r="F41" s="580"/>
      <c r="G41" s="1220"/>
      <c r="H41" s="1224"/>
      <c r="I41" s="1226"/>
      <c r="J41" s="1240"/>
      <c r="K41" s="1234"/>
      <c r="L41" s="1236"/>
      <c r="M41" s="1238"/>
      <c r="N41" s="615"/>
      <c r="O41" s="616"/>
      <c r="P41" s="617"/>
      <c r="Q41" s="664">
        <f>P41-M40</f>
        <v>0</v>
      </c>
      <c r="R41" s="680">
        <f t="shared" si="55"/>
        <v>0</v>
      </c>
      <c r="S41" s="694"/>
      <c r="T41" s="664"/>
      <c r="U41" s="664"/>
      <c r="V41" s="664"/>
      <c r="W41" s="664"/>
      <c r="X41" s="1280"/>
      <c r="Y41" s="172"/>
      <c r="Z41" s="176"/>
      <c r="AA41" s="1275"/>
      <c r="AB41" s="1224"/>
      <c r="AC41" s="1220"/>
      <c r="AD41" s="1220"/>
      <c r="AE41" s="1220"/>
      <c r="AF41" s="1226"/>
      <c r="AG41" s="1255" t="e">
        <f t="shared" ref="AG41" si="140">K41/H41/7.16</f>
        <v>#DIV/0!</v>
      </c>
      <c r="AH41" s="662"/>
      <c r="AI41" s="619"/>
      <c r="AJ41" s="620"/>
      <c r="AK41" s="1204"/>
      <c r="AL41" s="1230"/>
      <c r="AM41" s="1230"/>
      <c r="AN41" s="1230"/>
      <c r="AO41" s="1230"/>
      <c r="AP41" s="1232"/>
      <c r="AQ41" s="1269"/>
      <c r="AR41" s="620">
        <f t="shared" si="74"/>
        <v>0</v>
      </c>
      <c r="AS41" s="621">
        <f t="shared" si="75"/>
        <v>0</v>
      </c>
      <c r="AT41" s="1204"/>
      <c r="AU41" s="1230"/>
      <c r="AV41" s="1230"/>
      <c r="AW41" s="1230">
        <f t="shared" si="104"/>
        <v>0</v>
      </c>
      <c r="AX41" s="1230">
        <f t="shared" si="104"/>
        <v>0</v>
      </c>
      <c r="AY41" s="1232"/>
      <c r="AZ41" s="1228"/>
      <c r="BA41" s="1230"/>
      <c r="BB41" s="1230"/>
      <c r="BC41" s="1259"/>
      <c r="BD41" s="1259"/>
      <c r="BE41" s="1259"/>
      <c r="BF41" s="1259"/>
      <c r="BG41" s="1251"/>
      <c r="BH41" s="1253"/>
      <c r="BI41" s="1253"/>
      <c r="BJ41" s="1261"/>
      <c r="BK41" s="1253"/>
      <c r="BL41" s="1263"/>
      <c r="BM41" s="1253"/>
      <c r="BN41" s="1253"/>
      <c r="BO41" s="1251"/>
      <c r="BP41" s="94"/>
      <c r="BQ41" s="582"/>
      <c r="BR41" s="1202"/>
      <c r="BS41" s="1198"/>
      <c r="BT41" s="1247"/>
      <c r="BU41" s="1248"/>
      <c r="BV41" s="1250"/>
      <c r="BW41" s="584"/>
      <c r="BX41" s="584"/>
      <c r="BY41" s="584"/>
      <c r="BZ41" s="581"/>
      <c r="CA41" s="582"/>
      <c r="CB41" s="1204"/>
      <c r="CC41" s="1267"/>
      <c r="CD41" s="584"/>
      <c r="CE41" s="584"/>
      <c r="CF41" s="584"/>
      <c r="CG41" s="584"/>
      <c r="CH41" s="1206"/>
      <c r="CI41" s="1206"/>
      <c r="CJ41" s="1206"/>
      <c r="CK41" s="1206"/>
      <c r="CL41" s="1206"/>
      <c r="CM41" s="1202"/>
      <c r="CN41" s="1198"/>
      <c r="CO41" s="1251"/>
      <c r="CP41" s="1200">
        <f t="shared" si="22"/>
        <v>0</v>
      </c>
      <c r="CQ41" s="581"/>
      <c r="CR41" s="1255"/>
      <c r="CS41" s="1230"/>
      <c r="CT41" s="1230"/>
      <c r="CU41" s="1230"/>
      <c r="CV41" s="1206"/>
      <c r="CW41" s="1206"/>
      <c r="CX41" s="1230"/>
      <c r="CY41" s="1232"/>
      <c r="CZ41" s="1245"/>
      <c r="DA41" s="1242"/>
      <c r="DB41" s="1242"/>
      <c r="DC41" s="1242">
        <f t="shared" si="31"/>
        <v>0</v>
      </c>
      <c r="DD41" s="1242">
        <f t="shared" si="68"/>
        <v>0</v>
      </c>
      <c r="DE41" s="1242">
        <f t="shared" si="69"/>
        <v>0</v>
      </c>
      <c r="DF41" s="1242">
        <f t="shared" si="70"/>
        <v>0</v>
      </c>
      <c r="DG41" s="1242">
        <f t="shared" si="71"/>
        <v>0</v>
      </c>
      <c r="DH41" s="1242">
        <f t="shared" si="72"/>
        <v>0</v>
      </c>
      <c r="DI41" s="1242"/>
      <c r="DJ41" s="1242">
        <f t="shared" si="73"/>
        <v>0</v>
      </c>
      <c r="DK41" s="1242">
        <f t="shared" si="101"/>
        <v>0</v>
      </c>
      <c r="DL41" s="1242">
        <f t="shared" si="102"/>
        <v>0</v>
      </c>
      <c r="DM41" s="1244">
        <f t="shared" si="41"/>
        <v>0</v>
      </c>
      <c r="DN41" s="68"/>
    </row>
    <row r="42" spans="1:118" s="69" customFormat="1" ht="15.95" customHeight="1" outlineLevel="1" x14ac:dyDescent="0.25">
      <c r="A42" s="1223"/>
      <c r="B42" s="1223"/>
      <c r="C42" s="1219"/>
      <c r="D42" s="1219"/>
      <c r="E42" s="1219"/>
      <c r="F42" s="579"/>
      <c r="G42" s="1219"/>
      <c r="H42" s="1223"/>
      <c r="I42" s="1225"/>
      <c r="J42" s="1283"/>
      <c r="K42" s="1285"/>
      <c r="L42" s="1287"/>
      <c r="M42" s="1289"/>
      <c r="N42" s="615"/>
      <c r="O42" s="616"/>
      <c r="P42" s="617"/>
      <c r="Q42" s="663"/>
      <c r="R42" s="679"/>
      <c r="S42" s="694"/>
      <c r="T42" s="663"/>
      <c r="U42" s="663"/>
      <c r="V42" s="663"/>
      <c r="W42" s="663"/>
      <c r="X42" s="1279"/>
      <c r="Y42" s="1281"/>
      <c r="Z42" s="618"/>
      <c r="AA42" s="1272"/>
      <c r="AB42" s="1223"/>
      <c r="AC42" s="1219"/>
      <c r="AD42" s="1219"/>
      <c r="AE42" s="1219"/>
      <c r="AF42" s="1225"/>
      <c r="AG42" s="1254"/>
      <c r="AH42" s="660"/>
      <c r="AI42" s="619"/>
      <c r="AJ42" s="620"/>
      <c r="AK42" s="1203"/>
      <c r="AL42" s="1229"/>
      <c r="AM42" s="1229"/>
      <c r="AN42" s="1229"/>
      <c r="AO42" s="1229"/>
      <c r="AP42" s="1231"/>
      <c r="AQ42" s="1268"/>
      <c r="AR42" s="620"/>
      <c r="AS42" s="621"/>
      <c r="AT42" s="1203"/>
      <c r="AU42" s="1229"/>
      <c r="AV42" s="1229"/>
      <c r="AW42" s="1229"/>
      <c r="AX42" s="1229"/>
      <c r="AY42" s="1231"/>
      <c r="AZ42" s="1227"/>
      <c r="BA42" s="1271"/>
      <c r="BB42" s="1271"/>
      <c r="BC42" s="1264"/>
      <c r="BD42" s="1264"/>
      <c r="BE42" s="1264"/>
      <c r="BF42" s="1264"/>
      <c r="BG42" s="1197"/>
      <c r="BH42" s="1252"/>
      <c r="BI42" s="1252"/>
      <c r="BJ42" s="1260"/>
      <c r="BK42" s="1252"/>
      <c r="BL42" s="1266"/>
      <c r="BM42" s="1252"/>
      <c r="BN42" s="1252"/>
      <c r="BO42" s="1197"/>
      <c r="BP42" s="94"/>
      <c r="BQ42" s="582"/>
      <c r="BR42" s="1201"/>
      <c r="BS42" s="1197"/>
      <c r="BT42" s="1246"/>
      <c r="BU42" s="1246"/>
      <c r="BV42" s="1249"/>
      <c r="BW42" s="584"/>
      <c r="BX42" s="584"/>
      <c r="BY42" s="584"/>
      <c r="BZ42" s="581"/>
      <c r="CA42" s="582"/>
      <c r="CB42" s="1203"/>
      <c r="CC42" s="1266"/>
      <c r="CD42" s="584"/>
      <c r="CE42" s="584"/>
      <c r="CF42" s="584"/>
      <c r="CG42" s="584"/>
      <c r="CH42" s="597"/>
      <c r="CI42" s="1205"/>
      <c r="CJ42" s="1205"/>
      <c r="CK42" s="1205"/>
      <c r="CL42" s="1205"/>
      <c r="CM42" s="1201"/>
      <c r="CN42" s="1197"/>
      <c r="CO42" s="1197"/>
      <c r="CP42" s="1199"/>
      <c r="CQ42" s="581"/>
      <c r="CR42" s="1254"/>
      <c r="CS42" s="1229"/>
      <c r="CT42" s="1229"/>
      <c r="CU42" s="1229"/>
      <c r="CV42" s="1205"/>
      <c r="CW42" s="1205"/>
      <c r="CX42" s="1229"/>
      <c r="CY42" s="1231"/>
      <c r="CZ42" s="1245"/>
      <c r="DA42" s="1241"/>
      <c r="DB42" s="775"/>
      <c r="DC42" s="1241"/>
      <c r="DD42" s="1241"/>
      <c r="DE42" s="1241"/>
      <c r="DF42" s="1241"/>
      <c r="DG42" s="1241"/>
      <c r="DH42" s="1241"/>
      <c r="DI42" s="1241"/>
      <c r="DJ42" s="1241"/>
      <c r="DK42" s="1241"/>
      <c r="DL42" s="1241"/>
      <c r="DM42" s="1243"/>
      <c r="DN42" s="68"/>
    </row>
    <row r="43" spans="1:118" s="69" customFormat="1" ht="15.95" customHeight="1" outlineLevel="1" x14ac:dyDescent="0.25">
      <c r="A43" s="1224"/>
      <c r="B43" s="1224"/>
      <c r="C43" s="1220"/>
      <c r="D43" s="1220"/>
      <c r="E43" s="1220"/>
      <c r="F43" s="580"/>
      <c r="G43" s="1220"/>
      <c r="H43" s="1224"/>
      <c r="I43" s="1226"/>
      <c r="J43" s="1284"/>
      <c r="K43" s="1286"/>
      <c r="L43" s="1288"/>
      <c r="M43" s="1290"/>
      <c r="N43" s="615"/>
      <c r="O43" s="616"/>
      <c r="P43" s="617"/>
      <c r="Q43" s="664"/>
      <c r="R43" s="680"/>
      <c r="S43" s="694"/>
      <c r="T43" s="664"/>
      <c r="U43" s="664"/>
      <c r="V43" s="664"/>
      <c r="W43" s="664"/>
      <c r="X43" s="1280"/>
      <c r="Y43" s="1282"/>
      <c r="Z43" s="618"/>
      <c r="AA43" s="1273"/>
      <c r="AB43" s="1224"/>
      <c r="AC43" s="1220"/>
      <c r="AD43" s="1220"/>
      <c r="AE43" s="1220"/>
      <c r="AF43" s="1226"/>
      <c r="AG43" s="1255"/>
      <c r="AH43" s="662"/>
      <c r="AI43" s="619"/>
      <c r="AJ43" s="620"/>
      <c r="AK43" s="1204"/>
      <c r="AL43" s="1230"/>
      <c r="AM43" s="1230"/>
      <c r="AN43" s="1230"/>
      <c r="AO43" s="1230"/>
      <c r="AP43" s="1232"/>
      <c r="AQ43" s="1269"/>
      <c r="AR43" s="620"/>
      <c r="AS43" s="621"/>
      <c r="AT43" s="1204"/>
      <c r="AU43" s="1230"/>
      <c r="AV43" s="1230"/>
      <c r="AW43" s="1230"/>
      <c r="AX43" s="1230"/>
      <c r="AY43" s="1232"/>
      <c r="AZ43" s="1228"/>
      <c r="BA43" s="1253"/>
      <c r="BB43" s="1253"/>
      <c r="BC43" s="1265"/>
      <c r="BD43" s="1265"/>
      <c r="BE43" s="1265"/>
      <c r="BF43" s="1265"/>
      <c r="BG43" s="1251"/>
      <c r="BH43" s="1253"/>
      <c r="BI43" s="1253"/>
      <c r="BJ43" s="1261"/>
      <c r="BK43" s="1253"/>
      <c r="BL43" s="1267"/>
      <c r="BM43" s="1253"/>
      <c r="BN43" s="1253"/>
      <c r="BO43" s="1251"/>
      <c r="BP43" s="94"/>
      <c r="BQ43" s="582"/>
      <c r="BR43" s="1202"/>
      <c r="BS43" s="1198"/>
      <c r="BT43" s="1247"/>
      <c r="BU43" s="1248"/>
      <c r="BV43" s="1250"/>
      <c r="BW43" s="584"/>
      <c r="BX43" s="584"/>
      <c r="BY43" s="584"/>
      <c r="BZ43" s="581"/>
      <c r="CA43" s="582"/>
      <c r="CB43" s="1204"/>
      <c r="CC43" s="1267"/>
      <c r="CD43" s="584"/>
      <c r="CE43" s="584"/>
      <c r="CF43" s="584"/>
      <c r="CG43" s="584"/>
      <c r="CH43" s="597"/>
      <c r="CI43" s="1206"/>
      <c r="CJ43" s="1206"/>
      <c r="CK43" s="1206"/>
      <c r="CL43" s="1206"/>
      <c r="CM43" s="1202"/>
      <c r="CN43" s="1198"/>
      <c r="CO43" s="1198"/>
      <c r="CP43" s="1200"/>
      <c r="CQ43" s="581"/>
      <c r="CR43" s="1255"/>
      <c r="CS43" s="1230"/>
      <c r="CT43" s="1230"/>
      <c r="CU43" s="1230"/>
      <c r="CV43" s="1206"/>
      <c r="CW43" s="1206"/>
      <c r="CX43" s="1230"/>
      <c r="CY43" s="1232"/>
      <c r="CZ43" s="1245"/>
      <c r="DA43" s="1242"/>
      <c r="DB43" s="776"/>
      <c r="DC43" s="1242"/>
      <c r="DD43" s="1242"/>
      <c r="DE43" s="1242"/>
      <c r="DF43" s="1242"/>
      <c r="DG43" s="1242"/>
      <c r="DH43" s="1242"/>
      <c r="DI43" s="1242"/>
      <c r="DJ43" s="1242"/>
      <c r="DK43" s="1242"/>
      <c r="DL43" s="1242"/>
      <c r="DM43" s="1244"/>
      <c r="DN43" s="68"/>
    </row>
    <row r="44" spans="1:118" s="69" customFormat="1" ht="15.95" customHeight="1" outlineLevel="1" x14ac:dyDescent="0.25">
      <c r="A44" s="1223"/>
      <c r="B44" s="1223"/>
      <c r="C44" s="1219"/>
      <c r="D44" s="1219"/>
      <c r="E44" s="1219"/>
      <c r="F44" s="579"/>
      <c r="G44" s="1219"/>
      <c r="H44" s="1223"/>
      <c r="I44" s="1225"/>
      <c r="J44" s="1283"/>
      <c r="K44" s="1285"/>
      <c r="L44" s="1287"/>
      <c r="M44" s="1289"/>
      <c r="N44" s="615"/>
      <c r="O44" s="616"/>
      <c r="P44" s="617"/>
      <c r="Q44" s="663"/>
      <c r="R44" s="679"/>
      <c r="S44" s="694"/>
      <c r="T44" s="663"/>
      <c r="U44" s="663"/>
      <c r="V44" s="663"/>
      <c r="W44" s="663"/>
      <c r="X44" s="1279"/>
      <c r="Y44" s="1281"/>
      <c r="Z44" s="618"/>
      <c r="AA44" s="1272"/>
      <c r="AB44" s="1223"/>
      <c r="AC44" s="1219"/>
      <c r="AD44" s="1219"/>
      <c r="AE44" s="1219"/>
      <c r="AF44" s="1225"/>
      <c r="AG44" s="1254"/>
      <c r="AH44" s="660"/>
      <c r="AI44" s="619"/>
      <c r="AJ44" s="620"/>
      <c r="AK44" s="1203"/>
      <c r="AL44" s="1229"/>
      <c r="AM44" s="1229"/>
      <c r="AN44" s="1229"/>
      <c r="AO44" s="1229"/>
      <c r="AP44" s="1231"/>
      <c r="AQ44" s="1268"/>
      <c r="AR44" s="620"/>
      <c r="AS44" s="621"/>
      <c r="AT44" s="1203"/>
      <c r="AU44" s="1229"/>
      <c r="AV44" s="1229"/>
      <c r="AW44" s="1229"/>
      <c r="AX44" s="1229"/>
      <c r="AY44" s="1231"/>
      <c r="AZ44" s="1227"/>
      <c r="BA44" s="1271"/>
      <c r="BB44" s="1271"/>
      <c r="BC44" s="1264"/>
      <c r="BD44" s="1264"/>
      <c r="BE44" s="1264"/>
      <c r="BF44" s="1264"/>
      <c r="BG44" s="1197"/>
      <c r="BH44" s="1252"/>
      <c r="BI44" s="1252"/>
      <c r="BJ44" s="1260"/>
      <c r="BK44" s="1252"/>
      <c r="BL44" s="1266"/>
      <c r="BM44" s="1252"/>
      <c r="BN44" s="1252"/>
      <c r="BO44" s="1197"/>
      <c r="BP44" s="94"/>
      <c r="BQ44" s="582"/>
      <c r="BR44" s="1201"/>
      <c r="BS44" s="1197"/>
      <c r="BT44" s="1246"/>
      <c r="BU44" s="1246"/>
      <c r="BV44" s="1249"/>
      <c r="BW44" s="584"/>
      <c r="BX44" s="584"/>
      <c r="BY44" s="584"/>
      <c r="BZ44" s="581"/>
      <c r="CA44" s="582"/>
      <c r="CB44" s="1203"/>
      <c r="CC44" s="1266"/>
      <c r="CD44" s="584"/>
      <c r="CE44" s="584"/>
      <c r="CF44" s="584"/>
      <c r="CG44" s="584"/>
      <c r="CH44" s="597"/>
      <c r="CI44" s="1205"/>
      <c r="CJ44" s="1205"/>
      <c r="CK44" s="1205"/>
      <c r="CL44" s="1205"/>
      <c r="CM44" s="1201"/>
      <c r="CN44" s="1197"/>
      <c r="CO44" s="1197"/>
      <c r="CP44" s="1199"/>
      <c r="CQ44" s="581"/>
      <c r="CR44" s="1254"/>
      <c r="CS44" s="1229"/>
      <c r="CT44" s="1229"/>
      <c r="CU44" s="1229"/>
      <c r="CV44" s="1205"/>
      <c r="CW44" s="1205"/>
      <c r="CX44" s="1229"/>
      <c r="CY44" s="1231"/>
      <c r="CZ44" s="1245"/>
      <c r="DA44" s="1241"/>
      <c r="DB44" s="775"/>
      <c r="DC44" s="1241"/>
      <c r="DD44" s="1241"/>
      <c r="DE44" s="1241"/>
      <c r="DF44" s="1241"/>
      <c r="DG44" s="1241"/>
      <c r="DH44" s="1241"/>
      <c r="DI44" s="1241"/>
      <c r="DJ44" s="1241"/>
      <c r="DK44" s="1241"/>
      <c r="DL44" s="1241"/>
      <c r="DM44" s="1243"/>
      <c r="DN44" s="68"/>
    </row>
    <row r="45" spans="1:118" s="69" customFormat="1" ht="15.95" customHeight="1" outlineLevel="1" x14ac:dyDescent="0.25">
      <c r="A45" s="1224"/>
      <c r="B45" s="1224"/>
      <c r="C45" s="1220"/>
      <c r="D45" s="1220"/>
      <c r="E45" s="1220"/>
      <c r="F45" s="580"/>
      <c r="G45" s="1220"/>
      <c r="H45" s="1224"/>
      <c r="I45" s="1226"/>
      <c r="J45" s="1284"/>
      <c r="K45" s="1286"/>
      <c r="L45" s="1288"/>
      <c r="M45" s="1290"/>
      <c r="N45" s="615"/>
      <c r="O45" s="616"/>
      <c r="P45" s="617"/>
      <c r="Q45" s="664"/>
      <c r="R45" s="680"/>
      <c r="S45" s="694"/>
      <c r="T45" s="664"/>
      <c r="U45" s="664"/>
      <c r="V45" s="664"/>
      <c r="W45" s="664"/>
      <c r="X45" s="1280"/>
      <c r="Y45" s="1282"/>
      <c r="Z45" s="618"/>
      <c r="AA45" s="1273"/>
      <c r="AB45" s="1224"/>
      <c r="AC45" s="1220"/>
      <c r="AD45" s="1220"/>
      <c r="AE45" s="1220"/>
      <c r="AF45" s="1226"/>
      <c r="AG45" s="1255"/>
      <c r="AH45" s="662"/>
      <c r="AI45" s="619"/>
      <c r="AJ45" s="620"/>
      <c r="AK45" s="1204"/>
      <c r="AL45" s="1230"/>
      <c r="AM45" s="1230"/>
      <c r="AN45" s="1230"/>
      <c r="AO45" s="1230"/>
      <c r="AP45" s="1232"/>
      <c r="AQ45" s="1269"/>
      <c r="AR45" s="620"/>
      <c r="AS45" s="621"/>
      <c r="AT45" s="1204"/>
      <c r="AU45" s="1230"/>
      <c r="AV45" s="1230"/>
      <c r="AW45" s="1230"/>
      <c r="AX45" s="1230"/>
      <c r="AY45" s="1232"/>
      <c r="AZ45" s="1228"/>
      <c r="BA45" s="1253"/>
      <c r="BB45" s="1253"/>
      <c r="BC45" s="1265"/>
      <c r="BD45" s="1265"/>
      <c r="BE45" s="1265"/>
      <c r="BF45" s="1265"/>
      <c r="BG45" s="1251"/>
      <c r="BH45" s="1253"/>
      <c r="BI45" s="1253"/>
      <c r="BJ45" s="1261"/>
      <c r="BK45" s="1253"/>
      <c r="BL45" s="1267"/>
      <c r="BM45" s="1253"/>
      <c r="BN45" s="1253"/>
      <c r="BO45" s="1251"/>
      <c r="BP45" s="94"/>
      <c r="BQ45" s="582"/>
      <c r="BR45" s="1202"/>
      <c r="BS45" s="1198"/>
      <c r="BT45" s="1247"/>
      <c r="BU45" s="1248"/>
      <c r="BV45" s="1250"/>
      <c r="BW45" s="584"/>
      <c r="BX45" s="584"/>
      <c r="BY45" s="584"/>
      <c r="BZ45" s="581"/>
      <c r="CA45" s="582"/>
      <c r="CB45" s="1204"/>
      <c r="CC45" s="1267"/>
      <c r="CD45" s="584"/>
      <c r="CE45" s="584"/>
      <c r="CF45" s="584"/>
      <c r="CG45" s="584"/>
      <c r="CH45" s="597"/>
      <c r="CI45" s="1206"/>
      <c r="CJ45" s="1206"/>
      <c r="CK45" s="1206"/>
      <c r="CL45" s="1206"/>
      <c r="CM45" s="1202"/>
      <c r="CN45" s="1198"/>
      <c r="CO45" s="1198"/>
      <c r="CP45" s="1200"/>
      <c r="CQ45" s="581"/>
      <c r="CR45" s="1255"/>
      <c r="CS45" s="1230"/>
      <c r="CT45" s="1230"/>
      <c r="CU45" s="1230"/>
      <c r="CV45" s="1206"/>
      <c r="CW45" s="1206"/>
      <c r="CX45" s="1230"/>
      <c r="CY45" s="1232"/>
      <c r="CZ45" s="1245"/>
      <c r="DA45" s="1242"/>
      <c r="DB45" s="776"/>
      <c r="DC45" s="1242"/>
      <c r="DD45" s="1242"/>
      <c r="DE45" s="1242"/>
      <c r="DF45" s="1242"/>
      <c r="DG45" s="1242"/>
      <c r="DH45" s="1242"/>
      <c r="DI45" s="1242"/>
      <c r="DJ45" s="1242"/>
      <c r="DK45" s="1242"/>
      <c r="DL45" s="1242"/>
      <c r="DM45" s="1244"/>
      <c r="DN45" s="68"/>
    </row>
    <row r="46" spans="1:118" s="69" customFormat="1" ht="15.95" customHeight="1" outlineLevel="1" x14ac:dyDescent="0.25">
      <c r="A46" s="1223"/>
      <c r="B46" s="1223"/>
      <c r="C46" s="1219"/>
      <c r="D46" s="1219"/>
      <c r="E46" s="1219"/>
      <c r="F46" s="579"/>
      <c r="G46" s="1219"/>
      <c r="H46" s="1223"/>
      <c r="I46" s="1225"/>
      <c r="J46" s="1283"/>
      <c r="K46" s="1285"/>
      <c r="L46" s="1287"/>
      <c r="M46" s="1289"/>
      <c r="N46" s="615"/>
      <c r="O46" s="616"/>
      <c r="P46" s="617"/>
      <c r="Q46" s="663"/>
      <c r="R46" s="679"/>
      <c r="S46" s="694"/>
      <c r="T46" s="663"/>
      <c r="U46" s="663"/>
      <c r="V46" s="663"/>
      <c r="W46" s="663"/>
      <c r="X46" s="1279"/>
      <c r="Y46" s="1281"/>
      <c r="Z46" s="618"/>
      <c r="AA46" s="1272"/>
      <c r="AB46" s="1223"/>
      <c r="AC46" s="1219"/>
      <c r="AD46" s="1219"/>
      <c r="AE46" s="1219"/>
      <c r="AF46" s="1225"/>
      <c r="AG46" s="1254"/>
      <c r="AH46" s="660"/>
      <c r="AI46" s="619"/>
      <c r="AJ46" s="620"/>
      <c r="AK46" s="1203"/>
      <c r="AL46" s="1229"/>
      <c r="AM46" s="1229"/>
      <c r="AN46" s="1229"/>
      <c r="AO46" s="1229"/>
      <c r="AP46" s="1231"/>
      <c r="AQ46" s="1268"/>
      <c r="AR46" s="620"/>
      <c r="AS46" s="621"/>
      <c r="AT46" s="1203"/>
      <c r="AU46" s="1229"/>
      <c r="AV46" s="1229"/>
      <c r="AW46" s="1229"/>
      <c r="AX46" s="1229"/>
      <c r="AY46" s="1231"/>
      <c r="AZ46" s="1227"/>
      <c r="BA46" s="1271"/>
      <c r="BB46" s="1271"/>
      <c r="BC46" s="1264"/>
      <c r="BD46" s="1264"/>
      <c r="BE46" s="1264"/>
      <c r="BF46" s="1264"/>
      <c r="BG46" s="1197"/>
      <c r="BH46" s="1252"/>
      <c r="BI46" s="1252"/>
      <c r="BJ46" s="1260"/>
      <c r="BK46" s="1252"/>
      <c r="BL46" s="1266"/>
      <c r="BM46" s="1252"/>
      <c r="BN46" s="1252"/>
      <c r="BO46" s="1197"/>
      <c r="BP46" s="94"/>
      <c r="BQ46" s="582"/>
      <c r="BR46" s="1201"/>
      <c r="BS46" s="1197"/>
      <c r="BT46" s="1246"/>
      <c r="BU46" s="1246"/>
      <c r="BV46" s="1249"/>
      <c r="BW46" s="584"/>
      <c r="BX46" s="584"/>
      <c r="BY46" s="584"/>
      <c r="BZ46" s="581"/>
      <c r="CA46" s="582"/>
      <c r="CB46" s="1203"/>
      <c r="CC46" s="1266"/>
      <c r="CD46" s="584"/>
      <c r="CE46" s="584"/>
      <c r="CF46" s="584"/>
      <c r="CG46" s="584"/>
      <c r="CH46" s="597"/>
      <c r="CI46" s="1205"/>
      <c r="CJ46" s="1205"/>
      <c r="CK46" s="1205"/>
      <c r="CL46" s="1205"/>
      <c r="CM46" s="1201"/>
      <c r="CN46" s="1197"/>
      <c r="CO46" s="1197"/>
      <c r="CP46" s="1199"/>
      <c r="CQ46" s="581"/>
      <c r="CR46" s="1254"/>
      <c r="CS46" s="1229"/>
      <c r="CT46" s="1229"/>
      <c r="CU46" s="1229"/>
      <c r="CV46" s="1205"/>
      <c r="CW46" s="1205"/>
      <c r="CX46" s="1229"/>
      <c r="CY46" s="1231"/>
      <c r="CZ46" s="1245"/>
      <c r="DA46" s="1241"/>
      <c r="DB46" s="775"/>
      <c r="DC46" s="1241"/>
      <c r="DD46" s="1241"/>
      <c r="DE46" s="1241"/>
      <c r="DF46" s="1241"/>
      <c r="DG46" s="1241"/>
      <c r="DH46" s="1241"/>
      <c r="DI46" s="1241"/>
      <c r="DJ46" s="1241"/>
      <c r="DK46" s="1241"/>
      <c r="DL46" s="1241"/>
      <c r="DM46" s="1243"/>
      <c r="DN46" s="68"/>
    </row>
    <row r="47" spans="1:118" s="69" customFormat="1" ht="15.95" customHeight="1" outlineLevel="1" x14ac:dyDescent="0.25">
      <c r="A47" s="1224"/>
      <c r="B47" s="1224"/>
      <c r="C47" s="1220"/>
      <c r="D47" s="1220"/>
      <c r="E47" s="1220"/>
      <c r="F47" s="580"/>
      <c r="G47" s="1220"/>
      <c r="H47" s="1224"/>
      <c r="I47" s="1226"/>
      <c r="J47" s="1284"/>
      <c r="K47" s="1286"/>
      <c r="L47" s="1288"/>
      <c r="M47" s="1290"/>
      <c r="N47" s="615"/>
      <c r="O47" s="616"/>
      <c r="P47" s="617"/>
      <c r="Q47" s="664"/>
      <c r="R47" s="680"/>
      <c r="S47" s="694"/>
      <c r="T47" s="664"/>
      <c r="U47" s="664"/>
      <c r="V47" s="664"/>
      <c r="W47" s="664"/>
      <c r="X47" s="1280"/>
      <c r="Y47" s="1282"/>
      <c r="Z47" s="618"/>
      <c r="AA47" s="1273"/>
      <c r="AB47" s="1224"/>
      <c r="AC47" s="1220"/>
      <c r="AD47" s="1220"/>
      <c r="AE47" s="1220"/>
      <c r="AF47" s="1226"/>
      <c r="AG47" s="1255"/>
      <c r="AH47" s="662"/>
      <c r="AI47" s="619"/>
      <c r="AJ47" s="620"/>
      <c r="AK47" s="1204"/>
      <c r="AL47" s="1230"/>
      <c r="AM47" s="1230"/>
      <c r="AN47" s="1230"/>
      <c r="AO47" s="1230"/>
      <c r="AP47" s="1232"/>
      <c r="AQ47" s="1269"/>
      <c r="AR47" s="620"/>
      <c r="AS47" s="621"/>
      <c r="AT47" s="1204"/>
      <c r="AU47" s="1230"/>
      <c r="AV47" s="1230"/>
      <c r="AW47" s="1230"/>
      <c r="AX47" s="1230"/>
      <c r="AY47" s="1232"/>
      <c r="AZ47" s="1228"/>
      <c r="BA47" s="1253"/>
      <c r="BB47" s="1253"/>
      <c r="BC47" s="1265"/>
      <c r="BD47" s="1265"/>
      <c r="BE47" s="1265"/>
      <c r="BF47" s="1265"/>
      <c r="BG47" s="1251"/>
      <c r="BH47" s="1253"/>
      <c r="BI47" s="1253"/>
      <c r="BJ47" s="1261"/>
      <c r="BK47" s="1253"/>
      <c r="BL47" s="1267"/>
      <c r="BM47" s="1253"/>
      <c r="BN47" s="1253"/>
      <c r="BO47" s="1251"/>
      <c r="BP47" s="94"/>
      <c r="BQ47" s="582"/>
      <c r="BR47" s="1202"/>
      <c r="BS47" s="1198"/>
      <c r="BT47" s="1247"/>
      <c r="BU47" s="1248"/>
      <c r="BV47" s="1250"/>
      <c r="BW47" s="584"/>
      <c r="BX47" s="584"/>
      <c r="BY47" s="584"/>
      <c r="BZ47" s="581"/>
      <c r="CA47" s="582"/>
      <c r="CB47" s="1204"/>
      <c r="CC47" s="1267"/>
      <c r="CD47" s="584"/>
      <c r="CE47" s="584"/>
      <c r="CF47" s="584"/>
      <c r="CG47" s="584"/>
      <c r="CH47" s="597"/>
      <c r="CI47" s="1206"/>
      <c r="CJ47" s="1206"/>
      <c r="CK47" s="1206"/>
      <c r="CL47" s="1206"/>
      <c r="CM47" s="1202"/>
      <c r="CN47" s="1198"/>
      <c r="CO47" s="1198"/>
      <c r="CP47" s="1200"/>
      <c r="CQ47" s="581"/>
      <c r="CR47" s="1255"/>
      <c r="CS47" s="1230"/>
      <c r="CT47" s="1230"/>
      <c r="CU47" s="1230"/>
      <c r="CV47" s="1206"/>
      <c r="CW47" s="1206"/>
      <c r="CX47" s="1230"/>
      <c r="CY47" s="1232"/>
      <c r="CZ47" s="1245"/>
      <c r="DA47" s="1242"/>
      <c r="DB47" s="776"/>
      <c r="DC47" s="1242"/>
      <c r="DD47" s="1242"/>
      <c r="DE47" s="1242"/>
      <c r="DF47" s="1242"/>
      <c r="DG47" s="1242"/>
      <c r="DH47" s="1242"/>
      <c r="DI47" s="1242"/>
      <c r="DJ47" s="1242"/>
      <c r="DK47" s="1242"/>
      <c r="DL47" s="1242"/>
      <c r="DM47" s="1244"/>
      <c r="DN47" s="68"/>
    </row>
    <row r="48" spans="1:118" s="69" customFormat="1" ht="15.95" customHeight="1" outlineLevel="1" x14ac:dyDescent="0.25">
      <c r="A48" s="52"/>
      <c r="B48" s="52"/>
      <c r="C48" s="33"/>
      <c r="D48" s="33"/>
      <c r="E48" s="33"/>
      <c r="F48" s="33"/>
      <c r="G48" s="33"/>
      <c r="H48" s="52"/>
      <c r="I48" s="33"/>
      <c r="J48" s="613"/>
      <c r="K48" s="650"/>
      <c r="L48" s="647"/>
      <c r="M48" s="583"/>
      <c r="N48" s="435"/>
      <c r="O48" s="584"/>
      <c r="P48" s="490"/>
      <c r="Q48" s="658"/>
      <c r="R48" s="435"/>
      <c r="S48" s="694"/>
      <c r="T48" s="658"/>
      <c r="U48" s="658"/>
      <c r="V48" s="658"/>
      <c r="W48" s="658"/>
      <c r="X48" s="584"/>
      <c r="Y48" s="576"/>
      <c r="Z48" s="577"/>
      <c r="AA48" s="586"/>
      <c r="AB48" s="579"/>
      <c r="AC48" s="579"/>
      <c r="AD48" s="579"/>
      <c r="AE48" s="579"/>
      <c r="AF48" s="579"/>
      <c r="AG48" s="588"/>
      <c r="AH48" s="646"/>
      <c r="AI48" s="584"/>
      <c r="AJ48" s="584"/>
      <c r="AK48" s="587"/>
      <c r="AL48" s="584"/>
      <c r="AM48" s="584"/>
      <c r="AN48" s="584"/>
      <c r="AO48" s="584"/>
      <c r="AP48" s="581"/>
      <c r="AQ48" s="594"/>
      <c r="AR48" s="584"/>
      <c r="AS48" s="581"/>
      <c r="AT48" s="584"/>
      <c r="AU48" s="584"/>
      <c r="AV48" s="584"/>
      <c r="AW48" s="584"/>
      <c r="AX48" s="584"/>
      <c r="AY48" s="581"/>
      <c r="AZ48" s="587"/>
      <c r="BA48" s="34"/>
      <c r="BB48" s="34"/>
      <c r="BC48" s="589"/>
      <c r="BD48" s="589"/>
      <c r="BE48" s="589"/>
      <c r="BF48" s="589"/>
      <c r="BG48" s="579"/>
      <c r="BH48" s="584"/>
      <c r="BI48" s="584"/>
      <c r="BJ48" s="444"/>
      <c r="BK48" s="584"/>
      <c r="BL48" s="584"/>
      <c r="BM48" s="584"/>
      <c r="BN48" s="584"/>
      <c r="BO48" s="579"/>
      <c r="BP48" s="94"/>
      <c r="BQ48" s="582"/>
      <c r="BR48" s="578"/>
      <c r="BS48" s="579"/>
      <c r="BT48" s="596"/>
      <c r="BU48" s="596"/>
      <c r="BV48" s="591"/>
      <c r="BW48" s="584"/>
      <c r="BX48" s="584"/>
      <c r="BY48" s="584"/>
      <c r="BZ48" s="581"/>
      <c r="CA48" s="582"/>
      <c r="CB48" s="587"/>
      <c r="CC48" s="584"/>
      <c r="CD48" s="584"/>
      <c r="CE48" s="584"/>
      <c r="CF48" s="584"/>
      <c r="CG48" s="584"/>
      <c r="CH48" s="597"/>
      <c r="CI48" s="597"/>
      <c r="CJ48" s="597"/>
      <c r="CK48" s="597"/>
      <c r="CL48" s="599"/>
      <c r="CM48" s="598"/>
      <c r="CN48" s="597"/>
      <c r="CO48" s="597"/>
      <c r="CP48" s="599"/>
      <c r="CQ48" s="581"/>
      <c r="CR48" s="593"/>
      <c r="CS48" s="584"/>
      <c r="CT48" s="584"/>
      <c r="CU48" s="584"/>
      <c r="CV48" s="597"/>
      <c r="CW48" s="597"/>
      <c r="CX48" s="584"/>
      <c r="CY48" s="581"/>
      <c r="CZ48" s="592"/>
      <c r="DA48" s="652"/>
      <c r="DB48" s="775"/>
      <c r="DC48" s="652"/>
      <c r="DD48" s="652"/>
      <c r="DE48" s="652"/>
      <c r="DF48" s="652"/>
      <c r="DG48" s="652"/>
      <c r="DH48" s="652"/>
      <c r="DI48" s="652"/>
      <c r="DJ48" s="652"/>
      <c r="DK48" s="652"/>
      <c r="DL48" s="652"/>
      <c r="DM48" s="654"/>
      <c r="DN48" s="68"/>
    </row>
    <row r="49" spans="1:119" s="69" customFormat="1" ht="15.95" customHeight="1" outlineLevel="1" x14ac:dyDescent="0.25">
      <c r="A49" s="52"/>
      <c r="B49" s="52"/>
      <c r="C49" s="33"/>
      <c r="D49" s="33"/>
      <c r="E49" s="33"/>
      <c r="F49" s="33"/>
      <c r="G49" s="33"/>
      <c r="H49" s="52"/>
      <c r="I49" s="33"/>
      <c r="J49" s="613"/>
      <c r="K49" s="650"/>
      <c r="L49" s="647"/>
      <c r="M49" s="583"/>
      <c r="N49" s="435"/>
      <c r="O49" s="584"/>
      <c r="P49" s="490"/>
      <c r="Q49" s="658"/>
      <c r="R49" s="435"/>
      <c r="S49" s="695"/>
      <c r="T49" s="658"/>
      <c r="U49" s="658"/>
      <c r="V49" s="658"/>
      <c r="W49" s="658"/>
      <c r="X49" s="584"/>
      <c r="Y49" s="576"/>
      <c r="Z49" s="577"/>
      <c r="AA49" s="586"/>
      <c r="AB49" s="579"/>
      <c r="AC49" s="579"/>
      <c r="AD49" s="579"/>
      <c r="AE49" s="579"/>
      <c r="AF49" s="579"/>
      <c r="AG49" s="588"/>
      <c r="AH49" s="646"/>
      <c r="AI49" s="584"/>
      <c r="AJ49" s="584"/>
      <c r="AK49" s="587"/>
      <c r="AL49" s="584"/>
      <c r="AM49" s="584"/>
      <c r="AN49" s="584"/>
      <c r="AO49" s="584"/>
      <c r="AP49" s="581"/>
      <c r="AQ49" s="594"/>
      <c r="AR49" s="584"/>
      <c r="AS49" s="581"/>
      <c r="AT49" s="584"/>
      <c r="AU49" s="584"/>
      <c r="AV49" s="584"/>
      <c r="AW49" s="584"/>
      <c r="AX49" s="584"/>
      <c r="AY49" s="581"/>
      <c r="AZ49" s="587"/>
      <c r="BA49" s="34"/>
      <c r="BB49" s="34"/>
      <c r="BC49" s="589"/>
      <c r="BD49" s="589"/>
      <c r="BE49" s="589"/>
      <c r="BF49" s="589"/>
      <c r="BG49" s="579"/>
      <c r="BH49" s="584"/>
      <c r="BI49" s="584"/>
      <c r="BJ49" s="444"/>
      <c r="BK49" s="584"/>
      <c r="BL49" s="584"/>
      <c r="BM49" s="584"/>
      <c r="BN49" s="584"/>
      <c r="BO49" s="579"/>
      <c r="BP49" s="94"/>
      <c r="BQ49" s="582"/>
      <c r="BR49" s="578"/>
      <c r="BS49" s="579"/>
      <c r="BT49" s="596"/>
      <c r="BU49" s="596"/>
      <c r="BV49" s="591"/>
      <c r="BW49" s="584"/>
      <c r="BX49" s="584"/>
      <c r="BY49" s="584"/>
      <c r="BZ49" s="581"/>
      <c r="CA49" s="582"/>
      <c r="CB49" s="587"/>
      <c r="CC49" s="584"/>
      <c r="CD49" s="584"/>
      <c r="CE49" s="584"/>
      <c r="CF49" s="584"/>
      <c r="CG49" s="584"/>
      <c r="CH49" s="597"/>
      <c r="CI49" s="597"/>
      <c r="CJ49" s="597"/>
      <c r="CK49" s="597"/>
      <c r="CL49" s="599"/>
      <c r="CM49" s="598"/>
      <c r="CN49" s="597"/>
      <c r="CO49" s="597"/>
      <c r="CP49" s="599"/>
      <c r="CQ49" s="581"/>
      <c r="CR49" s="593"/>
      <c r="CS49" s="584"/>
      <c r="CT49" s="584"/>
      <c r="CU49" s="584"/>
      <c r="CV49" s="597"/>
      <c r="CW49" s="597"/>
      <c r="CX49" s="584"/>
      <c r="CY49" s="581"/>
      <c r="CZ49" s="592"/>
      <c r="DA49" s="652"/>
      <c r="DB49" s="775"/>
      <c r="DC49" s="652"/>
      <c r="DD49" s="652"/>
      <c r="DE49" s="652"/>
      <c r="DF49" s="652"/>
      <c r="DG49" s="652"/>
      <c r="DH49" s="652"/>
      <c r="DI49" s="652"/>
      <c r="DJ49" s="652"/>
      <c r="DK49" s="652"/>
      <c r="DL49" s="652"/>
      <c r="DM49" s="654"/>
      <c r="DN49" s="68"/>
    </row>
    <row r="50" spans="1:119" s="69" customFormat="1" ht="15.95" customHeight="1" outlineLevel="1" x14ac:dyDescent="0.25">
      <c r="A50" s="52"/>
      <c r="B50" s="52"/>
      <c r="C50" s="33"/>
      <c r="D50" s="33"/>
      <c r="E50" s="33"/>
      <c r="F50" s="33"/>
      <c r="G50" s="33"/>
      <c r="H50" s="52"/>
      <c r="I50" s="33"/>
      <c r="J50" s="613"/>
      <c r="K50" s="650"/>
      <c r="L50" s="647"/>
      <c r="M50" s="583"/>
      <c r="N50" s="435"/>
      <c r="O50" s="584"/>
      <c r="P50" s="490"/>
      <c r="Q50" s="658"/>
      <c r="R50" s="435"/>
      <c r="S50" s="696"/>
      <c r="T50" s="658"/>
      <c r="U50" s="658"/>
      <c r="V50" s="658"/>
      <c r="W50" s="658"/>
      <c r="X50" s="584"/>
      <c r="Y50" s="576"/>
      <c r="Z50" s="577"/>
      <c r="AA50" s="586"/>
      <c r="AB50" s="579"/>
      <c r="AC50" s="579"/>
      <c r="AD50" s="579"/>
      <c r="AE50" s="579"/>
      <c r="AF50" s="579"/>
      <c r="AG50" s="588"/>
      <c r="AH50" s="646"/>
      <c r="AI50" s="584"/>
      <c r="AJ50" s="584"/>
      <c r="AK50" s="587"/>
      <c r="AL50" s="584"/>
      <c r="AM50" s="584"/>
      <c r="AN50" s="584"/>
      <c r="AO50" s="584"/>
      <c r="AP50" s="581"/>
      <c r="AQ50" s="594"/>
      <c r="AR50" s="584"/>
      <c r="AS50" s="581"/>
      <c r="AT50" s="584"/>
      <c r="AU50" s="584"/>
      <c r="AV50" s="584"/>
      <c r="AW50" s="584"/>
      <c r="AX50" s="584"/>
      <c r="AY50" s="581"/>
      <c r="AZ50" s="587"/>
      <c r="BA50" s="34"/>
      <c r="BB50" s="34"/>
      <c r="BC50" s="589"/>
      <c r="BD50" s="589"/>
      <c r="BE50" s="589"/>
      <c r="BF50" s="589"/>
      <c r="BG50" s="579"/>
      <c r="BH50" s="584"/>
      <c r="BI50" s="584"/>
      <c r="BJ50" s="444"/>
      <c r="BK50" s="584"/>
      <c r="BL50" s="584"/>
      <c r="BM50" s="584"/>
      <c r="BN50" s="584"/>
      <c r="BO50" s="579"/>
      <c r="BP50" s="94"/>
      <c r="BQ50" s="582"/>
      <c r="BR50" s="578"/>
      <c r="BS50" s="579"/>
      <c r="BT50" s="596"/>
      <c r="BU50" s="596"/>
      <c r="BV50" s="591"/>
      <c r="BW50" s="584"/>
      <c r="BX50" s="584"/>
      <c r="BY50" s="584"/>
      <c r="BZ50" s="581"/>
      <c r="CA50" s="582"/>
      <c r="CB50" s="587"/>
      <c r="CC50" s="584"/>
      <c r="CD50" s="584"/>
      <c r="CE50" s="584"/>
      <c r="CF50" s="584"/>
      <c r="CG50" s="584"/>
      <c r="CH50" s="597"/>
      <c r="CI50" s="597"/>
      <c r="CJ50" s="597"/>
      <c r="CK50" s="597"/>
      <c r="CL50" s="599"/>
      <c r="CM50" s="598"/>
      <c r="CN50" s="597"/>
      <c r="CO50" s="597"/>
      <c r="CP50" s="599"/>
      <c r="CQ50" s="581"/>
      <c r="CR50" s="593"/>
      <c r="CS50" s="584"/>
      <c r="CT50" s="584"/>
      <c r="CU50" s="584"/>
      <c r="CV50" s="597"/>
      <c r="CW50" s="597"/>
      <c r="CX50" s="584"/>
      <c r="CY50" s="581"/>
      <c r="CZ50" s="592"/>
      <c r="DA50" s="652"/>
      <c r="DB50" s="775"/>
      <c r="DC50" s="652"/>
      <c r="DD50" s="652"/>
      <c r="DE50" s="652"/>
      <c r="DF50" s="652"/>
      <c r="DG50" s="652"/>
      <c r="DH50" s="652"/>
      <c r="DI50" s="652"/>
      <c r="DJ50" s="652"/>
      <c r="DK50" s="652"/>
      <c r="DL50" s="652"/>
      <c r="DM50" s="654"/>
      <c r="DN50" s="68"/>
    </row>
    <row r="51" spans="1:119" s="69" customFormat="1" ht="15.95" customHeight="1" outlineLevel="1" x14ac:dyDescent="0.25">
      <c r="A51" s="52"/>
      <c r="B51" s="52"/>
      <c r="C51" s="33"/>
      <c r="D51" s="33"/>
      <c r="E51" s="33"/>
      <c r="F51" s="33"/>
      <c r="G51" s="33"/>
      <c r="H51" s="52"/>
      <c r="I51" s="33"/>
      <c r="J51" s="613"/>
      <c r="K51" s="650"/>
      <c r="L51" s="647"/>
      <c r="M51" s="583"/>
      <c r="N51" s="435"/>
      <c r="O51" s="584"/>
      <c r="P51" s="490"/>
      <c r="Q51" s="658"/>
      <c r="R51" s="435"/>
      <c r="S51" s="435"/>
      <c r="T51" s="658"/>
      <c r="U51" s="658"/>
      <c r="V51" s="658"/>
      <c r="W51" s="658"/>
      <c r="X51" s="584"/>
      <c r="Y51" s="576"/>
      <c r="Z51" s="577"/>
      <c r="AA51" s="586"/>
      <c r="AB51" s="579"/>
      <c r="AC51" s="579"/>
      <c r="AD51" s="579"/>
      <c r="AE51" s="579"/>
      <c r="AF51" s="579"/>
      <c r="AG51" s="588"/>
      <c r="AH51" s="646"/>
      <c r="AI51" s="584"/>
      <c r="AJ51" s="584"/>
      <c r="AK51" s="587"/>
      <c r="AL51" s="584"/>
      <c r="AM51" s="584"/>
      <c r="AN51" s="584"/>
      <c r="AO51" s="584"/>
      <c r="AP51" s="581"/>
      <c r="AQ51" s="594"/>
      <c r="AR51" s="584"/>
      <c r="AS51" s="581"/>
      <c r="AT51" s="584"/>
      <c r="AU51" s="584"/>
      <c r="AV51" s="584"/>
      <c r="AW51" s="584"/>
      <c r="AX51" s="584"/>
      <c r="AY51" s="581"/>
      <c r="AZ51" s="587"/>
      <c r="BA51" s="34"/>
      <c r="BB51" s="34"/>
      <c r="BC51" s="589"/>
      <c r="BD51" s="589"/>
      <c r="BE51" s="589"/>
      <c r="BF51" s="589"/>
      <c r="BG51" s="579"/>
      <c r="BH51" s="584"/>
      <c r="BI51" s="584"/>
      <c r="BJ51" s="444"/>
      <c r="BK51" s="584"/>
      <c r="BL51" s="584"/>
      <c r="BM51" s="584"/>
      <c r="BN51" s="584"/>
      <c r="BO51" s="579"/>
      <c r="BP51" s="94"/>
      <c r="BQ51" s="582"/>
      <c r="BR51" s="578"/>
      <c r="BS51" s="579"/>
      <c r="BT51" s="596"/>
      <c r="BU51" s="596"/>
      <c r="BV51" s="591"/>
      <c r="BW51" s="584"/>
      <c r="BX51" s="584"/>
      <c r="BY51" s="584"/>
      <c r="BZ51" s="581"/>
      <c r="CA51" s="582"/>
      <c r="CB51" s="587"/>
      <c r="CC51" s="584"/>
      <c r="CD51" s="584"/>
      <c r="CE51" s="584"/>
      <c r="CF51" s="584"/>
      <c r="CG51" s="584"/>
      <c r="CH51" s="597"/>
      <c r="CI51" s="597"/>
      <c r="CJ51" s="597"/>
      <c r="CK51" s="597"/>
      <c r="CL51" s="599"/>
      <c r="CM51" s="598"/>
      <c r="CN51" s="597"/>
      <c r="CO51" s="597"/>
      <c r="CP51" s="599"/>
      <c r="CQ51" s="581"/>
      <c r="CR51" s="593"/>
      <c r="CS51" s="584"/>
      <c r="CT51" s="584"/>
      <c r="CU51" s="584"/>
      <c r="CV51" s="597"/>
      <c r="CW51" s="597"/>
      <c r="CX51" s="584"/>
      <c r="CY51" s="581"/>
      <c r="CZ51" s="592"/>
      <c r="DA51" s="652"/>
      <c r="DB51" s="775"/>
      <c r="DC51" s="652"/>
      <c r="DD51" s="652"/>
      <c r="DE51" s="652"/>
      <c r="DF51" s="652"/>
      <c r="DG51" s="652"/>
      <c r="DH51" s="652"/>
      <c r="DI51" s="652"/>
      <c r="DJ51" s="652"/>
      <c r="DK51" s="652"/>
      <c r="DL51" s="652"/>
      <c r="DM51" s="654"/>
      <c r="DN51" s="68"/>
    </row>
    <row r="52" spans="1:119" s="69" customFormat="1" ht="15.95" customHeight="1" outlineLevel="1" x14ac:dyDescent="0.25">
      <c r="A52" s="52"/>
      <c r="B52" s="52"/>
      <c r="C52" s="33"/>
      <c r="D52" s="33"/>
      <c r="E52" s="33"/>
      <c r="F52" s="33"/>
      <c r="G52" s="33"/>
      <c r="H52" s="52"/>
      <c r="I52" s="33"/>
      <c r="J52" s="613"/>
      <c r="K52" s="650"/>
      <c r="L52" s="647"/>
      <c r="M52" s="583"/>
      <c r="N52" s="435"/>
      <c r="O52" s="584"/>
      <c r="P52" s="490"/>
      <c r="Q52" s="658"/>
      <c r="R52" s="435"/>
      <c r="S52" s="435"/>
      <c r="T52" s="658"/>
      <c r="U52" s="658"/>
      <c r="V52" s="658"/>
      <c r="W52" s="658"/>
      <c r="X52" s="584"/>
      <c r="Y52" s="576"/>
      <c r="Z52" s="577"/>
      <c r="AA52" s="586"/>
      <c r="AB52" s="579"/>
      <c r="AC52" s="579"/>
      <c r="AD52" s="579"/>
      <c r="AE52" s="579"/>
      <c r="AF52" s="579"/>
      <c r="AG52" s="588"/>
      <c r="AH52" s="646"/>
      <c r="AI52" s="584"/>
      <c r="AJ52" s="584"/>
      <c r="AK52" s="587"/>
      <c r="AL52" s="584"/>
      <c r="AM52" s="584"/>
      <c r="AN52" s="584"/>
      <c r="AO52" s="584"/>
      <c r="AP52" s="581"/>
      <c r="AQ52" s="594"/>
      <c r="AR52" s="584"/>
      <c r="AS52" s="581"/>
      <c r="AT52" s="584"/>
      <c r="AU52" s="584"/>
      <c r="AV52" s="584"/>
      <c r="AW52" s="584"/>
      <c r="AX52" s="584"/>
      <c r="AY52" s="581"/>
      <c r="AZ52" s="587"/>
      <c r="BA52" s="34"/>
      <c r="BB52" s="34"/>
      <c r="BC52" s="589"/>
      <c r="BD52" s="589"/>
      <c r="BE52" s="589"/>
      <c r="BF52" s="589"/>
      <c r="BG52" s="579"/>
      <c r="BH52" s="584"/>
      <c r="BI52" s="584"/>
      <c r="BJ52" s="444"/>
      <c r="BK52" s="584"/>
      <c r="BL52" s="584"/>
      <c r="BM52" s="584"/>
      <c r="BN52" s="584"/>
      <c r="BO52" s="579"/>
      <c r="BP52" s="94"/>
      <c r="BQ52" s="582"/>
      <c r="BR52" s="578"/>
      <c r="BS52" s="579"/>
      <c r="BT52" s="596"/>
      <c r="BU52" s="596"/>
      <c r="BV52" s="591"/>
      <c r="BW52" s="584"/>
      <c r="BX52" s="584"/>
      <c r="BY52" s="584"/>
      <c r="BZ52" s="581"/>
      <c r="CA52" s="582"/>
      <c r="CB52" s="587"/>
      <c r="CC52" s="584"/>
      <c r="CD52" s="584"/>
      <c r="CE52" s="584"/>
      <c r="CF52" s="584"/>
      <c r="CG52" s="584"/>
      <c r="CH52" s="597"/>
      <c r="CI52" s="597"/>
      <c r="CJ52" s="597"/>
      <c r="CK52" s="597"/>
      <c r="CL52" s="599"/>
      <c r="CM52" s="598"/>
      <c r="CN52" s="597"/>
      <c r="CO52" s="597"/>
      <c r="CP52" s="599"/>
      <c r="CQ52" s="581"/>
      <c r="CR52" s="593"/>
      <c r="CS52" s="584"/>
      <c r="CT52" s="584"/>
      <c r="CU52" s="584"/>
      <c r="CV52" s="597"/>
      <c r="CW52" s="597"/>
      <c r="CX52" s="584"/>
      <c r="CY52" s="581"/>
      <c r="CZ52" s="592"/>
      <c r="DA52" s="652"/>
      <c r="DB52" s="775"/>
      <c r="DC52" s="652"/>
      <c r="DD52" s="652"/>
      <c r="DE52" s="652"/>
      <c r="DF52" s="652"/>
      <c r="DG52" s="652"/>
      <c r="DH52" s="652"/>
      <c r="DI52" s="652"/>
      <c r="DJ52" s="652"/>
      <c r="DK52" s="652"/>
      <c r="DL52" s="652"/>
      <c r="DM52" s="654"/>
      <c r="DN52" s="68"/>
    </row>
    <row r="53" spans="1:119" s="69" customFormat="1" ht="15.95" customHeight="1" outlineLevel="1" x14ac:dyDescent="0.25">
      <c r="A53" s="578"/>
      <c r="B53" s="578"/>
      <c r="C53" s="579"/>
      <c r="D53" s="579"/>
      <c r="E53" s="579"/>
      <c r="F53" s="579"/>
      <c r="G53" s="579"/>
      <c r="H53" s="578"/>
      <c r="I53" s="579"/>
      <c r="J53" s="613"/>
      <c r="K53" s="650"/>
      <c r="L53" s="647"/>
      <c r="M53" s="583"/>
      <c r="N53" s="435"/>
      <c r="O53" s="584"/>
      <c r="P53" s="490"/>
      <c r="Q53" s="658"/>
      <c r="R53" s="435"/>
      <c r="S53" s="435"/>
      <c r="T53" s="658"/>
      <c r="U53" s="658"/>
      <c r="V53" s="658"/>
      <c r="W53" s="658"/>
      <c r="X53" s="584"/>
      <c r="Y53" s="576"/>
      <c r="Z53" s="577"/>
      <c r="AA53" s="586"/>
      <c r="AB53" s="579"/>
      <c r="AC53" s="579"/>
      <c r="AD53" s="579"/>
      <c r="AE53" s="579"/>
      <c r="AF53" s="579"/>
      <c r="AG53" s="588"/>
      <c r="AH53" s="646"/>
      <c r="AI53" s="584"/>
      <c r="AJ53" s="584"/>
      <c r="AK53" s="587"/>
      <c r="AL53" s="584"/>
      <c r="AM53" s="584"/>
      <c r="AN53" s="584"/>
      <c r="AO53" s="584"/>
      <c r="AP53" s="581"/>
      <c r="AQ53" s="594"/>
      <c r="AR53" s="584"/>
      <c r="AS53" s="581"/>
      <c r="AT53" s="584"/>
      <c r="AU53" s="584"/>
      <c r="AV53" s="584"/>
      <c r="AW53" s="584"/>
      <c r="AX53" s="584"/>
      <c r="AY53" s="581"/>
      <c r="AZ53" s="587"/>
      <c r="BA53" s="585"/>
      <c r="BB53" s="585"/>
      <c r="BC53" s="589"/>
      <c r="BD53" s="589"/>
      <c r="BE53" s="589"/>
      <c r="BF53" s="589"/>
      <c r="BG53" s="579"/>
      <c r="BH53" s="584"/>
      <c r="BI53" s="584"/>
      <c r="BJ53" s="444"/>
      <c r="BK53" s="584"/>
      <c r="BL53" s="584"/>
      <c r="BM53" s="584"/>
      <c r="BN53" s="584"/>
      <c r="BO53" s="579"/>
      <c r="BP53" s="94"/>
      <c r="BQ53" s="582"/>
      <c r="BR53" s="578"/>
      <c r="BS53" s="579"/>
      <c r="BT53" s="596"/>
      <c r="BU53" s="596"/>
      <c r="BV53" s="591"/>
      <c r="BW53" s="584"/>
      <c r="BX53" s="584"/>
      <c r="BY53" s="584"/>
      <c r="BZ53" s="581"/>
      <c r="CA53" s="582"/>
      <c r="CB53" s="587"/>
      <c r="CC53" s="584"/>
      <c r="CD53" s="584"/>
      <c r="CE53" s="584"/>
      <c r="CF53" s="584"/>
      <c r="CG53" s="584"/>
      <c r="CH53" s="597"/>
      <c r="CI53" s="597"/>
      <c r="CJ53" s="597"/>
      <c r="CK53" s="597"/>
      <c r="CL53" s="599"/>
      <c r="CM53" s="598"/>
      <c r="CN53" s="597"/>
      <c r="CO53" s="597"/>
      <c r="CP53" s="599"/>
      <c r="CQ53" s="581"/>
      <c r="CR53" s="593"/>
      <c r="CS53" s="584"/>
      <c r="CT53" s="584"/>
      <c r="CU53" s="584"/>
      <c r="CV53" s="597"/>
      <c r="CW53" s="597"/>
      <c r="CX53" s="584"/>
      <c r="CY53" s="581"/>
      <c r="CZ53" s="592"/>
      <c r="DA53" s="652"/>
      <c r="DB53" s="775"/>
      <c r="DC53" s="652"/>
      <c r="DD53" s="652"/>
      <c r="DE53" s="652"/>
      <c r="DF53" s="652"/>
      <c r="DG53" s="652"/>
      <c r="DH53" s="652"/>
      <c r="DI53" s="652"/>
      <c r="DJ53" s="652"/>
      <c r="DK53" s="652"/>
      <c r="DL53" s="652"/>
      <c r="DM53" s="654"/>
      <c r="DN53" s="68"/>
    </row>
    <row r="54" spans="1:119" s="117" customFormat="1" ht="24.95" customHeight="1" x14ac:dyDescent="0.25">
      <c r="A54" s="396"/>
      <c r="B54" s="396"/>
      <c r="C54" s="396"/>
      <c r="D54" s="396"/>
      <c r="E54" s="396"/>
      <c r="F54" s="396"/>
      <c r="G54" s="396"/>
      <c r="H54" s="396"/>
      <c r="I54" s="410"/>
      <c r="J54" s="387" t="str">
        <f>J3</f>
        <v>Компания 1</v>
      </c>
      <c r="K54" s="715"/>
      <c r="L54" s="391"/>
      <c r="M54" s="681"/>
      <c r="N54" s="390"/>
      <c r="O54" s="391"/>
      <c r="P54" s="392"/>
      <c r="Q54" s="565"/>
      <c r="R54" s="681"/>
      <c r="S54" s="681"/>
      <c r="T54" s="565">
        <f>SUM(T4:T41)</f>
        <v>0</v>
      </c>
      <c r="U54" s="565">
        <f>SUM(U4:U41)</f>
        <v>0</v>
      </c>
      <c r="V54" s="565"/>
      <c r="W54" s="565"/>
      <c r="X54" s="391"/>
      <c r="Y54" s="397" t="e">
        <f>AJ54/AI54</f>
        <v>#DIV/0!</v>
      </c>
      <c r="Z54" s="397" t="e">
        <f>AR54/AI54</f>
        <v>#DIV/0!</v>
      </c>
      <c r="AA54" s="400">
        <f>SUM(AA4:AA53)</f>
        <v>0</v>
      </c>
      <c r="AB54" s="396"/>
      <c r="AC54" s="396"/>
      <c r="AD54" s="396"/>
      <c r="AE54" s="396"/>
      <c r="AF54" s="396"/>
      <c r="AG54" s="397"/>
      <c r="AH54" s="396"/>
      <c r="AI54" s="391">
        <f>SUM(AI4:AI53)</f>
        <v>0</v>
      </c>
      <c r="AJ54" s="391">
        <f>SUM(AJ4:AJ53)</f>
        <v>0</v>
      </c>
      <c r="AK54" s="398"/>
      <c r="AL54" s="391"/>
      <c r="AM54" s="391"/>
      <c r="AN54" s="391"/>
      <c r="AO54" s="391"/>
      <c r="AP54" s="388"/>
      <c r="AQ54" s="399"/>
      <c r="AR54" s="391">
        <f>SUM(AR4:AR53)</f>
        <v>0</v>
      </c>
      <c r="AS54" s="388">
        <f>SUM(AS4:AS53)</f>
        <v>0</v>
      </c>
      <c r="AT54" s="391"/>
      <c r="AU54" s="391"/>
      <c r="AV54" s="391"/>
      <c r="AW54" s="391"/>
      <c r="AX54" s="391"/>
      <c r="AY54" s="388"/>
      <c r="AZ54" s="398"/>
      <c r="BA54" s="391"/>
      <c r="BB54" s="391"/>
      <c r="BC54" s="445"/>
      <c r="BD54" s="391"/>
      <c r="BE54" s="391"/>
      <c r="BF54" s="391"/>
      <c r="BG54" s="396"/>
      <c r="BH54" s="391"/>
      <c r="BI54" s="391"/>
      <c r="BJ54" s="391"/>
      <c r="BK54" s="391"/>
      <c r="BL54" s="391"/>
      <c r="BM54" s="391"/>
      <c r="BN54" s="391"/>
      <c r="BO54" s="396"/>
      <c r="BP54" s="396"/>
      <c r="BQ54" s="376"/>
      <c r="BR54" s="395" t="e">
        <f>SUMPRODUCT(AA4:AA53,BR4:BR53)/AA54</f>
        <v>#DIV/0!</v>
      </c>
      <c r="BS54" s="396" t="e">
        <f>SUMPRODUCT(AA4:AA53,BS4:BS53)/AA54</f>
        <v>#DIV/0!</v>
      </c>
      <c r="BT54" s="527" t="e">
        <f>SUMPRODUCT($AA$4:$AA$53,BT4:BT53)/$AA$54</f>
        <v>#DIV/0!</v>
      </c>
      <c r="BU54" s="520" t="e">
        <f>BR54-BS54</f>
        <v>#DIV/0!</v>
      </c>
      <c r="BV54" s="427" t="e">
        <f>SUMPRODUCT($AA$4:$AA$53,BV4:BV53)/$AA$54</f>
        <v>#DIV/0!</v>
      </c>
      <c r="BW54" s="446" t="e">
        <f>BU54*AA54*CZ54</f>
        <v>#DIV/0!</v>
      </c>
      <c r="BX54" s="446" t="e">
        <f>SUMPRODUCT(AA4:AA53,BU4:BU53,CZ4:CZ53,CR4:CR53)</f>
        <v>#DIV/0!</v>
      </c>
      <c r="BY54" s="446" t="e">
        <f>BV54*AA54*CZ54</f>
        <v>#DIV/0!</v>
      </c>
      <c r="BZ54" s="447" t="e">
        <f>SUMPRODUCT(AA4:AA53,BV4:BV53,CZ4:CZ53,CR4:CR53)</f>
        <v>#DIV/0!</v>
      </c>
      <c r="CA54" s="376"/>
      <c r="CB54" s="398"/>
      <c r="CC54" s="391"/>
      <c r="CD54" s="391"/>
      <c r="CE54" s="391"/>
      <c r="CF54" s="391"/>
      <c r="CG54" s="391"/>
      <c r="CH54" s="407" t="e">
        <f>SUM(CH4:CH53)</f>
        <v>#DIV/0!</v>
      </c>
      <c r="CI54" s="407" t="e">
        <f>SUM(CI4:CI53)</f>
        <v>#DIV/0!</v>
      </c>
      <c r="CJ54" s="407"/>
      <c r="CK54" s="407"/>
      <c r="CL54" s="409"/>
      <c r="CM54" s="408" t="e">
        <f>SUMPRODUCT(AA4:AA53,CM4:CM53)/AA54</f>
        <v>#DIV/0!</v>
      </c>
      <c r="CN54" s="407" t="e">
        <f>SUMPRODUCT(AA4:AA53,CN4:CN53)/AA54</f>
        <v>#DIV/0!</v>
      </c>
      <c r="CO54" s="407" t="e">
        <f>SUM(CO4:CO53)</f>
        <v>#DIV/0!</v>
      </c>
      <c r="CP54" s="409" t="e">
        <f>SUM(CP4:CP53)</f>
        <v>#DIV/0!</v>
      </c>
      <c r="CQ54" s="388"/>
      <c r="CR54" s="410"/>
      <c r="CS54" s="391"/>
      <c r="CT54" s="391"/>
      <c r="CU54" s="391"/>
      <c r="CV54" s="407" t="e">
        <f>SUM(CV4:CV53)</f>
        <v>#DIV/0!</v>
      </c>
      <c r="CW54" s="407" t="e">
        <f>SUM(CW4:CW53)</f>
        <v>#DIV/0!</v>
      </c>
      <c r="CX54" s="391"/>
      <c r="CY54" s="388" t="e">
        <f>SUM(CY4:CY53)</f>
        <v>#DIV/0!</v>
      </c>
      <c r="CZ54" s="448" t="e">
        <f>SUMPRODUCT(AA4:AA53,CZ4:CZ53)/AA54</f>
        <v>#DIV/0!</v>
      </c>
      <c r="DA54" s="391" t="e">
        <f t="shared" ref="DA54:DL54" si="141">SUM(DA4:DA53)</f>
        <v>#DIV/0!</v>
      </c>
      <c r="DB54" s="391" t="e">
        <f t="shared" ref="DB54" si="142">SUM(DB4:DB53)</f>
        <v>#DIV/0!</v>
      </c>
      <c r="DC54" s="391">
        <f t="shared" si="141"/>
        <v>0</v>
      </c>
      <c r="DD54" s="391" t="e">
        <f t="shared" si="141"/>
        <v>#DIV/0!</v>
      </c>
      <c r="DE54" s="391" t="e">
        <f t="shared" si="141"/>
        <v>#DIV/0!</v>
      </c>
      <c r="DF54" s="391" t="e">
        <f t="shared" si="141"/>
        <v>#DIV/0!</v>
      </c>
      <c r="DG54" s="391" t="e">
        <f t="shared" si="141"/>
        <v>#DIV/0!</v>
      </c>
      <c r="DH54" s="391">
        <f t="shared" si="141"/>
        <v>0</v>
      </c>
      <c r="DI54" s="391">
        <f t="shared" si="141"/>
        <v>0</v>
      </c>
      <c r="DJ54" s="391" t="e">
        <f t="shared" si="141"/>
        <v>#DIV/0!</v>
      </c>
      <c r="DK54" s="391" t="e">
        <f t="shared" si="141"/>
        <v>#DIV/0!</v>
      </c>
      <c r="DL54" s="391" t="e">
        <f t="shared" si="141"/>
        <v>#DIV/0!</v>
      </c>
      <c r="DM54" s="761" t="e">
        <f>SUM(DM4:DM53)</f>
        <v>#DIV/0!</v>
      </c>
      <c r="DN54" s="116"/>
      <c r="DO54" s="69"/>
    </row>
    <row r="55" spans="1:119" s="214" customFormat="1" ht="20.100000000000001" customHeight="1" outlineLevel="1" x14ac:dyDescent="0.25">
      <c r="A55" s="110"/>
      <c r="B55" s="110"/>
      <c r="C55" s="110"/>
      <c r="D55" s="110"/>
      <c r="E55" s="110"/>
      <c r="F55" s="110"/>
      <c r="G55" s="110"/>
      <c r="H55" s="110"/>
      <c r="I55" s="110"/>
      <c r="J55" s="206" t="s">
        <v>88</v>
      </c>
      <c r="K55" s="207"/>
      <c r="L55" s="208"/>
      <c r="M55" s="209"/>
      <c r="N55" s="209"/>
      <c r="O55" s="208"/>
      <c r="P55" s="209"/>
      <c r="Q55" s="203"/>
      <c r="R55" s="209"/>
      <c r="S55" s="209"/>
      <c r="T55" s="203"/>
      <c r="U55" s="203"/>
      <c r="V55" s="203"/>
      <c r="W55" s="203"/>
      <c r="X55" s="208"/>
      <c r="Y55" s="110"/>
      <c r="Z55" s="110"/>
      <c r="AA55" s="203"/>
      <c r="AB55" s="106"/>
      <c r="AC55" s="110"/>
      <c r="AD55" s="110"/>
      <c r="AE55" s="110"/>
      <c r="AF55" s="110"/>
      <c r="AG55" s="210"/>
      <c r="AH55" s="110"/>
      <c r="AI55" s="203"/>
      <c r="AJ55" s="203"/>
      <c r="AK55" s="106"/>
      <c r="AL55" s="203"/>
      <c r="AM55" s="203"/>
      <c r="AN55" s="203"/>
      <c r="AO55" s="203"/>
      <c r="AP55" s="211"/>
      <c r="AQ55" s="109"/>
      <c r="AR55" s="291"/>
      <c r="AS55" s="293"/>
      <c r="AT55" s="110"/>
      <c r="AU55" s="203"/>
      <c r="AV55" s="203"/>
      <c r="AW55" s="203"/>
      <c r="AX55" s="203"/>
      <c r="AY55" s="211"/>
      <c r="AZ55" s="201"/>
      <c r="BA55" s="110"/>
      <c r="BB55" s="203"/>
      <c r="BC55" s="203"/>
      <c r="BD55" s="203"/>
      <c r="BE55" s="203"/>
      <c r="BF55" s="203"/>
      <c r="BG55" s="110"/>
      <c r="BH55" s="203"/>
      <c r="BI55" s="203"/>
      <c r="BJ55" s="203"/>
      <c r="BK55" s="203"/>
      <c r="BL55" s="203"/>
      <c r="BM55" s="203"/>
      <c r="BN55" s="203"/>
      <c r="BO55" s="110"/>
      <c r="BP55" s="110"/>
      <c r="BQ55" s="211"/>
      <c r="BR55" s="104" t="e">
        <f>BR54*$AA54*$CZ54</f>
        <v>#DIV/0!</v>
      </c>
      <c r="BS55" s="100" t="e">
        <f>BS54*$AA54*$CZ54</f>
        <v>#DIV/0!</v>
      </c>
      <c r="BT55" s="100" t="e">
        <f>BT54*$AA54*$CZ54</f>
        <v>#DIV/0!</v>
      </c>
      <c r="BU55" s="521"/>
      <c r="BV55" s="383"/>
      <c r="BW55" s="203"/>
      <c r="BX55" s="203"/>
      <c r="BY55" s="203"/>
      <c r="BZ55" s="211"/>
      <c r="CA55" s="211"/>
      <c r="CB55" s="113"/>
      <c r="CC55" s="203"/>
      <c r="CD55" s="203"/>
      <c r="CE55" s="203"/>
      <c r="CF55" s="203"/>
      <c r="CG55" s="203"/>
      <c r="CH55" s="203"/>
      <c r="CI55" s="203"/>
      <c r="CJ55" s="203"/>
      <c r="CK55" s="203"/>
      <c r="CL55" s="211"/>
      <c r="CM55" s="561" t="e">
        <f>CM54*$AA54*$CZ54</f>
        <v>#DIV/0!</v>
      </c>
      <c r="CN55" s="562" t="e">
        <f>CN54*$AA54*$CZ54</f>
        <v>#DIV/0!</v>
      </c>
      <c r="CO55" s="203"/>
      <c r="CP55" s="211"/>
      <c r="CQ55" s="211"/>
      <c r="CR55" s="223"/>
      <c r="CS55" s="110"/>
      <c r="CT55" s="107"/>
      <c r="CU55" s="107"/>
      <c r="CV55" s="203"/>
      <c r="CW55" s="203"/>
      <c r="CX55" s="107"/>
      <c r="CY55" s="506" t="e">
        <f>CW54-CH54</f>
        <v>#DIV/0!</v>
      </c>
      <c r="CZ55" s="309"/>
      <c r="DA55" s="212"/>
      <c r="DB55" s="212"/>
      <c r="DC55" s="212"/>
      <c r="DD55" s="212"/>
      <c r="DE55" s="212"/>
      <c r="DF55" s="212"/>
      <c r="DG55" s="212"/>
      <c r="DH55" s="212"/>
      <c r="DI55" s="212"/>
      <c r="DJ55" s="212"/>
      <c r="DK55" s="212"/>
      <c r="DL55" s="212"/>
      <c r="DM55" s="213"/>
      <c r="DO55" s="69"/>
    </row>
    <row r="56" spans="1:119" s="214" customFormat="1" ht="20.100000000000001" customHeight="1" outlineLevel="1" x14ac:dyDescent="0.25">
      <c r="A56" s="110"/>
      <c r="B56" s="110"/>
      <c r="C56" s="110"/>
      <c r="D56" s="110"/>
      <c r="E56" s="110"/>
      <c r="F56" s="110"/>
      <c r="G56" s="110"/>
      <c r="H56" s="110"/>
      <c r="I56" s="110"/>
      <c r="J56" s="206" t="s">
        <v>87</v>
      </c>
      <c r="K56" s="207"/>
      <c r="L56" s="208"/>
      <c r="M56" s="209"/>
      <c r="N56" s="209"/>
      <c r="O56" s="208"/>
      <c r="P56" s="209"/>
      <c r="Q56" s="203"/>
      <c r="R56" s="209"/>
      <c r="S56" s="209"/>
      <c r="T56" s="203"/>
      <c r="U56" s="203"/>
      <c r="V56" s="203"/>
      <c r="W56" s="203"/>
      <c r="X56" s="208"/>
      <c r="Y56" s="110"/>
      <c r="Z56" s="110"/>
      <c r="AA56" s="203"/>
      <c r="AB56" s="106"/>
      <c r="AC56" s="110"/>
      <c r="AD56" s="110"/>
      <c r="AE56" s="110"/>
      <c r="AF56" s="110"/>
      <c r="AG56" s="210"/>
      <c r="AH56" s="110"/>
      <c r="AI56" s="203"/>
      <c r="AJ56" s="203"/>
      <c r="AK56" s="106"/>
      <c r="AL56" s="203"/>
      <c r="AM56" s="203"/>
      <c r="AN56" s="203"/>
      <c r="AO56" s="203"/>
      <c r="AP56" s="211"/>
      <c r="AQ56" s="109"/>
      <c r="AR56" s="291"/>
      <c r="AS56" s="293"/>
      <c r="AT56" s="110"/>
      <c r="AU56" s="203"/>
      <c r="AV56" s="203"/>
      <c r="AW56" s="203"/>
      <c r="AX56" s="203"/>
      <c r="AY56" s="211"/>
      <c r="AZ56" s="201"/>
      <c r="BA56" s="110"/>
      <c r="BB56" s="203"/>
      <c r="BC56" s="203"/>
      <c r="BD56" s="203"/>
      <c r="BE56" s="203"/>
      <c r="BF56" s="203"/>
      <c r="BG56" s="110"/>
      <c r="BH56" s="203"/>
      <c r="BI56" s="203"/>
      <c r="BJ56" s="203"/>
      <c r="BK56" s="203"/>
      <c r="BL56" s="203"/>
      <c r="BM56" s="203"/>
      <c r="BN56" s="203"/>
      <c r="BO56" s="110"/>
      <c r="BP56" s="110"/>
      <c r="BQ56" s="211"/>
      <c r="BR56" s="106"/>
      <c r="BS56" s="110"/>
      <c r="BT56" s="526"/>
      <c r="BU56" s="526"/>
      <c r="BV56" s="383"/>
      <c r="BW56" s="203"/>
      <c r="BX56" s="203"/>
      <c r="BY56" s="203"/>
      <c r="BZ56" s="211"/>
      <c r="CA56" s="211"/>
      <c r="CB56" s="113"/>
      <c r="CC56" s="203"/>
      <c r="CD56" s="203"/>
      <c r="CE56" s="203"/>
      <c r="CF56" s="203"/>
      <c r="CG56" s="203"/>
      <c r="CH56" s="203"/>
      <c r="CI56" s="203"/>
      <c r="CJ56" s="203"/>
      <c r="CK56" s="203"/>
      <c r="CL56" s="211"/>
      <c r="CM56" s="201"/>
      <c r="CN56" s="203"/>
      <c r="CO56" s="203"/>
      <c r="CP56" s="211"/>
      <c r="CQ56" s="211"/>
      <c r="CR56" s="223"/>
      <c r="CS56" s="110"/>
      <c r="CT56" s="107"/>
      <c r="CU56" s="107"/>
      <c r="CV56" s="203"/>
      <c r="CW56" s="203"/>
      <c r="CX56" s="107"/>
      <c r="CY56" s="108"/>
      <c r="CZ56" s="309"/>
      <c r="DA56" s="212"/>
      <c r="DB56" s="212"/>
      <c r="DC56" s="212"/>
      <c r="DD56" s="212"/>
      <c r="DE56" s="212"/>
      <c r="DF56" s="212"/>
      <c r="DG56" s="212"/>
      <c r="DH56" s="212"/>
      <c r="DI56" s="212"/>
      <c r="DJ56" s="212"/>
      <c r="DK56" s="212"/>
      <c r="DL56" s="212"/>
      <c r="DM56" s="213"/>
      <c r="DO56" s="69"/>
    </row>
    <row r="57" spans="1:119" s="214" customFormat="1" ht="20.100000000000001" customHeight="1" outlineLevel="1" x14ac:dyDescent="0.25">
      <c r="A57" s="110"/>
      <c r="B57" s="110"/>
      <c r="C57" s="110"/>
      <c r="D57" s="110"/>
      <c r="E57" s="110"/>
      <c r="F57" s="110"/>
      <c r="G57" s="110"/>
      <c r="H57" s="110"/>
      <c r="I57" s="110"/>
      <c r="J57" s="614" t="s">
        <v>96</v>
      </c>
      <c r="K57" s="207"/>
      <c r="L57" s="208"/>
      <c r="M57" s="209"/>
      <c r="N57" s="209"/>
      <c r="O57" s="208"/>
      <c r="P57" s="209"/>
      <c r="Q57" s="203"/>
      <c r="R57" s="209"/>
      <c r="S57" s="209"/>
      <c r="T57" s="203"/>
      <c r="U57" s="203"/>
      <c r="V57" s="203"/>
      <c r="W57" s="203"/>
      <c r="X57" s="208"/>
      <c r="Y57" s="110"/>
      <c r="Z57" s="110"/>
      <c r="AA57" s="203"/>
      <c r="AB57" s="106"/>
      <c r="AC57" s="110"/>
      <c r="AD57" s="110"/>
      <c r="AE57" s="110"/>
      <c r="AF57" s="110"/>
      <c r="AG57" s="210"/>
      <c r="AH57" s="110"/>
      <c r="AI57" s="203"/>
      <c r="AJ57" s="203"/>
      <c r="AK57" s="106"/>
      <c r="AL57" s="203"/>
      <c r="AM57" s="203"/>
      <c r="AN57" s="203"/>
      <c r="AO57" s="203"/>
      <c r="AP57" s="211"/>
      <c r="AQ57" s="109"/>
      <c r="AR57" s="291"/>
      <c r="AS57" s="293"/>
      <c r="AT57" s="110"/>
      <c r="AU57" s="203"/>
      <c r="AV57" s="203"/>
      <c r="AW57" s="203"/>
      <c r="AX57" s="203"/>
      <c r="AY57" s="211"/>
      <c r="AZ57" s="201"/>
      <c r="BA57" s="110"/>
      <c r="BB57" s="203"/>
      <c r="BC57" s="203"/>
      <c r="BD57" s="203"/>
      <c r="BE57" s="203"/>
      <c r="BF57" s="203"/>
      <c r="BG57" s="110"/>
      <c r="BH57" s="203"/>
      <c r="BI57" s="203"/>
      <c r="BJ57" s="203"/>
      <c r="BK57" s="203"/>
      <c r="BL57" s="203"/>
      <c r="BM57" s="203"/>
      <c r="BN57" s="203"/>
      <c r="BO57" s="110"/>
      <c r="BP57" s="110"/>
      <c r="BQ57" s="211"/>
      <c r="BR57" s="106"/>
      <c r="BS57" s="110"/>
      <c r="BT57" s="526"/>
      <c r="BU57" s="526"/>
      <c r="BV57" s="383"/>
      <c r="BW57" s="203"/>
      <c r="BX57" s="203"/>
      <c r="BY57" s="203"/>
      <c r="BZ57" s="211"/>
      <c r="CA57" s="211"/>
      <c r="CB57" s="113"/>
      <c r="CC57" s="203"/>
      <c r="CD57" s="203"/>
      <c r="CE57" s="203"/>
      <c r="CF57" s="203"/>
      <c r="CG57" s="203"/>
      <c r="CH57" s="203"/>
      <c r="CI57" s="203"/>
      <c r="CJ57" s="203"/>
      <c r="CK57" s="203"/>
      <c r="CL57" s="211"/>
      <c r="CM57" s="201"/>
      <c r="CN57" s="203"/>
      <c r="CO57" s="203"/>
      <c r="CP57" s="211"/>
      <c r="CQ57" s="211"/>
      <c r="CR57" s="223"/>
      <c r="CS57" s="110"/>
      <c r="CT57" s="107"/>
      <c r="CU57" s="107"/>
      <c r="CV57" s="203"/>
      <c r="CW57" s="203"/>
      <c r="CX57" s="107"/>
      <c r="CY57" s="108"/>
      <c r="CZ57" s="309"/>
      <c r="DA57" s="212"/>
      <c r="DB57" s="212"/>
      <c r="DC57" s="212"/>
      <c r="DD57" s="212"/>
      <c r="DE57" s="212"/>
      <c r="DF57" s="212"/>
      <c r="DG57" s="212"/>
      <c r="DH57" s="212"/>
      <c r="DI57" s="212"/>
      <c r="DJ57" s="212"/>
      <c r="DK57" s="212"/>
      <c r="DL57" s="212"/>
      <c r="DM57" s="213"/>
      <c r="DO57" s="69"/>
    </row>
    <row r="58" spans="1:119" s="169" customFormat="1" ht="21" customHeight="1" outlineLevel="1" x14ac:dyDescent="0.25">
      <c r="A58" s="162"/>
      <c r="B58" s="162"/>
      <c r="C58" s="163"/>
      <c r="D58" s="163"/>
      <c r="E58" s="163"/>
      <c r="F58" s="163"/>
      <c r="G58" s="163"/>
      <c r="H58" s="162"/>
      <c r="I58" s="163"/>
      <c r="J58" s="387" t="s">
        <v>379</v>
      </c>
      <c r="K58" s="387"/>
      <c r="L58" s="388"/>
      <c r="M58" s="389"/>
      <c r="N58" s="390"/>
      <c r="O58" s="391"/>
      <c r="P58" s="392"/>
      <c r="Q58" s="565"/>
      <c r="R58" s="681"/>
      <c r="S58" s="681"/>
      <c r="T58" s="565"/>
      <c r="U58" s="565"/>
      <c r="V58" s="565"/>
      <c r="W58" s="565"/>
      <c r="X58" s="391"/>
      <c r="Y58" s="393"/>
      <c r="Z58" s="394"/>
      <c r="AA58" s="391"/>
      <c r="AB58" s="395"/>
      <c r="AC58" s="396"/>
      <c r="AD58" s="396"/>
      <c r="AE58" s="396"/>
      <c r="AF58" s="396"/>
      <c r="AG58" s="397"/>
      <c r="AH58" s="396"/>
      <c r="AI58" s="391"/>
      <c r="AJ58" s="391"/>
      <c r="AK58" s="398"/>
      <c r="AL58" s="391"/>
      <c r="AM58" s="391"/>
      <c r="AN58" s="391"/>
      <c r="AO58" s="391"/>
      <c r="AP58" s="388"/>
      <c r="AQ58" s="399"/>
      <c r="AR58" s="391"/>
      <c r="AS58" s="388"/>
      <c r="AT58" s="164"/>
      <c r="AU58" s="164"/>
      <c r="AV58" s="164"/>
      <c r="AW58" s="164"/>
      <c r="AX58" s="164"/>
      <c r="AY58" s="166"/>
      <c r="AZ58" s="165"/>
      <c r="BA58" s="164"/>
      <c r="BB58" s="164"/>
      <c r="BC58" s="164"/>
      <c r="BD58" s="164"/>
      <c r="BE58" s="164"/>
      <c r="BF58" s="164"/>
      <c r="BG58" s="163"/>
      <c r="BH58" s="164"/>
      <c r="BI58" s="164"/>
      <c r="BJ58" s="164"/>
      <c r="BK58" s="164"/>
      <c r="BL58" s="164"/>
      <c r="BM58" s="164"/>
      <c r="BN58" s="164"/>
      <c r="BO58" s="163"/>
      <c r="BP58" s="163"/>
      <c r="BQ58" s="164"/>
      <c r="BR58" s="395"/>
      <c r="BS58" s="396"/>
      <c r="BT58" s="527"/>
      <c r="BU58" s="527"/>
      <c r="BV58" s="411"/>
      <c r="BW58" s="391"/>
      <c r="BX58" s="391"/>
      <c r="BY58" s="391"/>
      <c r="BZ58" s="388"/>
      <c r="CA58" s="166"/>
      <c r="CB58" s="165"/>
      <c r="CC58" s="164"/>
      <c r="CD58" s="164"/>
      <c r="CE58" s="164"/>
      <c r="CF58" s="164"/>
      <c r="CG58" s="164"/>
      <c r="CH58" s="563"/>
      <c r="CI58" s="558"/>
      <c r="CJ58" s="558"/>
      <c r="CK58" s="558"/>
      <c r="CL58" s="558"/>
      <c r="CM58" s="564"/>
      <c r="CN58" s="407"/>
      <c r="CO58" s="565"/>
      <c r="CP58" s="477"/>
      <c r="CQ58" s="472"/>
      <c r="CR58" s="473"/>
      <c r="CS58" s="471"/>
      <c r="CT58" s="474"/>
      <c r="CU58" s="474"/>
      <c r="CV58" s="564"/>
      <c r="CW58" s="565"/>
      <c r="CX58" s="479"/>
      <c r="CY58" s="480"/>
      <c r="CZ58" s="307"/>
      <c r="DA58" s="771"/>
      <c r="DB58" s="771"/>
      <c r="DC58" s="771"/>
      <c r="DD58" s="771"/>
      <c r="DE58" s="771"/>
      <c r="DF58" s="771"/>
      <c r="DG58" s="771"/>
      <c r="DH58" s="771"/>
      <c r="DI58" s="771"/>
      <c r="DJ58" s="771"/>
      <c r="DK58" s="771"/>
      <c r="DL58" s="771"/>
      <c r="DM58" s="167"/>
      <c r="DN58" s="168"/>
      <c r="DO58" s="69"/>
    </row>
    <row r="59" spans="1:119" s="214" customFormat="1" ht="12.75" x14ac:dyDescent="0.25">
      <c r="A59" s="110"/>
      <c r="B59" s="110"/>
      <c r="C59" s="110"/>
      <c r="D59" s="110"/>
      <c r="E59" s="110"/>
      <c r="F59" s="110"/>
      <c r="G59" s="110"/>
      <c r="H59" s="110"/>
      <c r="I59" s="110"/>
      <c r="J59" s="206"/>
      <c r="K59" s="207"/>
      <c r="L59" s="208"/>
      <c r="M59" s="209"/>
      <c r="N59" s="209"/>
      <c r="O59" s="208"/>
      <c r="P59" s="209"/>
      <c r="Q59" s="203"/>
      <c r="R59" s="209"/>
      <c r="S59" s="209"/>
      <c r="T59" s="203"/>
      <c r="U59" s="203"/>
      <c r="V59" s="203"/>
      <c r="W59" s="203"/>
      <c r="X59" s="208"/>
      <c r="Y59" s="110"/>
      <c r="Z59" s="110"/>
      <c r="AA59" s="203"/>
      <c r="AB59" s="106"/>
      <c r="AC59" s="110"/>
      <c r="AD59" s="110"/>
      <c r="AE59" s="110"/>
      <c r="AF59" s="110"/>
      <c r="AG59" s="210"/>
      <c r="AH59" s="110"/>
      <c r="AI59" s="203"/>
      <c r="AJ59" s="203"/>
      <c r="AK59" s="106"/>
      <c r="AL59" s="203"/>
      <c r="AM59" s="203"/>
      <c r="AN59" s="203"/>
      <c r="AO59" s="203"/>
      <c r="AP59" s="211"/>
      <c r="AQ59" s="109"/>
      <c r="AR59" s="203"/>
      <c r="AS59" s="293"/>
      <c r="AT59" s="110"/>
      <c r="AU59" s="203"/>
      <c r="AV59" s="203"/>
      <c r="AW59" s="203"/>
      <c r="AX59" s="203"/>
      <c r="AY59" s="211"/>
      <c r="AZ59" s="201"/>
      <c r="BA59" s="110"/>
      <c r="BB59" s="203"/>
      <c r="BC59" s="203"/>
      <c r="BD59" s="203"/>
      <c r="BE59" s="203"/>
      <c r="BF59" s="203"/>
      <c r="BG59" s="110"/>
      <c r="BH59" s="203"/>
      <c r="BI59" s="203"/>
      <c r="BJ59" s="203"/>
      <c r="BK59" s="203"/>
      <c r="BL59" s="203"/>
      <c r="BM59" s="203"/>
      <c r="BN59" s="203"/>
      <c r="BO59" s="110"/>
      <c r="BP59" s="110"/>
      <c r="BQ59" s="211"/>
      <c r="BR59" s="106"/>
      <c r="BS59" s="110"/>
      <c r="BT59" s="526"/>
      <c r="BU59" s="526"/>
      <c r="BV59" s="383"/>
      <c r="BW59" s="203"/>
      <c r="BX59" s="203"/>
      <c r="BY59" s="203"/>
      <c r="BZ59" s="211"/>
      <c r="CA59" s="211"/>
      <c r="CB59" s="113"/>
      <c r="CC59" s="203"/>
      <c r="CD59" s="203"/>
      <c r="CE59" s="203"/>
      <c r="CF59" s="203"/>
      <c r="CG59" s="203"/>
      <c r="CH59" s="203"/>
      <c r="CI59" s="203"/>
      <c r="CJ59" s="203"/>
      <c r="CK59" s="203"/>
      <c r="CL59" s="211"/>
      <c r="CM59" s="201"/>
      <c r="CN59" s="203"/>
      <c r="CO59" s="203"/>
      <c r="CP59" s="211"/>
      <c r="CQ59" s="211"/>
      <c r="CR59" s="223"/>
      <c r="CS59" s="110"/>
      <c r="CT59" s="107"/>
      <c r="CU59" s="107"/>
      <c r="CV59" s="203"/>
      <c r="CW59" s="203"/>
      <c r="CX59" s="107"/>
      <c r="CY59" s="532"/>
      <c r="CZ59" s="309"/>
      <c r="DA59" s="212"/>
      <c r="DB59" s="212"/>
      <c r="DC59" s="212"/>
      <c r="DD59" s="212"/>
      <c r="DE59" s="212"/>
      <c r="DF59" s="212"/>
      <c r="DG59" s="212"/>
      <c r="DH59" s="212"/>
      <c r="DI59" s="212"/>
      <c r="DJ59" s="212"/>
      <c r="DK59" s="212"/>
      <c r="DL59" s="212"/>
      <c r="DM59" s="213"/>
      <c r="DO59" s="69"/>
    </row>
    <row r="60" spans="1:119" s="25" customFormat="1" ht="15" x14ac:dyDescent="0.25">
      <c r="A60" s="100"/>
      <c r="B60" s="100"/>
      <c r="C60" s="100"/>
      <c r="D60" s="100"/>
      <c r="E60" s="100"/>
      <c r="F60" s="100"/>
      <c r="G60" s="100"/>
      <c r="H60" s="100"/>
      <c r="I60" s="100"/>
      <c r="J60" s="101"/>
      <c r="K60" s="102"/>
      <c r="L60" s="102"/>
      <c r="M60" s="103"/>
      <c r="N60" s="103"/>
      <c r="O60" s="102"/>
      <c r="P60" s="103"/>
      <c r="Q60" s="122"/>
      <c r="R60" s="103"/>
      <c r="S60" s="103"/>
      <c r="T60" s="122"/>
      <c r="U60" s="122"/>
      <c r="V60" s="122"/>
      <c r="W60" s="122"/>
      <c r="X60" s="102"/>
      <c r="Y60" s="100"/>
      <c r="Z60" s="100"/>
      <c r="AA60" s="102"/>
      <c r="AB60" s="104"/>
      <c r="AC60" s="100"/>
      <c r="AD60" s="100"/>
      <c r="AE60" s="100"/>
      <c r="AF60" s="100"/>
      <c r="AG60" s="105"/>
      <c r="AH60" s="100"/>
      <c r="AI60" s="102"/>
      <c r="AJ60" s="102"/>
      <c r="AK60" s="106"/>
      <c r="AL60" s="107"/>
      <c r="AM60" s="107"/>
      <c r="AN60" s="107"/>
      <c r="AO60" s="107"/>
      <c r="AP60" s="108"/>
      <c r="AQ60" s="109"/>
      <c r="AR60" s="102"/>
      <c r="AS60" s="294"/>
      <c r="AT60" s="110"/>
      <c r="AU60" s="107"/>
      <c r="AV60" s="107"/>
      <c r="AW60" s="107"/>
      <c r="AX60" s="107"/>
      <c r="AY60" s="108"/>
      <c r="AZ60" s="101"/>
      <c r="BA60" s="100"/>
      <c r="BB60" s="102"/>
      <c r="BC60" s="107"/>
      <c r="BD60" s="107"/>
      <c r="BE60" s="107"/>
      <c r="BF60" s="107"/>
      <c r="BG60" s="100"/>
      <c r="BH60" s="102"/>
      <c r="BI60" s="102"/>
      <c r="BJ60" s="102"/>
      <c r="BK60" s="102"/>
      <c r="BL60" s="102"/>
      <c r="BM60" s="102"/>
      <c r="BN60" s="102"/>
      <c r="BO60" s="111"/>
      <c r="BP60" s="112"/>
      <c r="BQ60" s="108"/>
      <c r="BR60" s="104"/>
      <c r="BS60" s="100"/>
      <c r="BT60" s="521"/>
      <c r="BU60" s="521"/>
      <c r="BV60" s="384"/>
      <c r="BW60" s="203"/>
      <c r="BX60" s="107"/>
      <c r="BY60" s="203"/>
      <c r="BZ60" s="108"/>
      <c r="CA60" s="108"/>
      <c r="CB60" s="113"/>
      <c r="CC60" s="107"/>
      <c r="CD60" s="107"/>
      <c r="CE60" s="107"/>
      <c r="CF60" s="107"/>
      <c r="CG60" s="107"/>
      <c r="CH60" s="203"/>
      <c r="CI60" s="203"/>
      <c r="CJ60" s="203"/>
      <c r="CK60" s="203"/>
      <c r="CL60" s="211"/>
      <c r="CM60" s="201"/>
      <c r="CN60" s="122"/>
      <c r="CO60" s="203"/>
      <c r="CP60" s="211"/>
      <c r="CQ60" s="108"/>
      <c r="CR60" s="224"/>
      <c r="CS60" s="114"/>
      <c r="CT60" s="114"/>
      <c r="CU60" s="533"/>
      <c r="CV60" s="548"/>
      <c r="CW60" s="548"/>
      <c r="CX60" s="534"/>
      <c r="CY60" s="535"/>
      <c r="CZ60" s="310"/>
      <c r="DA60" s="53"/>
      <c r="DB60" s="53"/>
      <c r="DC60" s="53"/>
      <c r="DD60" s="53"/>
      <c r="DE60" s="53"/>
      <c r="DF60" s="53"/>
      <c r="DG60" s="53"/>
      <c r="DH60" s="53"/>
      <c r="DI60" s="53"/>
      <c r="DJ60" s="53"/>
      <c r="DK60" s="53"/>
      <c r="DL60" s="53"/>
      <c r="DM60" s="54"/>
      <c r="DO60" s="69"/>
    </row>
    <row r="61" spans="1:119" s="152" customFormat="1" ht="20.100000000000001" customHeight="1" x14ac:dyDescent="0.25">
      <c r="A61" s="139"/>
      <c r="B61" s="139"/>
      <c r="C61" s="140"/>
      <c r="D61" s="140"/>
      <c r="E61" s="140"/>
      <c r="F61" s="140"/>
      <c r="G61" s="140"/>
      <c r="H61" s="139"/>
      <c r="I61" s="140"/>
      <c r="J61" s="387" t="s">
        <v>379</v>
      </c>
      <c r="K61" s="141"/>
      <c r="L61" s="192"/>
      <c r="M61" s="178"/>
      <c r="N61" s="143"/>
      <c r="O61" s="142"/>
      <c r="P61" s="179"/>
      <c r="Q61" s="452"/>
      <c r="R61" s="143"/>
      <c r="S61" s="143"/>
      <c r="T61" s="452"/>
      <c r="U61" s="452"/>
      <c r="V61" s="452"/>
      <c r="W61" s="452"/>
      <c r="X61" s="142"/>
      <c r="Y61" s="170"/>
      <c r="Z61" s="174"/>
      <c r="AA61" s="144"/>
      <c r="AB61" s="139"/>
      <c r="AC61" s="140"/>
      <c r="AD61" s="140"/>
      <c r="AE61" s="140"/>
      <c r="AF61" s="140"/>
      <c r="AG61" s="145"/>
      <c r="AH61" s="140"/>
      <c r="AI61" s="144"/>
      <c r="AJ61" s="144"/>
      <c r="AK61" s="139"/>
      <c r="AL61" s="144"/>
      <c r="AM61" s="144"/>
      <c r="AN61" s="144"/>
      <c r="AO61" s="144"/>
      <c r="AP61" s="146"/>
      <c r="AQ61" s="147"/>
      <c r="AR61" s="144"/>
      <c r="AS61" s="292"/>
      <c r="AT61" s="140"/>
      <c r="AU61" s="144"/>
      <c r="AV61" s="144"/>
      <c r="AW61" s="144"/>
      <c r="AX61" s="144"/>
      <c r="AY61" s="146"/>
      <c r="AZ61" s="148"/>
      <c r="BA61" s="144"/>
      <c r="BB61" s="144"/>
      <c r="BC61" s="149"/>
      <c r="BD61" s="149"/>
      <c r="BE61" s="149"/>
      <c r="BF61" s="149"/>
      <c r="BG61" s="140"/>
      <c r="BH61" s="144"/>
      <c r="BI61" s="144"/>
      <c r="BJ61" s="144"/>
      <c r="BK61" s="144"/>
      <c r="BL61" s="144"/>
      <c r="BM61" s="144"/>
      <c r="BN61" s="144"/>
      <c r="BO61" s="140"/>
      <c r="BP61" s="140"/>
      <c r="BQ61" s="374"/>
      <c r="BR61" s="139"/>
      <c r="BS61" s="140"/>
      <c r="BT61" s="515"/>
      <c r="BU61" s="515"/>
      <c r="BV61" s="380"/>
      <c r="BW61" s="144"/>
      <c r="BX61" s="144"/>
      <c r="BY61" s="144"/>
      <c r="BZ61" s="146"/>
      <c r="CA61" s="374"/>
      <c r="CB61" s="150"/>
      <c r="CC61" s="144"/>
      <c r="CD61" s="144"/>
      <c r="CE61" s="144"/>
      <c r="CF61" s="144"/>
      <c r="CG61" s="144"/>
      <c r="CH61" s="452"/>
      <c r="CI61" s="144"/>
      <c r="CJ61" s="144"/>
      <c r="CK61" s="144"/>
      <c r="CL61" s="146"/>
      <c r="CM61" s="148"/>
      <c r="CN61" s="144"/>
      <c r="CO61" s="144"/>
      <c r="CP61" s="146"/>
      <c r="CQ61" s="146"/>
      <c r="CR61" s="233"/>
      <c r="CS61" s="151"/>
      <c r="CT61" s="151"/>
      <c r="CU61" s="151"/>
      <c r="CV61" s="144"/>
      <c r="CW61" s="144"/>
      <c r="CX61" s="151"/>
      <c r="CY61" s="319"/>
      <c r="CZ61" s="475"/>
      <c r="DA61" s="773"/>
      <c r="DB61" s="773"/>
      <c r="DC61" s="773"/>
      <c r="DD61" s="773"/>
      <c r="DE61" s="773"/>
      <c r="DF61" s="773"/>
      <c r="DG61" s="773"/>
      <c r="DH61" s="773"/>
      <c r="DI61" s="773"/>
      <c r="DJ61" s="773"/>
      <c r="DK61" s="773"/>
      <c r="DL61" s="773"/>
      <c r="DM61" s="476"/>
      <c r="DO61" s="69"/>
    </row>
    <row r="62" spans="1:119" s="69" customFormat="1" ht="15.95" customHeight="1" x14ac:dyDescent="0.25">
      <c r="A62" s="10"/>
      <c r="B62" s="44"/>
      <c r="C62" s="10"/>
      <c r="D62" s="10"/>
      <c r="E62" s="10"/>
      <c r="F62" s="10"/>
      <c r="G62" s="12"/>
      <c r="H62" s="10"/>
      <c r="I62" s="10"/>
      <c r="J62" s="80" t="s">
        <v>392</v>
      </c>
      <c r="K62" s="58"/>
      <c r="L62" s="59"/>
      <c r="M62" s="180"/>
      <c r="N62" s="81"/>
      <c r="O62" s="8"/>
      <c r="P62" s="181"/>
      <c r="Q62" s="719">
        <f t="shared" ref="Q62:Q86" si="143">P62-M62</f>
        <v>0</v>
      </c>
      <c r="R62" s="686">
        <f t="shared" ref="R62:R86" si="144">P62-N62</f>
        <v>0</v>
      </c>
      <c r="S62" s="723"/>
      <c r="T62" s="724"/>
      <c r="U62" s="725"/>
      <c r="V62" s="725"/>
      <c r="W62" s="725"/>
      <c r="X62" s="8"/>
      <c r="Y62" s="171"/>
      <c r="Z62" s="175"/>
      <c r="AA62" s="462"/>
      <c r="AB62" s="44"/>
      <c r="AC62" s="10"/>
      <c r="AD62" s="10"/>
      <c r="AE62" s="10"/>
      <c r="AF62" s="10"/>
      <c r="AG62" s="82">
        <f>SUM(AB62:AF62)</f>
        <v>0</v>
      </c>
      <c r="AH62" s="10"/>
      <c r="AI62" s="8"/>
      <c r="AJ62" s="8"/>
      <c r="AK62" s="58" t="e">
        <f t="shared" ref="AK62:AK86" si="145">AB62*$CZ62*$AA62*$Y62/1000/1000</f>
        <v>#DIV/0!</v>
      </c>
      <c r="AL62" s="8" t="e">
        <f t="shared" ref="AL62:AL86" si="146">AC62*$CZ62*$AA62*$Y62/1000/1000</f>
        <v>#DIV/0!</v>
      </c>
      <c r="AM62" s="8"/>
      <c r="AN62" s="8" t="e">
        <f t="shared" ref="AN62:AN86" si="147">AE62*$CZ62*$AA62*$Y62/1000/1000</f>
        <v>#DIV/0!</v>
      </c>
      <c r="AO62" s="8" t="e">
        <f t="shared" ref="AO62:AO86" si="148">AF62*$CZ62*$AA62*$Y62/1000/1000</f>
        <v>#DIV/0!</v>
      </c>
      <c r="AP62" s="59" t="e">
        <f t="shared" ref="AP62:AP86" si="149">AG62*$CZ62*$AA62*$Y62/1000/1000</f>
        <v>#DIV/0!</v>
      </c>
      <c r="AQ62" s="83" t="e">
        <f t="shared" ref="AQ62:AQ85" si="150">AJ62/1000/1000-AP62</f>
        <v>#DIV/0!</v>
      </c>
      <c r="AR62" s="8">
        <f t="shared" ref="AR62:AR85" si="151">AI62*Z62</f>
        <v>0</v>
      </c>
      <c r="AS62" s="59">
        <f t="shared" ref="AS62:AS85" si="152">AR62-AJ62</f>
        <v>0</v>
      </c>
      <c r="AT62" s="8" t="e">
        <f t="shared" ref="AT62:AT89" si="153">(AB62-B62)*$CZ62*$AA62*$Y62/1000/1000</f>
        <v>#DIV/0!</v>
      </c>
      <c r="AU62" s="8" t="e">
        <f t="shared" ref="AU62:AU89" si="154">(AC62-C62)*$CZ62*$AA62*$Y62/1000/1000</f>
        <v>#DIV/0!</v>
      </c>
      <c r="AV62" s="8"/>
      <c r="AW62" s="8" t="e">
        <f t="shared" ref="AW62:AW89" si="155">(AE62-E62)*$CZ62*$AA62*$Y62/1000/1000</f>
        <v>#DIV/0!</v>
      </c>
      <c r="AX62" s="8" t="e">
        <f t="shared" ref="AX62:AX89" si="156">(AF62-F62)*$CZ62*$AA62*$Y62/1000/1000</f>
        <v>#DIV/0!</v>
      </c>
      <c r="AY62" s="59" t="e">
        <f t="shared" ref="AY62:AY85" si="157">SUM(AT62:AX62)</f>
        <v>#DIV/0!</v>
      </c>
      <c r="AZ62" s="58"/>
      <c r="BA62" s="91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58">H62*A62*AA62</f>
        <v>0</v>
      </c>
      <c r="BI62" s="8">
        <f t="shared" ref="BI62:BI85" si="159">BG62*AA62*Y62</f>
        <v>0</v>
      </c>
      <c r="BJ62" s="8" t="e">
        <f t="shared" ref="BJ62:BJ85" si="160">AJ62/AA62-AZ62-BG62</f>
        <v>#DIV/0!</v>
      </c>
      <c r="BK62" s="8" t="e">
        <f t="shared" ref="BK62:BK85" si="161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5"/>
      <c r="BQ62" s="375"/>
      <c r="BR62" s="44" t="e">
        <f>AI62/AA62/7.2</f>
        <v>#DIV/0!</v>
      </c>
      <c r="BS62" s="10">
        <f t="shared" ref="BS62:BS85" si="162">CN62-BO62</f>
        <v>0</v>
      </c>
      <c r="BT62" s="516">
        <f t="shared" ref="BT62:BT85" si="163">CM62-BO62</f>
        <v>0</v>
      </c>
      <c r="BU62" s="516" t="e">
        <f t="shared" ref="BU62:BU85" si="164">BR62-BS62</f>
        <v>#DIV/0!</v>
      </c>
      <c r="BV62" s="381" t="e">
        <f t="shared" ref="BV62:BV85" si="165">BR62-BT62</f>
        <v>#DIV/0!</v>
      </c>
      <c r="BW62" s="8"/>
      <c r="BX62" s="8"/>
      <c r="BY62" s="8"/>
      <c r="BZ62" s="59"/>
      <c r="CA62" s="375"/>
      <c r="CB62" s="58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43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3">
        <f t="shared" ref="CI62:CI85" si="166">(CB62-CC62)*AA62</f>
        <v>0</v>
      </c>
      <c r="CJ62" s="43"/>
      <c r="CK62" s="43"/>
      <c r="CL62" s="38"/>
      <c r="CM62" s="129"/>
      <c r="CN62" s="43"/>
      <c r="CO62" s="43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8" t="e">
        <f t="shared" ref="CP62:CP89" si="167">CO62-CH62</f>
        <v>#DIV/0!</v>
      </c>
      <c r="CQ62" s="59"/>
      <c r="CR62" s="12"/>
      <c r="CS62" s="8" t="e">
        <f t="shared" ref="CS62:CS86" si="168">AA62*BK62/1000/1000</f>
        <v>#DIV/0!</v>
      </c>
      <c r="CT62" s="8">
        <f t="shared" ref="CT62:CT86" si="169">BL62*AA62</f>
        <v>0</v>
      </c>
      <c r="CU62" s="8" t="e">
        <f t="shared" ref="CU62:CU85" si="170">CS62-CT62</f>
        <v>#DIV/0!</v>
      </c>
      <c r="CV62" s="43" t="e">
        <f t="shared" ref="CV62:CV86" si="171">BL62/CR62*Y62*AA62</f>
        <v>#DIV/0!</v>
      </c>
      <c r="CW62" s="43" t="e">
        <f t="shared" ref="CW62:CW86" si="172">BL62/CR62*Z62*AA62</f>
        <v>#DIV/0!</v>
      </c>
      <c r="CX62" s="8" t="e">
        <f>CV62-CT62</f>
        <v>#DIV/0!</v>
      </c>
      <c r="CY62" s="280" t="e">
        <f t="shared" ref="CY62:CY86" si="173">CW62-CH62</f>
        <v>#DIV/0!</v>
      </c>
      <c r="CZ62" s="305" t="e">
        <f t="shared" ref="CZ62:CZ85" si="174">AI62/AA62/BR62</f>
        <v>#DIV/0!</v>
      </c>
      <c r="DA62" s="768" t="e">
        <f t="shared" ref="DA62:DA86" si="175">BU62*CZ62*AA62*CR62/1000000</f>
        <v>#DIV/0!</v>
      </c>
      <c r="DB62" s="778" t="e">
        <f t="shared" ref="DB62:DB86" si="176">BV62*CZ62*AA62*CR62/1000000</f>
        <v>#DIV/0!</v>
      </c>
      <c r="DC62" s="768"/>
      <c r="DD62" s="768" t="e">
        <f t="shared" ref="DD62:DD86" si="177">SUM(AT62,AW62,AX62)</f>
        <v>#DIV/0!</v>
      </c>
      <c r="DE62" s="768" t="e">
        <f t="shared" ref="DE62:DE86" si="178">AL62</f>
        <v>#DIV/0!</v>
      </c>
      <c r="DF62" s="768"/>
      <c r="DG62" s="768">
        <f t="shared" ref="DG62:DG86" si="179">(BA62-BB62)/1000/1000</f>
        <v>0</v>
      </c>
      <c r="DH62" s="768">
        <f t="shared" ref="DH62:DH86" si="180">(BH62-BI62)/1000/1000</f>
        <v>0</v>
      </c>
      <c r="DI62" s="768">
        <f t="shared" ref="DI62:DI86" si="181">AS62/1000000</f>
        <v>0</v>
      </c>
      <c r="DJ62" s="768">
        <f t="shared" ref="DJ62:DJ86" si="182">CI62/1000/1000</f>
        <v>0</v>
      </c>
      <c r="DK62" s="768" t="e">
        <f t="shared" ref="DK62:DK85" si="183">CY62/1000/1000</f>
        <v>#DIV/0!</v>
      </c>
      <c r="DL62" s="768" t="e">
        <f t="shared" ref="DL62:DL85" si="184">CP62/1000/1000</f>
        <v>#DIV/0!</v>
      </c>
      <c r="DM62" s="636" t="e">
        <f t="shared" ref="DM62:DM85" si="185">SUM(DA62:DL62)</f>
        <v>#DIV/0!</v>
      </c>
    </row>
    <row r="63" spans="1:119" s="69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80" t="s">
        <v>392</v>
      </c>
      <c r="K63" s="61"/>
      <c r="L63" s="642"/>
      <c r="M63" s="285"/>
      <c r="N63" s="72"/>
      <c r="O63" s="91"/>
      <c r="P63" s="182"/>
      <c r="Q63" s="720">
        <f t="shared" si="143"/>
        <v>0</v>
      </c>
      <c r="R63" s="686">
        <f t="shared" si="144"/>
        <v>0</v>
      </c>
      <c r="S63" s="726"/>
      <c r="T63" s="727"/>
      <c r="U63" s="727"/>
      <c r="V63" s="727"/>
      <c r="W63" s="727"/>
      <c r="X63" s="91"/>
      <c r="Y63" s="172"/>
      <c r="Z63" s="176"/>
      <c r="AA63" s="461"/>
      <c r="AB63" s="18"/>
      <c r="AC63" s="11"/>
      <c r="AD63" s="11"/>
      <c r="AE63" s="11"/>
      <c r="AF63" s="11"/>
      <c r="AG63" s="75">
        <f t="shared" ref="AG63:AG85" si="186">SUM(AB63:AF63)</f>
        <v>0</v>
      </c>
      <c r="AH63" s="11"/>
      <c r="AI63" s="91"/>
      <c r="AJ63" s="91"/>
      <c r="AK63" s="61" t="e">
        <f t="shared" si="145"/>
        <v>#DIV/0!</v>
      </c>
      <c r="AL63" s="91" t="e">
        <f t="shared" si="146"/>
        <v>#DIV/0!</v>
      </c>
      <c r="AM63" s="91"/>
      <c r="AN63" s="91" t="e">
        <f t="shared" si="147"/>
        <v>#DIV/0!</v>
      </c>
      <c r="AO63" s="91" t="e">
        <f t="shared" si="148"/>
        <v>#DIV/0!</v>
      </c>
      <c r="AP63" s="288" t="e">
        <f t="shared" si="149"/>
        <v>#DIV/0!</v>
      </c>
      <c r="AQ63" s="86" t="e">
        <f t="shared" si="150"/>
        <v>#DIV/0!</v>
      </c>
      <c r="AR63" s="91">
        <f t="shared" si="151"/>
        <v>0</v>
      </c>
      <c r="AS63" s="288">
        <f t="shared" si="152"/>
        <v>0</v>
      </c>
      <c r="AT63" s="91" t="e">
        <f t="shared" si="153"/>
        <v>#DIV/0!</v>
      </c>
      <c r="AU63" s="91" t="e">
        <f t="shared" si="154"/>
        <v>#DIV/0!</v>
      </c>
      <c r="AV63" s="91"/>
      <c r="AW63" s="91" t="e">
        <f t="shared" si="155"/>
        <v>#DIV/0!</v>
      </c>
      <c r="AX63" s="91" t="e">
        <f t="shared" si="156"/>
        <v>#DIV/0!</v>
      </c>
      <c r="AY63" s="288" t="e">
        <f t="shared" si="157"/>
        <v>#DIV/0!</v>
      </c>
      <c r="AZ63" s="61"/>
      <c r="BA63" s="91"/>
      <c r="BB63" s="91">
        <f t="shared" ref="BB63:BB89" si="187">AZ63*AA63</f>
        <v>0</v>
      </c>
      <c r="BC63" s="13"/>
      <c r="BD63" s="13"/>
      <c r="BE63" s="91"/>
      <c r="BF63" s="91"/>
      <c r="BG63" s="11"/>
      <c r="BH63" s="91">
        <f t="shared" si="158"/>
        <v>0</v>
      </c>
      <c r="BI63" s="91">
        <f t="shared" si="159"/>
        <v>0</v>
      </c>
      <c r="BJ63" s="91" t="e">
        <f t="shared" si="160"/>
        <v>#DIV/0!</v>
      </c>
      <c r="BK63" s="91" t="e">
        <f t="shared" si="161"/>
        <v>#DIV/0!</v>
      </c>
      <c r="BL63" s="91"/>
      <c r="BM63" s="91" t="e">
        <f t="shared" ref="BM63:BM85" si="188">BJ63-BL63</f>
        <v>#DIV/0!</v>
      </c>
      <c r="BN63" s="91" t="e">
        <f>BK63-BL63</f>
        <v>#DIV/0!</v>
      </c>
      <c r="BO63" s="11"/>
      <c r="BP63" s="88"/>
      <c r="BQ63" s="375"/>
      <c r="BR63" s="18" t="e">
        <f>AI63/AA63/7.208</f>
        <v>#DIV/0!</v>
      </c>
      <c r="BS63" s="11">
        <f t="shared" si="162"/>
        <v>0</v>
      </c>
      <c r="BT63" s="517">
        <f t="shared" si="163"/>
        <v>0</v>
      </c>
      <c r="BU63" s="517" t="e">
        <f t="shared" si="164"/>
        <v>#DIV/0!</v>
      </c>
      <c r="BV63" s="504" t="e">
        <f t="shared" si="165"/>
        <v>#DIV/0!</v>
      </c>
      <c r="BW63" s="91"/>
      <c r="BX63" s="509"/>
      <c r="BY63" s="509"/>
      <c r="BZ63" s="511"/>
      <c r="CA63" s="375"/>
      <c r="CB63" s="61">
        <f>SUMPRODUCT(([178]НДПИ_расчет!$C$5:$N$5=$L63)*([178]НДПИ_расчет!$C$73:$N$73))</f>
        <v>0</v>
      </c>
      <c r="CC63" s="363">
        <f>SUMPRODUCT(('[179]Динамика NB'!$E$157:$P$157=$L63)*('[179]Динамика NB'!$E$169:$P$169))</f>
        <v>0</v>
      </c>
      <c r="CD63" s="363"/>
      <c r="CE63" s="363"/>
      <c r="CF63" s="363"/>
      <c r="CG63" s="363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66"/>
        <v>0</v>
      </c>
      <c r="CJ63" s="16"/>
      <c r="CK63" s="16"/>
      <c r="CL63" s="40"/>
      <c r="CM63" s="131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40" t="e">
        <f t="shared" si="167"/>
        <v>#DIV/0!</v>
      </c>
      <c r="CQ63" s="288"/>
      <c r="CR63" s="14"/>
      <c r="CS63" s="91" t="e">
        <f t="shared" si="168"/>
        <v>#DIV/0!</v>
      </c>
      <c r="CT63" s="91">
        <f t="shared" si="169"/>
        <v>0</v>
      </c>
      <c r="CU63" s="91" t="e">
        <f t="shared" si="170"/>
        <v>#DIV/0!</v>
      </c>
      <c r="CV63" s="16" t="e">
        <f t="shared" si="171"/>
        <v>#DIV/0!</v>
      </c>
      <c r="CW63" s="16" t="e">
        <f t="shared" si="172"/>
        <v>#DIV/0!</v>
      </c>
      <c r="CX63" s="91" t="e">
        <f>CV63-CT63</f>
        <v>#DIV/0!</v>
      </c>
      <c r="CY63" s="288" t="e">
        <f t="shared" si="173"/>
        <v>#DIV/0!</v>
      </c>
      <c r="CZ63" s="306" t="e">
        <f t="shared" si="174"/>
        <v>#DIV/0!</v>
      </c>
      <c r="DA63" s="768" t="e">
        <f t="shared" si="175"/>
        <v>#DIV/0!</v>
      </c>
      <c r="DB63" s="778" t="e">
        <f t="shared" si="176"/>
        <v>#DIV/0!</v>
      </c>
      <c r="DC63" s="768"/>
      <c r="DD63" s="768" t="e">
        <f t="shared" si="177"/>
        <v>#DIV/0!</v>
      </c>
      <c r="DE63" s="768" t="e">
        <f t="shared" si="178"/>
        <v>#DIV/0!</v>
      </c>
      <c r="DF63" s="768"/>
      <c r="DG63" s="768">
        <f t="shared" si="179"/>
        <v>0</v>
      </c>
      <c r="DH63" s="768">
        <f t="shared" si="180"/>
        <v>0</v>
      </c>
      <c r="DI63" s="768">
        <f t="shared" si="181"/>
        <v>0</v>
      </c>
      <c r="DJ63" s="768">
        <f t="shared" si="182"/>
        <v>0</v>
      </c>
      <c r="DK63" s="768" t="e">
        <f t="shared" si="183"/>
        <v>#DIV/0!</v>
      </c>
      <c r="DL63" s="768" t="e">
        <f t="shared" si="184"/>
        <v>#DIV/0!</v>
      </c>
      <c r="DM63" s="636" t="e">
        <f t="shared" si="185"/>
        <v>#DIV/0!</v>
      </c>
    </row>
    <row r="64" spans="1:119" s="69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80" t="s">
        <v>392</v>
      </c>
      <c r="K64" s="61"/>
      <c r="L64" s="642"/>
      <c r="M64" s="285"/>
      <c r="N64" s="72"/>
      <c r="O64" s="91"/>
      <c r="P64" s="182"/>
      <c r="Q64" s="720">
        <f t="shared" si="143"/>
        <v>0</v>
      </c>
      <c r="R64" s="686">
        <f t="shared" si="144"/>
        <v>0</v>
      </c>
      <c r="S64" s="726"/>
      <c r="T64" s="727"/>
      <c r="U64" s="727"/>
      <c r="V64" s="727"/>
      <c r="W64" s="727"/>
      <c r="X64" s="91"/>
      <c r="Y64" s="172"/>
      <c r="Z64" s="176"/>
      <c r="AA64" s="461"/>
      <c r="AB64" s="18"/>
      <c r="AC64" s="11"/>
      <c r="AD64" s="11"/>
      <c r="AE64" s="11"/>
      <c r="AF64" s="11"/>
      <c r="AG64" s="75">
        <f t="shared" si="186"/>
        <v>0</v>
      </c>
      <c r="AH64" s="11"/>
      <c r="AI64" s="91"/>
      <c r="AJ64" s="91"/>
      <c r="AK64" s="61" t="e">
        <f t="shared" si="145"/>
        <v>#DIV/0!</v>
      </c>
      <c r="AL64" s="91" t="e">
        <f t="shared" si="146"/>
        <v>#DIV/0!</v>
      </c>
      <c r="AM64" s="91"/>
      <c r="AN64" s="91" t="e">
        <f t="shared" si="147"/>
        <v>#DIV/0!</v>
      </c>
      <c r="AO64" s="91" t="e">
        <f t="shared" si="148"/>
        <v>#DIV/0!</v>
      </c>
      <c r="AP64" s="288" t="e">
        <f t="shared" si="149"/>
        <v>#DIV/0!</v>
      </c>
      <c r="AQ64" s="86" t="e">
        <f t="shared" si="150"/>
        <v>#DIV/0!</v>
      </c>
      <c r="AR64" s="91">
        <f t="shared" si="151"/>
        <v>0</v>
      </c>
      <c r="AS64" s="288">
        <f t="shared" si="152"/>
        <v>0</v>
      </c>
      <c r="AT64" s="91" t="e">
        <f t="shared" si="153"/>
        <v>#DIV/0!</v>
      </c>
      <c r="AU64" s="91" t="e">
        <f t="shared" si="154"/>
        <v>#DIV/0!</v>
      </c>
      <c r="AV64" s="91"/>
      <c r="AW64" s="91" t="e">
        <f t="shared" si="155"/>
        <v>#DIV/0!</v>
      </c>
      <c r="AX64" s="91" t="e">
        <f t="shared" si="156"/>
        <v>#DIV/0!</v>
      </c>
      <c r="AY64" s="288" t="e">
        <f t="shared" si="157"/>
        <v>#DIV/0!</v>
      </c>
      <c r="AZ64" s="61"/>
      <c r="BA64" s="91"/>
      <c r="BB64" s="91">
        <f t="shared" si="187"/>
        <v>0</v>
      </c>
      <c r="BC64" s="13"/>
      <c r="BD64" s="13"/>
      <c r="BE64" s="91"/>
      <c r="BF64" s="91"/>
      <c r="BG64" s="11"/>
      <c r="BH64" s="91">
        <f t="shared" si="158"/>
        <v>0</v>
      </c>
      <c r="BI64" s="91">
        <f t="shared" si="159"/>
        <v>0</v>
      </c>
      <c r="BJ64" s="91" t="e">
        <f t="shared" si="160"/>
        <v>#DIV/0!</v>
      </c>
      <c r="BK64" s="91" t="e">
        <f t="shared" si="161"/>
        <v>#DIV/0!</v>
      </c>
      <c r="BL64" s="91"/>
      <c r="BM64" s="91" t="e">
        <f t="shared" si="188"/>
        <v>#DIV/0!</v>
      </c>
      <c r="BN64" s="91" t="e">
        <f t="shared" ref="BN64:BN84" si="189">BK64-BL64</f>
        <v>#DIV/0!</v>
      </c>
      <c r="BO64" s="11"/>
      <c r="BP64" s="88"/>
      <c r="BQ64" s="375"/>
      <c r="BR64" s="18" t="e">
        <f>AI64/AA64/7.2</f>
        <v>#DIV/0!</v>
      </c>
      <c r="BS64" s="11">
        <f t="shared" si="162"/>
        <v>0</v>
      </c>
      <c r="BT64" s="517">
        <f t="shared" si="163"/>
        <v>0</v>
      </c>
      <c r="BU64" s="517" t="e">
        <f t="shared" si="164"/>
        <v>#DIV/0!</v>
      </c>
      <c r="BV64" s="504" t="e">
        <f t="shared" si="165"/>
        <v>#DIV/0!</v>
      </c>
      <c r="BW64" s="91"/>
      <c r="BX64" s="509"/>
      <c r="BY64" s="509"/>
      <c r="BZ64" s="511"/>
      <c r="CA64" s="375"/>
      <c r="CB64" s="61">
        <f>SUMPRODUCT(([178]НДПИ_расчет!$C$5:$N$5=$L64)*([178]НДПИ_расчет!$C$73:$N$73))</f>
        <v>0</v>
      </c>
      <c r="CC64" s="363">
        <f>SUMPRODUCT(('[179]Динамика NB'!$E$157:$P$157=$L64)*('[179]Динамика NB'!$E$169:$P$169))</f>
        <v>0</v>
      </c>
      <c r="CD64" s="363"/>
      <c r="CE64" s="363"/>
      <c r="CF64" s="363"/>
      <c r="CG64" s="363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66"/>
        <v>0</v>
      </c>
      <c r="CJ64" s="16"/>
      <c r="CK64" s="16"/>
      <c r="CL64" s="40"/>
      <c r="CM64" s="131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40" t="e">
        <f t="shared" si="167"/>
        <v>#DIV/0!</v>
      </c>
      <c r="CQ64" s="288"/>
      <c r="CR64" s="14"/>
      <c r="CS64" s="91" t="e">
        <f t="shared" si="168"/>
        <v>#DIV/0!</v>
      </c>
      <c r="CT64" s="91">
        <f t="shared" si="169"/>
        <v>0</v>
      </c>
      <c r="CU64" s="91" t="e">
        <f t="shared" si="170"/>
        <v>#DIV/0!</v>
      </c>
      <c r="CV64" s="16" t="e">
        <f t="shared" si="171"/>
        <v>#DIV/0!</v>
      </c>
      <c r="CW64" s="16" t="e">
        <f t="shared" si="172"/>
        <v>#DIV/0!</v>
      </c>
      <c r="CX64" s="91" t="e">
        <f t="shared" ref="CX64:CX85" si="190">CV64-CT64</f>
        <v>#DIV/0!</v>
      </c>
      <c r="CY64" s="288" t="e">
        <f t="shared" si="173"/>
        <v>#DIV/0!</v>
      </c>
      <c r="CZ64" s="306" t="e">
        <f t="shared" si="174"/>
        <v>#DIV/0!</v>
      </c>
      <c r="DA64" s="768" t="e">
        <f t="shared" si="175"/>
        <v>#DIV/0!</v>
      </c>
      <c r="DB64" s="778" t="e">
        <f t="shared" si="176"/>
        <v>#DIV/0!</v>
      </c>
      <c r="DC64" s="768"/>
      <c r="DD64" s="768" t="e">
        <f t="shared" si="177"/>
        <v>#DIV/0!</v>
      </c>
      <c r="DE64" s="768" t="e">
        <f t="shared" si="178"/>
        <v>#DIV/0!</v>
      </c>
      <c r="DF64" s="768"/>
      <c r="DG64" s="768">
        <f t="shared" si="179"/>
        <v>0</v>
      </c>
      <c r="DH64" s="768">
        <f t="shared" si="180"/>
        <v>0</v>
      </c>
      <c r="DI64" s="768">
        <f t="shared" si="181"/>
        <v>0</v>
      </c>
      <c r="DJ64" s="768">
        <f t="shared" si="182"/>
        <v>0</v>
      </c>
      <c r="DK64" s="768" t="e">
        <f t="shared" si="183"/>
        <v>#DIV/0!</v>
      </c>
      <c r="DL64" s="768" t="e">
        <f t="shared" si="184"/>
        <v>#DIV/0!</v>
      </c>
      <c r="DM64" s="636" t="e">
        <f t="shared" si="185"/>
        <v>#DIV/0!</v>
      </c>
    </row>
    <row r="65" spans="1:117" s="69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80" t="s">
        <v>392</v>
      </c>
      <c r="K65" s="61"/>
      <c r="L65" s="642"/>
      <c r="M65" s="285"/>
      <c r="N65" s="72"/>
      <c r="O65" s="91"/>
      <c r="P65" s="182"/>
      <c r="Q65" s="720">
        <f t="shared" si="143"/>
        <v>0</v>
      </c>
      <c r="R65" s="686">
        <f t="shared" si="144"/>
        <v>0</v>
      </c>
      <c r="S65" s="726"/>
      <c r="T65" s="727"/>
      <c r="U65" s="727"/>
      <c r="V65" s="727"/>
      <c r="W65" s="727"/>
      <c r="X65" s="91"/>
      <c r="Y65" s="172"/>
      <c r="Z65" s="176"/>
      <c r="AA65" s="461"/>
      <c r="AB65" s="18"/>
      <c r="AC65" s="11"/>
      <c r="AD65" s="11"/>
      <c r="AE65" s="11"/>
      <c r="AF65" s="11"/>
      <c r="AG65" s="75">
        <f t="shared" si="186"/>
        <v>0</v>
      </c>
      <c r="AH65" s="11"/>
      <c r="AI65" s="91"/>
      <c r="AJ65" s="91"/>
      <c r="AK65" s="61" t="e">
        <f t="shared" si="145"/>
        <v>#DIV/0!</v>
      </c>
      <c r="AL65" s="91" t="e">
        <f t="shared" si="146"/>
        <v>#DIV/0!</v>
      </c>
      <c r="AM65" s="91"/>
      <c r="AN65" s="91" t="e">
        <f t="shared" si="147"/>
        <v>#DIV/0!</v>
      </c>
      <c r="AO65" s="91" t="e">
        <f t="shared" si="148"/>
        <v>#DIV/0!</v>
      </c>
      <c r="AP65" s="288" t="e">
        <f t="shared" si="149"/>
        <v>#DIV/0!</v>
      </c>
      <c r="AQ65" s="86" t="e">
        <f t="shared" si="150"/>
        <v>#DIV/0!</v>
      </c>
      <c r="AR65" s="91">
        <f t="shared" si="151"/>
        <v>0</v>
      </c>
      <c r="AS65" s="288">
        <f t="shared" si="152"/>
        <v>0</v>
      </c>
      <c r="AT65" s="91" t="e">
        <f t="shared" si="153"/>
        <v>#DIV/0!</v>
      </c>
      <c r="AU65" s="91" t="e">
        <f t="shared" si="154"/>
        <v>#DIV/0!</v>
      </c>
      <c r="AV65" s="91"/>
      <c r="AW65" s="91" t="e">
        <f t="shared" si="155"/>
        <v>#DIV/0!</v>
      </c>
      <c r="AX65" s="91" t="e">
        <f t="shared" si="156"/>
        <v>#DIV/0!</v>
      </c>
      <c r="AY65" s="288" t="e">
        <f t="shared" si="157"/>
        <v>#DIV/0!</v>
      </c>
      <c r="AZ65" s="61"/>
      <c r="BA65" s="91"/>
      <c r="BB65" s="91">
        <f t="shared" si="187"/>
        <v>0</v>
      </c>
      <c r="BC65" s="13"/>
      <c r="BD65" s="13"/>
      <c r="BE65" s="91"/>
      <c r="BF65" s="91"/>
      <c r="BG65" s="11"/>
      <c r="BH65" s="91">
        <f t="shared" si="158"/>
        <v>0</v>
      </c>
      <c r="BI65" s="91">
        <f t="shared" si="159"/>
        <v>0</v>
      </c>
      <c r="BJ65" s="91" t="e">
        <f t="shared" si="160"/>
        <v>#DIV/0!</v>
      </c>
      <c r="BK65" s="91" t="e">
        <f t="shared" si="161"/>
        <v>#DIV/0!</v>
      </c>
      <c r="BL65" s="91"/>
      <c r="BM65" s="91" t="e">
        <f t="shared" si="188"/>
        <v>#DIV/0!</v>
      </c>
      <c r="BN65" s="91" t="e">
        <f t="shared" si="189"/>
        <v>#DIV/0!</v>
      </c>
      <c r="BO65" s="11"/>
      <c r="BP65" s="88"/>
      <c r="BQ65" s="375"/>
      <c r="BR65" s="18" t="e">
        <f>AI65/AA65/7.2</f>
        <v>#DIV/0!</v>
      </c>
      <c r="BS65" s="11">
        <f t="shared" si="162"/>
        <v>0</v>
      </c>
      <c r="BT65" s="517">
        <f t="shared" si="163"/>
        <v>0</v>
      </c>
      <c r="BU65" s="517" t="e">
        <f t="shared" si="164"/>
        <v>#DIV/0!</v>
      </c>
      <c r="BV65" s="504" t="e">
        <f t="shared" si="165"/>
        <v>#DIV/0!</v>
      </c>
      <c r="BW65" s="91"/>
      <c r="BX65" s="509"/>
      <c r="BY65" s="509"/>
      <c r="BZ65" s="511"/>
      <c r="CA65" s="375"/>
      <c r="CB65" s="61">
        <f>SUMPRODUCT(([178]НДПИ_расчет!$C$5:$N$5=$L65)*([178]НДПИ_расчет!$C$73:$N$73))</f>
        <v>0</v>
      </c>
      <c r="CC65" s="363">
        <f>SUMPRODUCT(('[179]Динамика NB'!$E$157:$P$157=$L65)*('[179]Динамика NB'!$E$169:$P$169))</f>
        <v>0</v>
      </c>
      <c r="CD65" s="363"/>
      <c r="CE65" s="363"/>
      <c r="CF65" s="363"/>
      <c r="CG65" s="363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66"/>
        <v>0</v>
      </c>
      <c r="CJ65" s="16"/>
      <c r="CK65" s="16"/>
      <c r="CL65" s="40"/>
      <c r="CM65" s="131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40" t="e">
        <f t="shared" si="167"/>
        <v>#DIV/0!</v>
      </c>
      <c r="CQ65" s="288"/>
      <c r="CR65" s="14"/>
      <c r="CS65" s="91" t="e">
        <f t="shared" si="168"/>
        <v>#DIV/0!</v>
      </c>
      <c r="CT65" s="91">
        <f t="shared" si="169"/>
        <v>0</v>
      </c>
      <c r="CU65" s="91" t="e">
        <f t="shared" si="170"/>
        <v>#DIV/0!</v>
      </c>
      <c r="CV65" s="16" t="e">
        <f t="shared" si="171"/>
        <v>#DIV/0!</v>
      </c>
      <c r="CW65" s="16" t="e">
        <f t="shared" si="172"/>
        <v>#DIV/0!</v>
      </c>
      <c r="CX65" s="91" t="e">
        <f t="shared" si="190"/>
        <v>#DIV/0!</v>
      </c>
      <c r="CY65" s="288" t="e">
        <f t="shared" si="173"/>
        <v>#DIV/0!</v>
      </c>
      <c r="CZ65" s="306" t="e">
        <f t="shared" si="174"/>
        <v>#DIV/0!</v>
      </c>
      <c r="DA65" s="768" t="e">
        <f t="shared" si="175"/>
        <v>#DIV/0!</v>
      </c>
      <c r="DB65" s="778" t="e">
        <f t="shared" si="176"/>
        <v>#DIV/0!</v>
      </c>
      <c r="DC65" s="768"/>
      <c r="DD65" s="768" t="e">
        <f t="shared" si="177"/>
        <v>#DIV/0!</v>
      </c>
      <c r="DE65" s="768" t="e">
        <f t="shared" si="178"/>
        <v>#DIV/0!</v>
      </c>
      <c r="DF65" s="768"/>
      <c r="DG65" s="768">
        <f t="shared" si="179"/>
        <v>0</v>
      </c>
      <c r="DH65" s="768">
        <f t="shared" si="180"/>
        <v>0</v>
      </c>
      <c r="DI65" s="768">
        <f t="shared" si="181"/>
        <v>0</v>
      </c>
      <c r="DJ65" s="768">
        <f t="shared" si="182"/>
        <v>0</v>
      </c>
      <c r="DK65" s="768" t="e">
        <f t="shared" si="183"/>
        <v>#DIV/0!</v>
      </c>
      <c r="DL65" s="768" t="e">
        <f t="shared" si="184"/>
        <v>#DIV/0!</v>
      </c>
      <c r="DM65" s="636" t="e">
        <f t="shared" si="185"/>
        <v>#DIV/0!</v>
      </c>
    </row>
    <row r="66" spans="1:117" s="69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80" t="s">
        <v>392</v>
      </c>
      <c r="K66" s="61"/>
      <c r="L66" s="642"/>
      <c r="M66" s="285"/>
      <c r="N66" s="72"/>
      <c r="O66" s="91"/>
      <c r="P66" s="182"/>
      <c r="Q66" s="720">
        <f t="shared" si="143"/>
        <v>0</v>
      </c>
      <c r="R66" s="686">
        <f t="shared" si="144"/>
        <v>0</v>
      </c>
      <c r="S66" s="690"/>
      <c r="T66" s="724"/>
      <c r="U66" s="725"/>
      <c r="V66" s="725"/>
      <c r="W66" s="725"/>
      <c r="X66" s="91"/>
      <c r="Y66" s="172"/>
      <c r="Z66" s="176"/>
      <c r="AA66" s="461"/>
      <c r="AB66" s="18"/>
      <c r="AC66" s="11"/>
      <c r="AD66" s="11"/>
      <c r="AE66" s="11"/>
      <c r="AF66" s="11"/>
      <c r="AG66" s="75">
        <f t="shared" si="186"/>
        <v>0</v>
      </c>
      <c r="AH66" s="11"/>
      <c r="AI66" s="91"/>
      <c r="AJ66" s="91"/>
      <c r="AK66" s="61" t="e">
        <f t="shared" si="145"/>
        <v>#DIV/0!</v>
      </c>
      <c r="AL66" s="91" t="e">
        <f t="shared" si="146"/>
        <v>#DIV/0!</v>
      </c>
      <c r="AM66" s="91"/>
      <c r="AN66" s="91" t="e">
        <f t="shared" si="147"/>
        <v>#DIV/0!</v>
      </c>
      <c r="AO66" s="91" t="e">
        <f t="shared" si="148"/>
        <v>#DIV/0!</v>
      </c>
      <c r="AP66" s="288" t="e">
        <f t="shared" si="149"/>
        <v>#DIV/0!</v>
      </c>
      <c r="AQ66" s="86" t="e">
        <f t="shared" si="150"/>
        <v>#DIV/0!</v>
      </c>
      <c r="AR66" s="91">
        <f t="shared" si="151"/>
        <v>0</v>
      </c>
      <c r="AS66" s="288">
        <f t="shared" si="152"/>
        <v>0</v>
      </c>
      <c r="AT66" s="91" t="e">
        <f t="shared" si="153"/>
        <v>#DIV/0!</v>
      </c>
      <c r="AU66" s="91" t="e">
        <f t="shared" si="154"/>
        <v>#DIV/0!</v>
      </c>
      <c r="AV66" s="91"/>
      <c r="AW66" s="91" t="e">
        <f t="shared" si="155"/>
        <v>#DIV/0!</v>
      </c>
      <c r="AX66" s="91" t="e">
        <f t="shared" si="156"/>
        <v>#DIV/0!</v>
      </c>
      <c r="AY66" s="288" t="e">
        <f t="shared" si="157"/>
        <v>#DIV/0!</v>
      </c>
      <c r="AZ66" s="61"/>
      <c r="BA66" s="91"/>
      <c r="BB66" s="91">
        <f t="shared" si="187"/>
        <v>0</v>
      </c>
      <c r="BC66" s="13"/>
      <c r="BD66" s="13"/>
      <c r="BE66" s="91"/>
      <c r="BF66" s="91"/>
      <c r="BG66" s="11"/>
      <c r="BH66" s="91">
        <f t="shared" si="158"/>
        <v>0</v>
      </c>
      <c r="BI66" s="91">
        <f t="shared" si="159"/>
        <v>0</v>
      </c>
      <c r="BJ66" s="91" t="e">
        <f t="shared" si="160"/>
        <v>#DIV/0!</v>
      </c>
      <c r="BK66" s="91" t="e">
        <f t="shared" si="161"/>
        <v>#DIV/0!</v>
      </c>
      <c r="BL66" s="91"/>
      <c r="BM66" s="91" t="e">
        <f t="shared" si="188"/>
        <v>#DIV/0!</v>
      </c>
      <c r="BN66" s="91" t="e">
        <f t="shared" si="189"/>
        <v>#DIV/0!</v>
      </c>
      <c r="BO66" s="11"/>
      <c r="BP66" s="88"/>
      <c r="BQ66" s="375"/>
      <c r="BR66" s="18" t="e">
        <f>AI66/AA66/7.216</f>
        <v>#DIV/0!</v>
      </c>
      <c r="BS66" s="11">
        <f>CN66-BO66</f>
        <v>0</v>
      </c>
      <c r="BT66" s="517">
        <f t="shared" si="163"/>
        <v>0</v>
      </c>
      <c r="BU66" s="517" t="e">
        <f t="shared" si="164"/>
        <v>#DIV/0!</v>
      </c>
      <c r="BV66" s="504" t="e">
        <f t="shared" si="165"/>
        <v>#DIV/0!</v>
      </c>
      <c r="BW66" s="91"/>
      <c r="BX66" s="509"/>
      <c r="BY66" s="509"/>
      <c r="BZ66" s="511"/>
      <c r="CA66" s="375"/>
      <c r="CB66" s="61">
        <f>SUMPRODUCT(([178]НДПИ_расчет!$C$5:$N$5=$L66)*([178]НДПИ_расчет!$C$73:$N$73))</f>
        <v>0</v>
      </c>
      <c r="CC66" s="363">
        <f>SUMPRODUCT(('[179]Динамика NB'!$E$157:$P$157=$L66)*('[179]Динамика NB'!$E$169:$P$169))</f>
        <v>0</v>
      </c>
      <c r="CD66" s="363"/>
      <c r="CE66" s="363"/>
      <c r="CF66" s="363"/>
      <c r="CG66" s="363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66"/>
        <v>0</v>
      </c>
      <c r="CJ66" s="16"/>
      <c r="CK66" s="16"/>
      <c r="CL66" s="40"/>
      <c r="CM66" s="131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40" t="e">
        <f t="shared" si="167"/>
        <v>#DIV/0!</v>
      </c>
      <c r="CQ66" s="288"/>
      <c r="CR66" s="14"/>
      <c r="CS66" s="91" t="e">
        <f t="shared" si="168"/>
        <v>#DIV/0!</v>
      </c>
      <c r="CT66" s="91">
        <f t="shared" si="169"/>
        <v>0</v>
      </c>
      <c r="CU66" s="91" t="e">
        <f t="shared" si="170"/>
        <v>#DIV/0!</v>
      </c>
      <c r="CV66" s="16" t="e">
        <f t="shared" si="171"/>
        <v>#DIV/0!</v>
      </c>
      <c r="CW66" s="16" t="e">
        <f t="shared" si="172"/>
        <v>#DIV/0!</v>
      </c>
      <c r="CX66" s="91" t="e">
        <f t="shared" si="190"/>
        <v>#DIV/0!</v>
      </c>
      <c r="CY66" s="288" t="e">
        <f t="shared" si="173"/>
        <v>#DIV/0!</v>
      </c>
      <c r="CZ66" s="306" t="e">
        <f t="shared" si="174"/>
        <v>#DIV/0!</v>
      </c>
      <c r="DA66" s="768" t="e">
        <f t="shared" si="175"/>
        <v>#DIV/0!</v>
      </c>
      <c r="DB66" s="778" t="e">
        <f t="shared" si="176"/>
        <v>#DIV/0!</v>
      </c>
      <c r="DC66" s="768"/>
      <c r="DD66" s="768" t="e">
        <f t="shared" si="177"/>
        <v>#DIV/0!</v>
      </c>
      <c r="DE66" s="768" t="e">
        <f t="shared" si="178"/>
        <v>#DIV/0!</v>
      </c>
      <c r="DF66" s="768"/>
      <c r="DG66" s="768">
        <f t="shared" si="179"/>
        <v>0</v>
      </c>
      <c r="DH66" s="768">
        <f t="shared" si="180"/>
        <v>0</v>
      </c>
      <c r="DI66" s="768">
        <f t="shared" si="181"/>
        <v>0</v>
      </c>
      <c r="DJ66" s="768">
        <f t="shared" si="182"/>
        <v>0</v>
      </c>
      <c r="DK66" s="768" t="e">
        <f t="shared" si="183"/>
        <v>#DIV/0!</v>
      </c>
      <c r="DL66" s="768" t="e">
        <f t="shared" si="184"/>
        <v>#DIV/0!</v>
      </c>
      <c r="DM66" s="636" t="e">
        <f t="shared" si="185"/>
        <v>#DIV/0!</v>
      </c>
    </row>
    <row r="67" spans="1:117" s="69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80" t="s">
        <v>392</v>
      </c>
      <c r="K67" s="61"/>
      <c r="L67" s="642"/>
      <c r="M67" s="285"/>
      <c r="N67" s="72"/>
      <c r="O67" s="91"/>
      <c r="P67" s="182"/>
      <c r="Q67" s="720">
        <f t="shared" si="143"/>
        <v>0</v>
      </c>
      <c r="R67" s="686">
        <f t="shared" si="144"/>
        <v>0</v>
      </c>
      <c r="S67" s="726"/>
      <c r="T67" s="727"/>
      <c r="U67" s="727"/>
      <c r="V67" s="727"/>
      <c r="W67" s="727"/>
      <c r="X67" s="91"/>
      <c r="Y67" s="172"/>
      <c r="Z67" s="176"/>
      <c r="AA67" s="461"/>
      <c r="AB67" s="18"/>
      <c r="AC67" s="11"/>
      <c r="AD67" s="11"/>
      <c r="AE67" s="11"/>
      <c r="AF67" s="11"/>
      <c r="AG67" s="75">
        <f t="shared" si="186"/>
        <v>0</v>
      </c>
      <c r="AH67" s="11"/>
      <c r="AI67" s="91"/>
      <c r="AJ67" s="91"/>
      <c r="AK67" s="61" t="e">
        <f t="shared" si="145"/>
        <v>#DIV/0!</v>
      </c>
      <c r="AL67" s="91" t="e">
        <f t="shared" si="146"/>
        <v>#DIV/0!</v>
      </c>
      <c r="AM67" s="91"/>
      <c r="AN67" s="91" t="e">
        <f t="shared" si="147"/>
        <v>#DIV/0!</v>
      </c>
      <c r="AO67" s="91" t="e">
        <f t="shared" si="148"/>
        <v>#DIV/0!</v>
      </c>
      <c r="AP67" s="288" t="e">
        <f t="shared" si="149"/>
        <v>#DIV/0!</v>
      </c>
      <c r="AQ67" s="86" t="e">
        <f t="shared" si="150"/>
        <v>#DIV/0!</v>
      </c>
      <c r="AR67" s="91">
        <f t="shared" si="151"/>
        <v>0</v>
      </c>
      <c r="AS67" s="288">
        <f t="shared" si="152"/>
        <v>0</v>
      </c>
      <c r="AT67" s="91" t="e">
        <f t="shared" si="153"/>
        <v>#DIV/0!</v>
      </c>
      <c r="AU67" s="91" t="e">
        <f t="shared" si="154"/>
        <v>#DIV/0!</v>
      </c>
      <c r="AV67" s="91"/>
      <c r="AW67" s="91" t="e">
        <f t="shared" si="155"/>
        <v>#DIV/0!</v>
      </c>
      <c r="AX67" s="91" t="e">
        <f t="shared" si="156"/>
        <v>#DIV/0!</v>
      </c>
      <c r="AY67" s="288" t="e">
        <f t="shared" si="157"/>
        <v>#DIV/0!</v>
      </c>
      <c r="AZ67" s="61"/>
      <c r="BA67" s="91"/>
      <c r="BB67" s="91">
        <f t="shared" si="187"/>
        <v>0</v>
      </c>
      <c r="BC67" s="13"/>
      <c r="BD67" s="13"/>
      <c r="BE67" s="91"/>
      <c r="BF67" s="91"/>
      <c r="BG67" s="11"/>
      <c r="BH67" s="91">
        <f t="shared" si="158"/>
        <v>0</v>
      </c>
      <c r="BI67" s="91">
        <f t="shared" si="159"/>
        <v>0</v>
      </c>
      <c r="BJ67" s="91" t="e">
        <f t="shared" si="160"/>
        <v>#DIV/0!</v>
      </c>
      <c r="BK67" s="91" t="e">
        <f t="shared" si="161"/>
        <v>#DIV/0!</v>
      </c>
      <c r="BL67" s="91"/>
      <c r="BM67" s="91" t="e">
        <f t="shared" si="188"/>
        <v>#DIV/0!</v>
      </c>
      <c r="BN67" s="91" t="e">
        <f t="shared" si="189"/>
        <v>#DIV/0!</v>
      </c>
      <c r="BO67" s="11"/>
      <c r="BP67" s="88"/>
      <c r="BQ67" s="375"/>
      <c r="BR67" s="18" t="e">
        <f>AI67/AA67/7.2136</f>
        <v>#DIV/0!</v>
      </c>
      <c r="BS67" s="11">
        <f t="shared" si="162"/>
        <v>0</v>
      </c>
      <c r="BT67" s="517">
        <f t="shared" si="163"/>
        <v>0</v>
      </c>
      <c r="BU67" s="517" t="e">
        <f t="shared" si="164"/>
        <v>#DIV/0!</v>
      </c>
      <c r="BV67" s="504" t="e">
        <f t="shared" si="165"/>
        <v>#DIV/0!</v>
      </c>
      <c r="BW67" s="91"/>
      <c r="BX67" s="509"/>
      <c r="BY67" s="509"/>
      <c r="BZ67" s="511"/>
      <c r="CA67" s="375"/>
      <c r="CB67" s="61">
        <f>SUMPRODUCT(([178]НДПИ_расчет!$C$5:$N$5=$L67)*([178]НДПИ_расчет!$C$73:$N$73))</f>
        <v>0</v>
      </c>
      <c r="CC67" s="363">
        <f>SUMPRODUCT(('[179]Динамика NB'!$E$157:$P$157=$L67)*('[179]Динамика NB'!$E$169:$P$169))</f>
        <v>0</v>
      </c>
      <c r="CD67" s="363"/>
      <c r="CE67" s="363"/>
      <c r="CF67" s="363"/>
      <c r="CG67" s="363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66"/>
        <v>0</v>
      </c>
      <c r="CJ67" s="16"/>
      <c r="CK67" s="16"/>
      <c r="CL67" s="40"/>
      <c r="CM67" s="131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40" t="e">
        <f t="shared" si="167"/>
        <v>#DIV/0!</v>
      </c>
      <c r="CQ67" s="288"/>
      <c r="CR67" s="14"/>
      <c r="CS67" s="91" t="e">
        <f t="shared" si="168"/>
        <v>#DIV/0!</v>
      </c>
      <c r="CT67" s="91">
        <f t="shared" si="169"/>
        <v>0</v>
      </c>
      <c r="CU67" s="91" t="e">
        <f t="shared" si="170"/>
        <v>#DIV/0!</v>
      </c>
      <c r="CV67" s="16" t="e">
        <f t="shared" si="171"/>
        <v>#DIV/0!</v>
      </c>
      <c r="CW67" s="16" t="e">
        <f t="shared" si="172"/>
        <v>#DIV/0!</v>
      </c>
      <c r="CX67" s="91" t="e">
        <f t="shared" si="190"/>
        <v>#DIV/0!</v>
      </c>
      <c r="CY67" s="288" t="e">
        <f t="shared" si="173"/>
        <v>#DIV/0!</v>
      </c>
      <c r="CZ67" s="306" t="e">
        <f t="shared" si="174"/>
        <v>#DIV/0!</v>
      </c>
      <c r="DA67" s="768" t="e">
        <f t="shared" si="175"/>
        <v>#DIV/0!</v>
      </c>
      <c r="DB67" s="778" t="e">
        <f t="shared" si="176"/>
        <v>#DIV/0!</v>
      </c>
      <c r="DC67" s="768"/>
      <c r="DD67" s="768" t="e">
        <f t="shared" si="177"/>
        <v>#DIV/0!</v>
      </c>
      <c r="DE67" s="768" t="e">
        <f t="shared" si="178"/>
        <v>#DIV/0!</v>
      </c>
      <c r="DF67" s="768"/>
      <c r="DG67" s="768">
        <f t="shared" si="179"/>
        <v>0</v>
      </c>
      <c r="DH67" s="768">
        <f t="shared" si="180"/>
        <v>0</v>
      </c>
      <c r="DI67" s="768">
        <f t="shared" si="181"/>
        <v>0</v>
      </c>
      <c r="DJ67" s="768">
        <f t="shared" si="182"/>
        <v>0</v>
      </c>
      <c r="DK67" s="768" t="e">
        <f t="shared" si="183"/>
        <v>#DIV/0!</v>
      </c>
      <c r="DL67" s="768" t="e">
        <f t="shared" si="184"/>
        <v>#DIV/0!</v>
      </c>
      <c r="DM67" s="636" t="e">
        <f t="shared" si="185"/>
        <v>#DIV/0!</v>
      </c>
    </row>
    <row r="68" spans="1:117" s="69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80" t="s">
        <v>392</v>
      </c>
      <c r="K68" s="61"/>
      <c r="L68" s="642"/>
      <c r="M68" s="285"/>
      <c r="N68" s="72"/>
      <c r="O68" s="91"/>
      <c r="P68" s="182"/>
      <c r="Q68" s="720">
        <f t="shared" si="143"/>
        <v>0</v>
      </c>
      <c r="R68" s="686">
        <f t="shared" si="144"/>
        <v>0</v>
      </c>
      <c r="S68" s="726"/>
      <c r="T68" s="727"/>
      <c r="U68" s="727"/>
      <c r="V68" s="727"/>
      <c r="W68" s="727"/>
      <c r="X68" s="91"/>
      <c r="Y68" s="172"/>
      <c r="Z68" s="176"/>
      <c r="AA68" s="461"/>
      <c r="AB68" s="18"/>
      <c r="AC68" s="11"/>
      <c r="AD68" s="11"/>
      <c r="AE68" s="11"/>
      <c r="AF68" s="11"/>
      <c r="AG68" s="75">
        <f t="shared" si="186"/>
        <v>0</v>
      </c>
      <c r="AH68" s="11"/>
      <c r="AI68" s="91"/>
      <c r="AJ68" s="91"/>
      <c r="AK68" s="61" t="e">
        <f t="shared" si="145"/>
        <v>#DIV/0!</v>
      </c>
      <c r="AL68" s="276" t="e">
        <f t="shared" si="146"/>
        <v>#DIV/0!</v>
      </c>
      <c r="AM68" s="276"/>
      <c r="AN68" s="276" t="e">
        <f t="shared" si="147"/>
        <v>#DIV/0!</v>
      </c>
      <c r="AO68" s="276" t="e">
        <f t="shared" si="148"/>
        <v>#DIV/0!</v>
      </c>
      <c r="AP68" s="279" t="e">
        <f t="shared" si="149"/>
        <v>#DIV/0!</v>
      </c>
      <c r="AQ68" s="90" t="e">
        <f t="shared" si="150"/>
        <v>#DIV/0!</v>
      </c>
      <c r="AR68" s="91">
        <f t="shared" si="151"/>
        <v>0</v>
      </c>
      <c r="AS68" s="288">
        <f t="shared" si="152"/>
        <v>0</v>
      </c>
      <c r="AT68" s="91" t="e">
        <f t="shared" si="153"/>
        <v>#DIV/0!</v>
      </c>
      <c r="AU68" s="276" t="e">
        <f t="shared" si="154"/>
        <v>#DIV/0!</v>
      </c>
      <c r="AV68" s="276"/>
      <c r="AW68" s="276" t="e">
        <f t="shared" si="155"/>
        <v>#DIV/0!</v>
      </c>
      <c r="AX68" s="276" t="e">
        <f t="shared" si="156"/>
        <v>#DIV/0!</v>
      </c>
      <c r="AY68" s="279" t="e">
        <f t="shared" si="157"/>
        <v>#DIV/0!</v>
      </c>
      <c r="AZ68" s="61"/>
      <c r="BA68" s="276"/>
      <c r="BB68" s="276">
        <f t="shared" si="187"/>
        <v>0</v>
      </c>
      <c r="BC68" s="17"/>
      <c r="BD68" s="17"/>
      <c r="BE68" s="276"/>
      <c r="BF68" s="276"/>
      <c r="BG68" s="11"/>
      <c r="BH68" s="276">
        <f t="shared" si="158"/>
        <v>0</v>
      </c>
      <c r="BI68" s="276">
        <f t="shared" si="159"/>
        <v>0</v>
      </c>
      <c r="BJ68" s="91" t="e">
        <f t="shared" si="160"/>
        <v>#DIV/0!</v>
      </c>
      <c r="BK68" s="91" t="e">
        <f t="shared" si="161"/>
        <v>#DIV/0!</v>
      </c>
      <c r="BL68" s="91"/>
      <c r="BM68" s="91" t="e">
        <f t="shared" si="188"/>
        <v>#DIV/0!</v>
      </c>
      <c r="BN68" s="91" t="e">
        <f t="shared" si="189"/>
        <v>#DIV/0!</v>
      </c>
      <c r="BO68" s="11"/>
      <c r="BP68" s="88"/>
      <c r="BQ68" s="375"/>
      <c r="BR68" s="18" t="e">
        <f>AI68/AA68/7.2048</f>
        <v>#DIV/0!</v>
      </c>
      <c r="BS68" s="11">
        <f t="shared" si="162"/>
        <v>0</v>
      </c>
      <c r="BT68" s="517">
        <f t="shared" si="163"/>
        <v>0</v>
      </c>
      <c r="BU68" s="517" t="e">
        <f t="shared" si="164"/>
        <v>#DIV/0!</v>
      </c>
      <c r="BV68" s="504" t="e">
        <f t="shared" si="165"/>
        <v>#DIV/0!</v>
      </c>
      <c r="BW68" s="91"/>
      <c r="BX68" s="509"/>
      <c r="BY68" s="509"/>
      <c r="BZ68" s="511"/>
      <c r="CA68" s="375"/>
      <c r="CB68" s="61">
        <f>SUMPRODUCT(([178]НДПИ_расчет!$C$5:$N$5=$L68)*([178]НДПИ_расчет!$C$73:$N$73))</f>
        <v>0</v>
      </c>
      <c r="CC68" s="355">
        <f>SUMPRODUCT(('[179]Динамика NB'!$E$157:$P$157=$L68)*('[179]Динамика NB'!$E$169:$P$169))</f>
        <v>0</v>
      </c>
      <c r="CD68" s="355"/>
      <c r="CE68" s="355"/>
      <c r="CF68" s="355"/>
      <c r="CG68" s="355"/>
      <c r="CH68" s="28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8">
        <f t="shared" si="166"/>
        <v>0</v>
      </c>
      <c r="CJ68" s="28"/>
      <c r="CK68" s="28"/>
      <c r="CL68" s="41"/>
      <c r="CM68" s="131"/>
      <c r="CN68" s="16"/>
      <c r="CO68" s="28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41" t="e">
        <f t="shared" si="167"/>
        <v>#DIV/0!</v>
      </c>
      <c r="CQ68" s="288"/>
      <c r="CR68" s="14"/>
      <c r="CS68" s="91" t="e">
        <f t="shared" si="168"/>
        <v>#DIV/0!</v>
      </c>
      <c r="CT68" s="91">
        <f t="shared" si="169"/>
        <v>0</v>
      </c>
      <c r="CU68" s="91" t="e">
        <f t="shared" si="170"/>
        <v>#DIV/0!</v>
      </c>
      <c r="CV68" s="16" t="e">
        <f t="shared" si="171"/>
        <v>#DIV/0!</v>
      </c>
      <c r="CW68" s="16" t="e">
        <f t="shared" si="172"/>
        <v>#DIV/0!</v>
      </c>
      <c r="CX68" s="91" t="e">
        <f t="shared" si="190"/>
        <v>#DIV/0!</v>
      </c>
      <c r="CY68" s="288" t="e">
        <f t="shared" si="173"/>
        <v>#DIV/0!</v>
      </c>
      <c r="CZ68" s="306" t="e">
        <f t="shared" si="174"/>
        <v>#DIV/0!</v>
      </c>
      <c r="DA68" s="768" t="e">
        <f t="shared" si="175"/>
        <v>#DIV/0!</v>
      </c>
      <c r="DB68" s="778" t="e">
        <f t="shared" si="176"/>
        <v>#DIV/0!</v>
      </c>
      <c r="DC68" s="768"/>
      <c r="DD68" s="768" t="e">
        <f t="shared" si="177"/>
        <v>#DIV/0!</v>
      </c>
      <c r="DE68" s="768" t="e">
        <f t="shared" si="178"/>
        <v>#DIV/0!</v>
      </c>
      <c r="DF68" s="768"/>
      <c r="DG68" s="768">
        <f t="shared" si="179"/>
        <v>0</v>
      </c>
      <c r="DH68" s="768">
        <f t="shared" si="180"/>
        <v>0</v>
      </c>
      <c r="DI68" s="768">
        <f t="shared" si="181"/>
        <v>0</v>
      </c>
      <c r="DJ68" s="768">
        <f t="shared" si="182"/>
        <v>0</v>
      </c>
      <c r="DK68" s="768" t="e">
        <f t="shared" si="183"/>
        <v>#DIV/0!</v>
      </c>
      <c r="DL68" s="768" t="e">
        <f t="shared" si="184"/>
        <v>#DIV/0!</v>
      </c>
      <c r="DM68" s="636" t="e">
        <f t="shared" si="185"/>
        <v>#DIV/0!</v>
      </c>
    </row>
    <row r="69" spans="1:117" s="69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80" t="s">
        <v>392</v>
      </c>
      <c r="K69" s="61"/>
      <c r="L69" s="642"/>
      <c r="M69" s="285"/>
      <c r="N69" s="72"/>
      <c r="O69" s="91"/>
      <c r="P69" s="182"/>
      <c r="Q69" s="720">
        <f t="shared" si="143"/>
        <v>0</v>
      </c>
      <c r="R69" s="686">
        <f t="shared" si="144"/>
        <v>0</v>
      </c>
      <c r="S69" s="726"/>
      <c r="T69" s="727"/>
      <c r="U69" s="727"/>
      <c r="V69" s="727"/>
      <c r="W69" s="727"/>
      <c r="X69" s="91"/>
      <c r="Y69" s="172"/>
      <c r="Z69" s="176"/>
      <c r="AA69" s="461"/>
      <c r="AB69" s="18"/>
      <c r="AC69" s="11"/>
      <c r="AD69" s="11"/>
      <c r="AE69" s="11"/>
      <c r="AF69" s="11"/>
      <c r="AG69" s="75">
        <f t="shared" si="186"/>
        <v>0</v>
      </c>
      <c r="AH69" s="11"/>
      <c r="AI69" s="91"/>
      <c r="AJ69" s="91"/>
      <c r="AK69" s="61" t="e">
        <f t="shared" si="145"/>
        <v>#DIV/0!</v>
      </c>
      <c r="AL69" s="276" t="e">
        <f t="shared" si="146"/>
        <v>#DIV/0!</v>
      </c>
      <c r="AM69" s="276"/>
      <c r="AN69" s="276" t="e">
        <f t="shared" si="147"/>
        <v>#DIV/0!</v>
      </c>
      <c r="AO69" s="276" t="e">
        <f t="shared" si="148"/>
        <v>#DIV/0!</v>
      </c>
      <c r="AP69" s="279" t="e">
        <f t="shared" si="149"/>
        <v>#DIV/0!</v>
      </c>
      <c r="AQ69" s="90" t="e">
        <f t="shared" si="150"/>
        <v>#DIV/0!</v>
      </c>
      <c r="AR69" s="91">
        <f t="shared" si="151"/>
        <v>0</v>
      </c>
      <c r="AS69" s="288">
        <f t="shared" si="152"/>
        <v>0</v>
      </c>
      <c r="AT69" s="91" t="e">
        <f t="shared" si="153"/>
        <v>#DIV/0!</v>
      </c>
      <c r="AU69" s="276" t="e">
        <f t="shared" si="154"/>
        <v>#DIV/0!</v>
      </c>
      <c r="AV69" s="276"/>
      <c r="AW69" s="276" t="e">
        <f t="shared" si="155"/>
        <v>#DIV/0!</v>
      </c>
      <c r="AX69" s="276" t="e">
        <f t="shared" si="156"/>
        <v>#DIV/0!</v>
      </c>
      <c r="AY69" s="279" t="e">
        <f t="shared" si="157"/>
        <v>#DIV/0!</v>
      </c>
      <c r="AZ69" s="61"/>
      <c r="BA69" s="276"/>
      <c r="BB69" s="276">
        <f t="shared" si="187"/>
        <v>0</v>
      </c>
      <c r="BC69" s="17"/>
      <c r="BD69" s="17"/>
      <c r="BE69" s="276"/>
      <c r="BF69" s="276"/>
      <c r="BG69" s="11"/>
      <c r="BH69" s="276">
        <f t="shared" si="158"/>
        <v>0</v>
      </c>
      <c r="BI69" s="276">
        <f t="shared" si="159"/>
        <v>0</v>
      </c>
      <c r="BJ69" s="91" t="e">
        <f t="shared" si="160"/>
        <v>#DIV/0!</v>
      </c>
      <c r="BK69" s="91" t="e">
        <f t="shared" si="161"/>
        <v>#DIV/0!</v>
      </c>
      <c r="BL69" s="91"/>
      <c r="BM69" s="91" t="e">
        <f t="shared" si="188"/>
        <v>#DIV/0!</v>
      </c>
      <c r="BN69" s="91" t="e">
        <f t="shared" si="189"/>
        <v>#DIV/0!</v>
      </c>
      <c r="BO69" s="11"/>
      <c r="BP69" s="88"/>
      <c r="BQ69" s="375"/>
      <c r="BR69" s="18" t="e">
        <f>AI69/AA69/7.2088</f>
        <v>#DIV/0!</v>
      </c>
      <c r="BS69" s="11">
        <f t="shared" si="162"/>
        <v>0</v>
      </c>
      <c r="BT69" s="517">
        <f t="shared" si="163"/>
        <v>0</v>
      </c>
      <c r="BU69" s="517" t="e">
        <f t="shared" si="164"/>
        <v>#DIV/0!</v>
      </c>
      <c r="BV69" s="504" t="e">
        <f t="shared" si="165"/>
        <v>#DIV/0!</v>
      </c>
      <c r="BW69" s="91"/>
      <c r="BX69" s="509"/>
      <c r="BY69" s="509"/>
      <c r="BZ69" s="511"/>
      <c r="CA69" s="375"/>
      <c r="CB69" s="61">
        <f>SUMPRODUCT(([178]НДПИ_расчет!$C$5:$N$5=$L69)*([178]НДПИ_расчет!$C$73:$N$73))</f>
        <v>0</v>
      </c>
      <c r="CC69" s="355">
        <f>SUMPRODUCT(('[179]Динамика NB'!$E$157:$P$157=$L69)*('[179]Динамика NB'!$E$169:$P$169))</f>
        <v>0</v>
      </c>
      <c r="CD69" s="355"/>
      <c r="CE69" s="355"/>
      <c r="CF69" s="355"/>
      <c r="CG69" s="355"/>
      <c r="CH69" s="28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8">
        <f t="shared" si="166"/>
        <v>0</v>
      </c>
      <c r="CJ69" s="28"/>
      <c r="CK69" s="28"/>
      <c r="CL69" s="41"/>
      <c r="CM69" s="131"/>
      <c r="CN69" s="16"/>
      <c r="CO69" s="28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41" t="e">
        <f t="shared" si="167"/>
        <v>#DIV/0!</v>
      </c>
      <c r="CQ69" s="288"/>
      <c r="CR69" s="14"/>
      <c r="CS69" s="91" t="e">
        <f t="shared" si="168"/>
        <v>#DIV/0!</v>
      </c>
      <c r="CT69" s="91">
        <f t="shared" si="169"/>
        <v>0</v>
      </c>
      <c r="CU69" s="91" t="e">
        <f t="shared" si="170"/>
        <v>#DIV/0!</v>
      </c>
      <c r="CV69" s="16" t="e">
        <f t="shared" si="171"/>
        <v>#DIV/0!</v>
      </c>
      <c r="CW69" s="16" t="e">
        <f t="shared" si="172"/>
        <v>#DIV/0!</v>
      </c>
      <c r="CX69" s="91" t="e">
        <f t="shared" si="190"/>
        <v>#DIV/0!</v>
      </c>
      <c r="CY69" s="288" t="e">
        <f t="shared" si="173"/>
        <v>#DIV/0!</v>
      </c>
      <c r="CZ69" s="306" t="e">
        <f t="shared" si="174"/>
        <v>#DIV/0!</v>
      </c>
      <c r="DA69" s="768" t="e">
        <f t="shared" si="175"/>
        <v>#DIV/0!</v>
      </c>
      <c r="DB69" s="778" t="e">
        <f t="shared" si="176"/>
        <v>#DIV/0!</v>
      </c>
      <c r="DC69" s="768"/>
      <c r="DD69" s="768" t="e">
        <f t="shared" si="177"/>
        <v>#DIV/0!</v>
      </c>
      <c r="DE69" s="768" t="e">
        <f t="shared" si="178"/>
        <v>#DIV/0!</v>
      </c>
      <c r="DF69" s="768"/>
      <c r="DG69" s="768">
        <f t="shared" si="179"/>
        <v>0</v>
      </c>
      <c r="DH69" s="768">
        <f t="shared" si="180"/>
        <v>0</v>
      </c>
      <c r="DI69" s="768">
        <f t="shared" si="181"/>
        <v>0</v>
      </c>
      <c r="DJ69" s="768">
        <f t="shared" si="182"/>
        <v>0</v>
      </c>
      <c r="DK69" s="768" t="e">
        <f t="shared" si="183"/>
        <v>#DIV/0!</v>
      </c>
      <c r="DL69" s="768" t="e">
        <f t="shared" si="184"/>
        <v>#DIV/0!</v>
      </c>
      <c r="DM69" s="636" t="e">
        <f t="shared" si="185"/>
        <v>#DIV/0!</v>
      </c>
    </row>
    <row r="70" spans="1:117" s="69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80" t="s">
        <v>392</v>
      </c>
      <c r="K70" s="61"/>
      <c r="L70" s="642"/>
      <c r="M70" s="285"/>
      <c r="N70" s="72"/>
      <c r="O70" s="91"/>
      <c r="P70" s="182"/>
      <c r="Q70" s="720">
        <f t="shared" si="143"/>
        <v>0</v>
      </c>
      <c r="R70" s="686">
        <f t="shared" si="144"/>
        <v>0</v>
      </c>
      <c r="S70" s="726"/>
      <c r="T70" s="727"/>
      <c r="U70" s="727"/>
      <c r="V70" s="727"/>
      <c r="W70" s="727"/>
      <c r="X70" s="91"/>
      <c r="Y70" s="172"/>
      <c r="Z70" s="176"/>
      <c r="AA70" s="461"/>
      <c r="AB70" s="18"/>
      <c r="AC70" s="11"/>
      <c r="AD70" s="11"/>
      <c r="AE70" s="11"/>
      <c r="AF70" s="11"/>
      <c r="AG70" s="75">
        <f t="shared" si="186"/>
        <v>0</v>
      </c>
      <c r="AH70" s="11"/>
      <c r="AI70" s="91"/>
      <c r="AJ70" s="91"/>
      <c r="AK70" s="61" t="e">
        <f t="shared" si="145"/>
        <v>#DIV/0!</v>
      </c>
      <c r="AL70" s="276" t="e">
        <f t="shared" si="146"/>
        <v>#DIV/0!</v>
      </c>
      <c r="AM70" s="276"/>
      <c r="AN70" s="276" t="e">
        <f t="shared" si="147"/>
        <v>#DIV/0!</v>
      </c>
      <c r="AO70" s="276" t="e">
        <f t="shared" si="148"/>
        <v>#DIV/0!</v>
      </c>
      <c r="AP70" s="279" t="e">
        <f t="shared" si="149"/>
        <v>#DIV/0!</v>
      </c>
      <c r="AQ70" s="90" t="e">
        <f t="shared" si="150"/>
        <v>#DIV/0!</v>
      </c>
      <c r="AR70" s="91">
        <f t="shared" si="151"/>
        <v>0</v>
      </c>
      <c r="AS70" s="288">
        <f t="shared" si="152"/>
        <v>0</v>
      </c>
      <c r="AT70" s="91" t="e">
        <f t="shared" si="153"/>
        <v>#DIV/0!</v>
      </c>
      <c r="AU70" s="276" t="e">
        <f t="shared" si="154"/>
        <v>#DIV/0!</v>
      </c>
      <c r="AV70" s="276"/>
      <c r="AW70" s="276" t="e">
        <f t="shared" si="155"/>
        <v>#DIV/0!</v>
      </c>
      <c r="AX70" s="276" t="e">
        <f t="shared" si="156"/>
        <v>#DIV/0!</v>
      </c>
      <c r="AY70" s="279" t="e">
        <f t="shared" si="157"/>
        <v>#DIV/0!</v>
      </c>
      <c r="AZ70" s="61"/>
      <c r="BA70" s="276"/>
      <c r="BB70" s="276">
        <f t="shared" si="187"/>
        <v>0</v>
      </c>
      <c r="BC70" s="17"/>
      <c r="BD70" s="17"/>
      <c r="BE70" s="276"/>
      <c r="BF70" s="276"/>
      <c r="BG70" s="11"/>
      <c r="BH70" s="276">
        <f t="shared" si="158"/>
        <v>0</v>
      </c>
      <c r="BI70" s="276">
        <f t="shared" si="159"/>
        <v>0</v>
      </c>
      <c r="BJ70" s="91" t="e">
        <f t="shared" si="160"/>
        <v>#DIV/0!</v>
      </c>
      <c r="BK70" s="91" t="e">
        <f t="shared" si="161"/>
        <v>#DIV/0!</v>
      </c>
      <c r="BL70" s="91"/>
      <c r="BM70" s="91" t="e">
        <f t="shared" si="188"/>
        <v>#DIV/0!</v>
      </c>
      <c r="BN70" s="91" t="e">
        <f t="shared" si="189"/>
        <v>#DIV/0!</v>
      </c>
      <c r="BO70" s="11"/>
      <c r="BP70" s="88"/>
      <c r="BQ70" s="375"/>
      <c r="BR70" s="18" t="e">
        <f>AI70/AA70/7.2104</f>
        <v>#DIV/0!</v>
      </c>
      <c r="BS70" s="11">
        <f t="shared" si="162"/>
        <v>0</v>
      </c>
      <c r="BT70" s="517">
        <f t="shared" si="163"/>
        <v>0</v>
      </c>
      <c r="BU70" s="517" t="e">
        <f t="shared" si="164"/>
        <v>#DIV/0!</v>
      </c>
      <c r="BV70" s="504" t="e">
        <f t="shared" si="165"/>
        <v>#DIV/0!</v>
      </c>
      <c r="BW70" s="91"/>
      <c r="BX70" s="509"/>
      <c r="BY70" s="509"/>
      <c r="BZ70" s="511"/>
      <c r="CA70" s="375"/>
      <c r="CB70" s="61">
        <f>SUMPRODUCT(([178]НДПИ_расчет!$C$5:$N$5=$L70)*([178]НДПИ_расчет!$C$73:$N$73))</f>
        <v>0</v>
      </c>
      <c r="CC70" s="355">
        <f>SUMPRODUCT(('[179]Динамика NB'!$E$157:$P$157=$L70)*('[179]Динамика NB'!$E$169:$P$169))</f>
        <v>0</v>
      </c>
      <c r="CD70" s="355"/>
      <c r="CE70" s="355"/>
      <c r="CF70" s="355"/>
      <c r="CG70" s="355"/>
      <c r="CH70" s="28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8">
        <f t="shared" si="166"/>
        <v>0</v>
      </c>
      <c r="CJ70" s="28"/>
      <c r="CK70" s="28"/>
      <c r="CL70" s="41"/>
      <c r="CM70" s="131"/>
      <c r="CN70" s="16"/>
      <c r="CO70" s="28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41" t="e">
        <f t="shared" si="167"/>
        <v>#DIV/0!</v>
      </c>
      <c r="CQ70" s="288"/>
      <c r="CR70" s="14"/>
      <c r="CS70" s="91" t="e">
        <f t="shared" si="168"/>
        <v>#DIV/0!</v>
      </c>
      <c r="CT70" s="91">
        <f t="shared" si="169"/>
        <v>0</v>
      </c>
      <c r="CU70" s="91" t="e">
        <f t="shared" si="170"/>
        <v>#DIV/0!</v>
      </c>
      <c r="CV70" s="16" t="e">
        <f t="shared" si="171"/>
        <v>#DIV/0!</v>
      </c>
      <c r="CW70" s="16" t="e">
        <f t="shared" si="172"/>
        <v>#DIV/0!</v>
      </c>
      <c r="CX70" s="91" t="e">
        <f t="shared" si="190"/>
        <v>#DIV/0!</v>
      </c>
      <c r="CY70" s="288" t="e">
        <f t="shared" si="173"/>
        <v>#DIV/0!</v>
      </c>
      <c r="CZ70" s="306" t="e">
        <f t="shared" si="174"/>
        <v>#DIV/0!</v>
      </c>
      <c r="DA70" s="768" t="e">
        <f t="shared" si="175"/>
        <v>#DIV/0!</v>
      </c>
      <c r="DB70" s="778" t="e">
        <f t="shared" si="176"/>
        <v>#DIV/0!</v>
      </c>
      <c r="DC70" s="768"/>
      <c r="DD70" s="768" t="e">
        <f t="shared" si="177"/>
        <v>#DIV/0!</v>
      </c>
      <c r="DE70" s="768" t="e">
        <f t="shared" si="178"/>
        <v>#DIV/0!</v>
      </c>
      <c r="DF70" s="768"/>
      <c r="DG70" s="768">
        <f t="shared" si="179"/>
        <v>0</v>
      </c>
      <c r="DH70" s="768">
        <f t="shared" si="180"/>
        <v>0</v>
      </c>
      <c r="DI70" s="768">
        <f t="shared" si="181"/>
        <v>0</v>
      </c>
      <c r="DJ70" s="768">
        <f t="shared" si="182"/>
        <v>0</v>
      </c>
      <c r="DK70" s="768" t="e">
        <f t="shared" si="183"/>
        <v>#DIV/0!</v>
      </c>
      <c r="DL70" s="768" t="e">
        <f t="shared" si="184"/>
        <v>#DIV/0!</v>
      </c>
      <c r="DM70" s="636" t="e">
        <f t="shared" si="185"/>
        <v>#DIV/0!</v>
      </c>
    </row>
    <row r="71" spans="1:117" s="69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80" t="s">
        <v>392</v>
      </c>
      <c r="K71" s="61"/>
      <c r="L71" s="642"/>
      <c r="M71" s="285"/>
      <c r="N71" s="72"/>
      <c r="O71" s="91"/>
      <c r="P71" s="182"/>
      <c r="Q71" s="720">
        <f t="shared" si="143"/>
        <v>0</v>
      </c>
      <c r="R71" s="686">
        <f t="shared" si="144"/>
        <v>0</v>
      </c>
      <c r="S71" s="690"/>
      <c r="T71" s="724"/>
      <c r="U71" s="725"/>
      <c r="V71" s="725"/>
      <c r="W71" s="725"/>
      <c r="X71" s="91"/>
      <c r="Y71" s="172"/>
      <c r="Z71" s="176"/>
      <c r="AA71" s="461"/>
      <c r="AB71" s="18"/>
      <c r="AC71" s="11"/>
      <c r="AD71" s="11"/>
      <c r="AE71" s="11"/>
      <c r="AF71" s="11"/>
      <c r="AG71" s="75">
        <f t="shared" si="186"/>
        <v>0</v>
      </c>
      <c r="AH71" s="11"/>
      <c r="AI71" s="91"/>
      <c r="AJ71" s="91"/>
      <c r="AK71" s="281" t="e">
        <f t="shared" si="145"/>
        <v>#DIV/0!</v>
      </c>
      <c r="AL71" s="276" t="e">
        <f t="shared" si="146"/>
        <v>#DIV/0!</v>
      </c>
      <c r="AM71" s="276"/>
      <c r="AN71" s="276" t="e">
        <f t="shared" si="147"/>
        <v>#DIV/0!</v>
      </c>
      <c r="AO71" s="276" t="e">
        <f t="shared" si="148"/>
        <v>#DIV/0!</v>
      </c>
      <c r="AP71" s="279" t="e">
        <f t="shared" si="149"/>
        <v>#DIV/0!</v>
      </c>
      <c r="AQ71" s="90" t="e">
        <f t="shared" si="150"/>
        <v>#DIV/0!</v>
      </c>
      <c r="AR71" s="91">
        <f t="shared" si="151"/>
        <v>0</v>
      </c>
      <c r="AS71" s="288">
        <f t="shared" si="152"/>
        <v>0</v>
      </c>
      <c r="AT71" s="276" t="e">
        <f t="shared" si="153"/>
        <v>#DIV/0!</v>
      </c>
      <c r="AU71" s="276" t="e">
        <f t="shared" si="154"/>
        <v>#DIV/0!</v>
      </c>
      <c r="AV71" s="276"/>
      <c r="AW71" s="276" t="e">
        <f t="shared" si="155"/>
        <v>#DIV/0!</v>
      </c>
      <c r="AX71" s="276" t="e">
        <f t="shared" si="156"/>
        <v>#DIV/0!</v>
      </c>
      <c r="AY71" s="279" t="e">
        <f t="shared" si="157"/>
        <v>#DIV/0!</v>
      </c>
      <c r="AZ71" s="61"/>
      <c r="BA71" s="276"/>
      <c r="BB71" s="276">
        <f t="shared" si="187"/>
        <v>0</v>
      </c>
      <c r="BC71" s="17"/>
      <c r="BD71" s="17"/>
      <c r="BE71" s="276"/>
      <c r="BF71" s="276"/>
      <c r="BG71" s="11"/>
      <c r="BH71" s="276">
        <f t="shared" si="158"/>
        <v>0</v>
      </c>
      <c r="BI71" s="276">
        <f t="shared" si="159"/>
        <v>0</v>
      </c>
      <c r="BJ71" s="91" t="e">
        <f t="shared" si="160"/>
        <v>#DIV/0!</v>
      </c>
      <c r="BK71" s="91" t="e">
        <f t="shared" si="161"/>
        <v>#DIV/0!</v>
      </c>
      <c r="BL71" s="91"/>
      <c r="BM71" s="91" t="e">
        <f t="shared" si="188"/>
        <v>#DIV/0!</v>
      </c>
      <c r="BN71" s="91" t="e">
        <f t="shared" si="189"/>
        <v>#DIV/0!</v>
      </c>
      <c r="BO71" s="11"/>
      <c r="BP71" s="88"/>
      <c r="BQ71" s="375"/>
      <c r="BR71" s="18" t="e">
        <f>AI71/AA71/7.2144</f>
        <v>#DIV/0!</v>
      </c>
      <c r="BS71" s="11">
        <f t="shared" si="162"/>
        <v>0</v>
      </c>
      <c r="BT71" s="517">
        <f t="shared" si="163"/>
        <v>0</v>
      </c>
      <c r="BU71" s="517" t="e">
        <f t="shared" si="164"/>
        <v>#DIV/0!</v>
      </c>
      <c r="BV71" s="504" t="e">
        <f t="shared" si="165"/>
        <v>#DIV/0!</v>
      </c>
      <c r="BW71" s="91"/>
      <c r="BX71" s="509"/>
      <c r="BY71" s="509"/>
      <c r="BZ71" s="511"/>
      <c r="CA71" s="375"/>
      <c r="CB71" s="358">
        <f>SUMPRODUCT(([178]НДПИ_расчет!$C$5:$N$5=$L71)*([178]НДПИ_расчет!$C$73:$N$73))</f>
        <v>0</v>
      </c>
      <c r="CC71" s="355">
        <f>SUMPRODUCT(('[179]Динамика NB'!$E$157:$P$157=$L71)*('[179]Динамика NB'!$E$169:$P$169))</f>
        <v>0</v>
      </c>
      <c r="CD71" s="355"/>
      <c r="CE71" s="355"/>
      <c r="CF71" s="355"/>
      <c r="CG71" s="355"/>
      <c r="CH71" s="28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8">
        <f t="shared" si="166"/>
        <v>0</v>
      </c>
      <c r="CJ71" s="28"/>
      <c r="CK71" s="28"/>
      <c r="CL71" s="41"/>
      <c r="CM71" s="57"/>
      <c r="CN71" s="16"/>
      <c r="CO71" s="28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41" t="e">
        <f t="shared" si="167"/>
        <v>#DIV/0!</v>
      </c>
      <c r="CQ71" s="288"/>
      <c r="CR71" s="14"/>
      <c r="CS71" s="91" t="e">
        <f t="shared" si="168"/>
        <v>#DIV/0!</v>
      </c>
      <c r="CT71" s="91">
        <f t="shared" si="169"/>
        <v>0</v>
      </c>
      <c r="CU71" s="91" t="e">
        <f t="shared" si="170"/>
        <v>#DIV/0!</v>
      </c>
      <c r="CV71" s="16" t="e">
        <f t="shared" si="171"/>
        <v>#DIV/0!</v>
      </c>
      <c r="CW71" s="16" t="e">
        <f t="shared" si="172"/>
        <v>#DIV/0!</v>
      </c>
      <c r="CX71" s="91" t="e">
        <f t="shared" si="190"/>
        <v>#DIV/0!</v>
      </c>
      <c r="CY71" s="288" t="e">
        <f t="shared" si="173"/>
        <v>#DIV/0!</v>
      </c>
      <c r="CZ71" s="306" t="e">
        <f t="shared" si="174"/>
        <v>#DIV/0!</v>
      </c>
      <c r="DA71" s="768" t="e">
        <f t="shared" si="175"/>
        <v>#DIV/0!</v>
      </c>
      <c r="DB71" s="778" t="e">
        <f t="shared" si="176"/>
        <v>#DIV/0!</v>
      </c>
      <c r="DC71" s="768"/>
      <c r="DD71" s="768" t="e">
        <f t="shared" si="177"/>
        <v>#DIV/0!</v>
      </c>
      <c r="DE71" s="768" t="e">
        <f t="shared" si="178"/>
        <v>#DIV/0!</v>
      </c>
      <c r="DF71" s="768"/>
      <c r="DG71" s="768">
        <f t="shared" si="179"/>
        <v>0</v>
      </c>
      <c r="DH71" s="768">
        <f t="shared" si="180"/>
        <v>0</v>
      </c>
      <c r="DI71" s="768">
        <f t="shared" si="181"/>
        <v>0</v>
      </c>
      <c r="DJ71" s="768">
        <f t="shared" si="182"/>
        <v>0</v>
      </c>
      <c r="DK71" s="768" t="e">
        <f t="shared" si="183"/>
        <v>#DIV/0!</v>
      </c>
      <c r="DL71" s="768" t="e">
        <f t="shared" si="184"/>
        <v>#DIV/0!</v>
      </c>
      <c r="DM71" s="636" t="e">
        <f t="shared" si="185"/>
        <v>#DIV/0!</v>
      </c>
    </row>
    <row r="72" spans="1:117" s="69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80" t="s">
        <v>392</v>
      </c>
      <c r="K72" s="61"/>
      <c r="L72" s="642"/>
      <c r="M72" s="285"/>
      <c r="N72" s="72"/>
      <c r="O72" s="91"/>
      <c r="P72" s="182"/>
      <c r="Q72" s="720">
        <f t="shared" si="143"/>
        <v>0</v>
      </c>
      <c r="R72" s="686">
        <f t="shared" si="144"/>
        <v>0</v>
      </c>
      <c r="S72" s="690"/>
      <c r="T72" s="724"/>
      <c r="U72" s="725"/>
      <c r="V72" s="725"/>
      <c r="W72" s="725"/>
      <c r="X72" s="91"/>
      <c r="Y72" s="172"/>
      <c r="Z72" s="176"/>
      <c r="AA72" s="461"/>
      <c r="AB72" s="18"/>
      <c r="AC72" s="11"/>
      <c r="AD72" s="11"/>
      <c r="AE72" s="11"/>
      <c r="AF72" s="11"/>
      <c r="AG72" s="75">
        <f t="shared" si="186"/>
        <v>0</v>
      </c>
      <c r="AH72" s="11"/>
      <c r="AI72" s="91"/>
      <c r="AJ72" s="91"/>
      <c r="AK72" s="281" t="e">
        <f t="shared" si="145"/>
        <v>#DIV/0!</v>
      </c>
      <c r="AL72" s="276" t="e">
        <f t="shared" si="146"/>
        <v>#DIV/0!</v>
      </c>
      <c r="AM72" s="276"/>
      <c r="AN72" s="276" t="e">
        <f t="shared" si="147"/>
        <v>#DIV/0!</v>
      </c>
      <c r="AO72" s="276" t="e">
        <f t="shared" si="148"/>
        <v>#DIV/0!</v>
      </c>
      <c r="AP72" s="279" t="e">
        <f t="shared" si="149"/>
        <v>#DIV/0!</v>
      </c>
      <c r="AQ72" s="90" t="e">
        <f t="shared" si="150"/>
        <v>#DIV/0!</v>
      </c>
      <c r="AR72" s="91">
        <f t="shared" si="151"/>
        <v>0</v>
      </c>
      <c r="AS72" s="288">
        <f t="shared" si="152"/>
        <v>0</v>
      </c>
      <c r="AT72" s="276" t="e">
        <f t="shared" si="153"/>
        <v>#DIV/0!</v>
      </c>
      <c r="AU72" s="276" t="e">
        <f t="shared" si="154"/>
        <v>#DIV/0!</v>
      </c>
      <c r="AV72" s="276"/>
      <c r="AW72" s="276" t="e">
        <f t="shared" si="155"/>
        <v>#DIV/0!</v>
      </c>
      <c r="AX72" s="276" t="e">
        <f t="shared" si="156"/>
        <v>#DIV/0!</v>
      </c>
      <c r="AY72" s="279" t="e">
        <f t="shared" si="157"/>
        <v>#DIV/0!</v>
      </c>
      <c r="AZ72" s="61"/>
      <c r="BA72" s="276"/>
      <c r="BB72" s="276">
        <f t="shared" si="187"/>
        <v>0</v>
      </c>
      <c r="BC72" s="17"/>
      <c r="BD72" s="17"/>
      <c r="BE72" s="276"/>
      <c r="BF72" s="276"/>
      <c r="BG72" s="11"/>
      <c r="BH72" s="276">
        <f t="shared" si="158"/>
        <v>0</v>
      </c>
      <c r="BI72" s="276">
        <f t="shared" si="159"/>
        <v>0</v>
      </c>
      <c r="BJ72" s="91" t="e">
        <f t="shared" si="160"/>
        <v>#DIV/0!</v>
      </c>
      <c r="BK72" s="91" t="e">
        <f t="shared" si="161"/>
        <v>#DIV/0!</v>
      </c>
      <c r="BL72" s="91"/>
      <c r="BM72" s="91" t="e">
        <f t="shared" si="188"/>
        <v>#DIV/0!</v>
      </c>
      <c r="BN72" s="91" t="e">
        <f t="shared" si="189"/>
        <v>#DIV/0!</v>
      </c>
      <c r="BO72" s="11"/>
      <c r="BP72" s="88"/>
      <c r="BQ72" s="375"/>
      <c r="BR72" s="18" t="e">
        <f>AI72/AA72/7.2104</f>
        <v>#DIV/0!</v>
      </c>
      <c r="BS72" s="11">
        <f t="shared" si="162"/>
        <v>0</v>
      </c>
      <c r="BT72" s="517">
        <f t="shared" si="163"/>
        <v>0</v>
      </c>
      <c r="BU72" s="517" t="e">
        <f t="shared" si="164"/>
        <v>#DIV/0!</v>
      </c>
      <c r="BV72" s="504" t="e">
        <f t="shared" si="165"/>
        <v>#DIV/0!</v>
      </c>
      <c r="BW72" s="91"/>
      <c r="BX72" s="509"/>
      <c r="BY72" s="509"/>
      <c r="BZ72" s="511"/>
      <c r="CA72" s="375"/>
      <c r="CB72" s="358">
        <f>SUMPRODUCT(([178]НДПИ_расчет!$C$5:$N$5=$L72)*([178]НДПИ_расчет!$C$73:$N$73))</f>
        <v>0</v>
      </c>
      <c r="CC72" s="355">
        <f>SUMPRODUCT(('[179]Динамика NB'!$E$157:$P$157=$L72)*('[179]Динамика NB'!$E$169:$P$169))</f>
        <v>0</v>
      </c>
      <c r="CD72" s="355"/>
      <c r="CE72" s="355"/>
      <c r="CF72" s="355"/>
      <c r="CG72" s="355"/>
      <c r="CH72" s="28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8">
        <f t="shared" si="166"/>
        <v>0</v>
      </c>
      <c r="CJ72" s="28"/>
      <c r="CK72" s="28"/>
      <c r="CL72" s="41"/>
      <c r="CM72" s="57"/>
      <c r="CN72" s="16"/>
      <c r="CO72" s="28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41" t="e">
        <f t="shared" si="167"/>
        <v>#DIV/0!</v>
      </c>
      <c r="CQ72" s="288"/>
      <c r="CR72" s="14"/>
      <c r="CS72" s="91" t="e">
        <f t="shared" si="168"/>
        <v>#DIV/0!</v>
      </c>
      <c r="CT72" s="91">
        <f t="shared" si="169"/>
        <v>0</v>
      </c>
      <c r="CU72" s="91" t="e">
        <f t="shared" si="170"/>
        <v>#DIV/0!</v>
      </c>
      <c r="CV72" s="16" t="e">
        <f t="shared" si="171"/>
        <v>#DIV/0!</v>
      </c>
      <c r="CW72" s="16" t="e">
        <f t="shared" si="172"/>
        <v>#DIV/0!</v>
      </c>
      <c r="CX72" s="91" t="e">
        <f t="shared" si="190"/>
        <v>#DIV/0!</v>
      </c>
      <c r="CY72" s="288" t="e">
        <f t="shared" si="173"/>
        <v>#DIV/0!</v>
      </c>
      <c r="CZ72" s="306" t="e">
        <f t="shared" si="174"/>
        <v>#DIV/0!</v>
      </c>
      <c r="DA72" s="768" t="e">
        <f t="shared" si="175"/>
        <v>#DIV/0!</v>
      </c>
      <c r="DB72" s="778" t="e">
        <f t="shared" si="176"/>
        <v>#DIV/0!</v>
      </c>
      <c r="DC72" s="768"/>
      <c r="DD72" s="768" t="e">
        <f t="shared" si="177"/>
        <v>#DIV/0!</v>
      </c>
      <c r="DE72" s="768" t="e">
        <f t="shared" si="178"/>
        <v>#DIV/0!</v>
      </c>
      <c r="DF72" s="768"/>
      <c r="DG72" s="768">
        <f t="shared" si="179"/>
        <v>0</v>
      </c>
      <c r="DH72" s="768">
        <f t="shared" si="180"/>
        <v>0</v>
      </c>
      <c r="DI72" s="768">
        <f t="shared" si="181"/>
        <v>0</v>
      </c>
      <c r="DJ72" s="768">
        <f t="shared" si="182"/>
        <v>0</v>
      </c>
      <c r="DK72" s="768" t="e">
        <f t="shared" si="183"/>
        <v>#DIV/0!</v>
      </c>
      <c r="DL72" s="768" t="e">
        <f t="shared" si="184"/>
        <v>#DIV/0!</v>
      </c>
      <c r="DM72" s="636" t="e">
        <f t="shared" si="185"/>
        <v>#DIV/0!</v>
      </c>
    </row>
    <row r="73" spans="1:117" s="69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80" t="s">
        <v>392</v>
      </c>
      <c r="K73" s="61"/>
      <c r="L73" s="642"/>
      <c r="M73" s="285"/>
      <c r="N73" s="72"/>
      <c r="O73" s="91"/>
      <c r="P73" s="182"/>
      <c r="Q73" s="720">
        <f t="shared" si="143"/>
        <v>0</v>
      </c>
      <c r="R73" s="686">
        <f t="shared" si="144"/>
        <v>0</v>
      </c>
      <c r="S73" s="690"/>
      <c r="T73" s="724"/>
      <c r="U73" s="725"/>
      <c r="V73" s="725"/>
      <c r="W73" s="725"/>
      <c r="X73" s="91"/>
      <c r="Y73" s="172"/>
      <c r="Z73" s="176"/>
      <c r="AA73" s="461"/>
      <c r="AB73" s="18"/>
      <c r="AC73" s="11"/>
      <c r="AD73" s="11"/>
      <c r="AE73" s="11"/>
      <c r="AF73" s="11"/>
      <c r="AG73" s="75">
        <f t="shared" si="186"/>
        <v>0</v>
      </c>
      <c r="AH73" s="11"/>
      <c r="AI73" s="91"/>
      <c r="AJ73" s="91"/>
      <c r="AK73" s="281" t="e">
        <f t="shared" si="145"/>
        <v>#DIV/0!</v>
      </c>
      <c r="AL73" s="276" t="e">
        <f t="shared" si="146"/>
        <v>#DIV/0!</v>
      </c>
      <c r="AM73" s="276"/>
      <c r="AN73" s="276" t="e">
        <f t="shared" si="147"/>
        <v>#DIV/0!</v>
      </c>
      <c r="AO73" s="276" t="e">
        <f t="shared" si="148"/>
        <v>#DIV/0!</v>
      </c>
      <c r="AP73" s="279" t="e">
        <f t="shared" si="149"/>
        <v>#DIV/0!</v>
      </c>
      <c r="AQ73" s="90" t="e">
        <f t="shared" si="150"/>
        <v>#DIV/0!</v>
      </c>
      <c r="AR73" s="91">
        <f t="shared" si="151"/>
        <v>0</v>
      </c>
      <c r="AS73" s="288">
        <f t="shared" si="152"/>
        <v>0</v>
      </c>
      <c r="AT73" s="276" t="e">
        <f t="shared" si="153"/>
        <v>#DIV/0!</v>
      </c>
      <c r="AU73" s="276" t="e">
        <f t="shared" si="154"/>
        <v>#DIV/0!</v>
      </c>
      <c r="AV73" s="276"/>
      <c r="AW73" s="276" t="e">
        <f t="shared" si="155"/>
        <v>#DIV/0!</v>
      </c>
      <c r="AX73" s="276" t="e">
        <f t="shared" si="156"/>
        <v>#DIV/0!</v>
      </c>
      <c r="AY73" s="279" t="e">
        <f t="shared" si="157"/>
        <v>#DIV/0!</v>
      </c>
      <c r="AZ73" s="61"/>
      <c r="BA73" s="276"/>
      <c r="BB73" s="276">
        <f t="shared" si="187"/>
        <v>0</v>
      </c>
      <c r="BC73" s="17"/>
      <c r="BD73" s="17"/>
      <c r="BE73" s="276"/>
      <c r="BF73" s="276"/>
      <c r="BG73" s="11"/>
      <c r="BH73" s="276">
        <f t="shared" si="158"/>
        <v>0</v>
      </c>
      <c r="BI73" s="276">
        <f t="shared" si="159"/>
        <v>0</v>
      </c>
      <c r="BJ73" s="91" t="e">
        <f t="shared" si="160"/>
        <v>#DIV/0!</v>
      </c>
      <c r="BK73" s="91" t="e">
        <f t="shared" si="161"/>
        <v>#DIV/0!</v>
      </c>
      <c r="BL73" s="91"/>
      <c r="BM73" s="91" t="e">
        <f t="shared" si="188"/>
        <v>#DIV/0!</v>
      </c>
      <c r="BN73" s="91" t="e">
        <f t="shared" si="189"/>
        <v>#DIV/0!</v>
      </c>
      <c r="BO73" s="11"/>
      <c r="BP73" s="88"/>
      <c r="BQ73" s="375"/>
      <c r="BR73" s="18" t="e">
        <f>AI73/AA73/7.2088</f>
        <v>#DIV/0!</v>
      </c>
      <c r="BS73" s="11">
        <f t="shared" si="162"/>
        <v>0</v>
      </c>
      <c r="BT73" s="517">
        <f t="shared" si="163"/>
        <v>0</v>
      </c>
      <c r="BU73" s="517" t="e">
        <f t="shared" si="164"/>
        <v>#DIV/0!</v>
      </c>
      <c r="BV73" s="504" t="e">
        <f t="shared" si="165"/>
        <v>#DIV/0!</v>
      </c>
      <c r="BW73" s="91"/>
      <c r="BX73" s="509"/>
      <c r="BY73" s="509"/>
      <c r="BZ73" s="511"/>
      <c r="CA73" s="375"/>
      <c r="CB73" s="358">
        <f>SUMPRODUCT(([178]НДПИ_расчет!$C$5:$N$5=$L73)*([178]НДПИ_расчет!$C$73:$N$73))</f>
        <v>0</v>
      </c>
      <c r="CC73" s="355">
        <f>SUMPRODUCT(('[179]Динамика NB'!$E$157:$P$157=$L73)*('[179]Динамика NB'!$E$169:$P$169))</f>
        <v>0</v>
      </c>
      <c r="CD73" s="355"/>
      <c r="CE73" s="355"/>
      <c r="CF73" s="355"/>
      <c r="CG73" s="355"/>
      <c r="CH73" s="28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8">
        <f t="shared" si="166"/>
        <v>0</v>
      </c>
      <c r="CJ73" s="28"/>
      <c r="CK73" s="28"/>
      <c r="CL73" s="41"/>
      <c r="CM73" s="57"/>
      <c r="CN73" s="16"/>
      <c r="CO73" s="28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41" t="e">
        <f t="shared" si="167"/>
        <v>#DIV/0!</v>
      </c>
      <c r="CQ73" s="288"/>
      <c r="CR73" s="14"/>
      <c r="CS73" s="91" t="e">
        <f t="shared" si="168"/>
        <v>#DIV/0!</v>
      </c>
      <c r="CT73" s="91">
        <f t="shared" si="169"/>
        <v>0</v>
      </c>
      <c r="CU73" s="91" t="e">
        <f t="shared" si="170"/>
        <v>#DIV/0!</v>
      </c>
      <c r="CV73" s="16" t="e">
        <f t="shared" si="171"/>
        <v>#DIV/0!</v>
      </c>
      <c r="CW73" s="16" t="e">
        <f t="shared" si="172"/>
        <v>#DIV/0!</v>
      </c>
      <c r="CX73" s="91" t="e">
        <f t="shared" si="190"/>
        <v>#DIV/0!</v>
      </c>
      <c r="CY73" s="288" t="e">
        <f t="shared" si="173"/>
        <v>#DIV/0!</v>
      </c>
      <c r="CZ73" s="306" t="e">
        <f t="shared" si="174"/>
        <v>#DIV/0!</v>
      </c>
      <c r="DA73" s="768" t="e">
        <f t="shared" si="175"/>
        <v>#DIV/0!</v>
      </c>
      <c r="DB73" s="778" t="e">
        <f t="shared" si="176"/>
        <v>#DIV/0!</v>
      </c>
      <c r="DC73" s="768"/>
      <c r="DD73" s="768" t="e">
        <f t="shared" si="177"/>
        <v>#DIV/0!</v>
      </c>
      <c r="DE73" s="768" t="e">
        <f t="shared" si="178"/>
        <v>#DIV/0!</v>
      </c>
      <c r="DF73" s="768"/>
      <c r="DG73" s="768">
        <f t="shared" si="179"/>
        <v>0</v>
      </c>
      <c r="DH73" s="768">
        <f t="shared" si="180"/>
        <v>0</v>
      </c>
      <c r="DI73" s="768">
        <f t="shared" si="181"/>
        <v>0</v>
      </c>
      <c r="DJ73" s="768">
        <f t="shared" si="182"/>
        <v>0</v>
      </c>
      <c r="DK73" s="768" t="e">
        <f t="shared" si="183"/>
        <v>#DIV/0!</v>
      </c>
      <c r="DL73" s="768" t="e">
        <f t="shared" si="184"/>
        <v>#DIV/0!</v>
      </c>
      <c r="DM73" s="636" t="e">
        <f t="shared" si="185"/>
        <v>#DIV/0!</v>
      </c>
    </row>
    <row r="74" spans="1:117" s="69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80" t="s">
        <v>392</v>
      </c>
      <c r="K74" s="61"/>
      <c r="L74" s="642"/>
      <c r="M74" s="285"/>
      <c r="N74" s="72"/>
      <c r="O74" s="91"/>
      <c r="P74" s="182"/>
      <c r="Q74" s="720">
        <f t="shared" si="143"/>
        <v>0</v>
      </c>
      <c r="R74" s="686">
        <f t="shared" si="144"/>
        <v>0</v>
      </c>
      <c r="S74" s="726"/>
      <c r="T74" s="727"/>
      <c r="U74" s="727"/>
      <c r="V74" s="727"/>
      <c r="W74" s="727"/>
      <c r="X74" s="91"/>
      <c r="Y74" s="172"/>
      <c r="Z74" s="176"/>
      <c r="AA74" s="461"/>
      <c r="AB74" s="18"/>
      <c r="AC74" s="11"/>
      <c r="AD74" s="11"/>
      <c r="AE74" s="11"/>
      <c r="AF74" s="11"/>
      <c r="AG74" s="75">
        <f t="shared" si="186"/>
        <v>0</v>
      </c>
      <c r="AH74" s="11"/>
      <c r="AI74" s="91"/>
      <c r="AJ74" s="91"/>
      <c r="AK74" s="281" t="e">
        <f t="shared" si="145"/>
        <v>#DIV/0!</v>
      </c>
      <c r="AL74" s="276" t="e">
        <f t="shared" si="146"/>
        <v>#DIV/0!</v>
      </c>
      <c r="AM74" s="276"/>
      <c r="AN74" s="276" t="e">
        <f t="shared" si="147"/>
        <v>#DIV/0!</v>
      </c>
      <c r="AO74" s="276" t="e">
        <f t="shared" si="148"/>
        <v>#DIV/0!</v>
      </c>
      <c r="AP74" s="279" t="e">
        <f t="shared" si="149"/>
        <v>#DIV/0!</v>
      </c>
      <c r="AQ74" s="90" t="e">
        <f t="shared" si="150"/>
        <v>#DIV/0!</v>
      </c>
      <c r="AR74" s="91">
        <f t="shared" si="151"/>
        <v>0</v>
      </c>
      <c r="AS74" s="288">
        <f t="shared" si="152"/>
        <v>0</v>
      </c>
      <c r="AT74" s="276" t="e">
        <f t="shared" si="153"/>
        <v>#DIV/0!</v>
      </c>
      <c r="AU74" s="276" t="e">
        <f t="shared" si="154"/>
        <v>#DIV/0!</v>
      </c>
      <c r="AV74" s="276"/>
      <c r="AW74" s="276" t="e">
        <f t="shared" si="155"/>
        <v>#DIV/0!</v>
      </c>
      <c r="AX74" s="276" t="e">
        <f t="shared" si="156"/>
        <v>#DIV/0!</v>
      </c>
      <c r="AY74" s="279" t="e">
        <f t="shared" si="157"/>
        <v>#DIV/0!</v>
      </c>
      <c r="AZ74" s="61"/>
      <c r="BA74" s="276"/>
      <c r="BB74" s="276">
        <f t="shared" si="187"/>
        <v>0</v>
      </c>
      <c r="BC74" s="17"/>
      <c r="BD74" s="17"/>
      <c r="BE74" s="276"/>
      <c r="BF74" s="276"/>
      <c r="BG74" s="11"/>
      <c r="BH74" s="276">
        <f t="shared" si="158"/>
        <v>0</v>
      </c>
      <c r="BI74" s="276">
        <f t="shared" si="159"/>
        <v>0</v>
      </c>
      <c r="BJ74" s="91" t="e">
        <f t="shared" si="160"/>
        <v>#DIV/0!</v>
      </c>
      <c r="BK74" s="91" t="e">
        <f t="shared" si="161"/>
        <v>#DIV/0!</v>
      </c>
      <c r="BL74" s="91"/>
      <c r="BM74" s="91" t="e">
        <f t="shared" si="188"/>
        <v>#DIV/0!</v>
      </c>
      <c r="BN74" s="91" t="e">
        <f t="shared" si="189"/>
        <v>#DIV/0!</v>
      </c>
      <c r="BO74" s="11"/>
      <c r="BP74" s="88"/>
      <c r="BQ74" s="375"/>
      <c r="BR74" s="18" t="e">
        <f>AI74/AA74/7.208</f>
        <v>#DIV/0!</v>
      </c>
      <c r="BS74" s="11">
        <f t="shared" si="162"/>
        <v>0</v>
      </c>
      <c r="BT74" s="517">
        <f t="shared" si="163"/>
        <v>0</v>
      </c>
      <c r="BU74" s="517" t="e">
        <f t="shared" si="164"/>
        <v>#DIV/0!</v>
      </c>
      <c r="BV74" s="504" t="e">
        <f t="shared" si="165"/>
        <v>#DIV/0!</v>
      </c>
      <c r="BW74" s="91"/>
      <c r="BX74" s="509"/>
      <c r="BY74" s="509"/>
      <c r="BZ74" s="511"/>
      <c r="CA74" s="375"/>
      <c r="CB74" s="358">
        <f>SUMPRODUCT(([178]НДПИ_расчет!$C$5:$N$5=$L74)*([178]НДПИ_расчет!$C$73:$N$73))</f>
        <v>0</v>
      </c>
      <c r="CC74" s="355">
        <f>SUMPRODUCT(('[179]Динамика NB'!$E$157:$P$157=$L74)*('[179]Динамика NB'!$E$169:$P$169))</f>
        <v>0</v>
      </c>
      <c r="CD74" s="355"/>
      <c r="CE74" s="355"/>
      <c r="CF74" s="355"/>
      <c r="CG74" s="355"/>
      <c r="CH74" s="28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8">
        <f t="shared" si="166"/>
        <v>0</v>
      </c>
      <c r="CJ74" s="28"/>
      <c r="CK74" s="28"/>
      <c r="CL74" s="41"/>
      <c r="CM74" s="57"/>
      <c r="CN74" s="16"/>
      <c r="CO74" s="28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41" t="e">
        <f t="shared" si="167"/>
        <v>#DIV/0!</v>
      </c>
      <c r="CQ74" s="288"/>
      <c r="CR74" s="14"/>
      <c r="CS74" s="91" t="e">
        <f t="shared" si="168"/>
        <v>#DIV/0!</v>
      </c>
      <c r="CT74" s="91">
        <f t="shared" si="169"/>
        <v>0</v>
      </c>
      <c r="CU74" s="91" t="e">
        <f t="shared" si="170"/>
        <v>#DIV/0!</v>
      </c>
      <c r="CV74" s="16" t="e">
        <f t="shared" si="171"/>
        <v>#DIV/0!</v>
      </c>
      <c r="CW74" s="16" t="e">
        <f t="shared" si="172"/>
        <v>#DIV/0!</v>
      </c>
      <c r="CX74" s="91" t="e">
        <f t="shared" si="190"/>
        <v>#DIV/0!</v>
      </c>
      <c r="CY74" s="288" t="e">
        <f t="shared" si="173"/>
        <v>#DIV/0!</v>
      </c>
      <c r="CZ74" s="306" t="e">
        <f t="shared" si="174"/>
        <v>#DIV/0!</v>
      </c>
      <c r="DA74" s="768" t="e">
        <f t="shared" si="175"/>
        <v>#DIV/0!</v>
      </c>
      <c r="DB74" s="778" t="e">
        <f t="shared" si="176"/>
        <v>#DIV/0!</v>
      </c>
      <c r="DC74" s="768"/>
      <c r="DD74" s="768" t="e">
        <f t="shared" si="177"/>
        <v>#DIV/0!</v>
      </c>
      <c r="DE74" s="768" t="e">
        <f t="shared" si="178"/>
        <v>#DIV/0!</v>
      </c>
      <c r="DF74" s="768"/>
      <c r="DG74" s="768">
        <f t="shared" si="179"/>
        <v>0</v>
      </c>
      <c r="DH74" s="768">
        <f t="shared" si="180"/>
        <v>0</v>
      </c>
      <c r="DI74" s="768">
        <f t="shared" si="181"/>
        <v>0</v>
      </c>
      <c r="DJ74" s="768">
        <f t="shared" si="182"/>
        <v>0</v>
      </c>
      <c r="DK74" s="768" t="e">
        <f t="shared" si="183"/>
        <v>#DIV/0!</v>
      </c>
      <c r="DL74" s="768" t="e">
        <f t="shared" si="184"/>
        <v>#DIV/0!</v>
      </c>
      <c r="DM74" s="636" t="e">
        <f t="shared" si="185"/>
        <v>#DIV/0!</v>
      </c>
    </row>
    <row r="75" spans="1:117" s="69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80" t="s">
        <v>392</v>
      </c>
      <c r="K75" s="61"/>
      <c r="L75" s="642"/>
      <c r="M75" s="285"/>
      <c r="N75" s="72"/>
      <c r="O75" s="91"/>
      <c r="P75" s="182"/>
      <c r="Q75" s="720">
        <f t="shared" si="143"/>
        <v>0</v>
      </c>
      <c r="R75" s="686">
        <f t="shared" si="144"/>
        <v>0</v>
      </c>
      <c r="S75" s="726"/>
      <c r="T75" s="727"/>
      <c r="U75" s="727"/>
      <c r="V75" s="727"/>
      <c r="W75" s="727"/>
      <c r="X75" s="91"/>
      <c r="Y75" s="172"/>
      <c r="Z75" s="176"/>
      <c r="AA75" s="461"/>
      <c r="AB75" s="18"/>
      <c r="AC75" s="11"/>
      <c r="AD75" s="11"/>
      <c r="AE75" s="11"/>
      <c r="AF75" s="11"/>
      <c r="AG75" s="75">
        <f t="shared" si="186"/>
        <v>0</v>
      </c>
      <c r="AH75" s="11"/>
      <c r="AI75" s="91"/>
      <c r="AJ75" s="91"/>
      <c r="AK75" s="281" t="e">
        <f t="shared" si="145"/>
        <v>#DIV/0!</v>
      </c>
      <c r="AL75" s="91" t="e">
        <f t="shared" si="146"/>
        <v>#DIV/0!</v>
      </c>
      <c r="AM75" s="91"/>
      <c r="AN75" s="91" t="e">
        <f t="shared" si="147"/>
        <v>#DIV/0!</v>
      </c>
      <c r="AO75" s="91" t="e">
        <f t="shared" si="148"/>
        <v>#DIV/0!</v>
      </c>
      <c r="AP75" s="288" t="e">
        <f t="shared" si="149"/>
        <v>#DIV/0!</v>
      </c>
      <c r="AQ75" s="90" t="e">
        <f t="shared" si="150"/>
        <v>#DIV/0!</v>
      </c>
      <c r="AR75" s="91">
        <f t="shared" si="151"/>
        <v>0</v>
      </c>
      <c r="AS75" s="288">
        <f t="shared" si="152"/>
        <v>0</v>
      </c>
      <c r="AT75" s="276" t="e">
        <f t="shared" si="153"/>
        <v>#DIV/0!</v>
      </c>
      <c r="AU75" s="91" t="e">
        <f t="shared" si="154"/>
        <v>#DIV/0!</v>
      </c>
      <c r="AV75" s="91"/>
      <c r="AW75" s="91" t="e">
        <f t="shared" si="155"/>
        <v>#DIV/0!</v>
      </c>
      <c r="AX75" s="91" t="e">
        <f t="shared" si="156"/>
        <v>#DIV/0!</v>
      </c>
      <c r="AY75" s="288" t="e">
        <f t="shared" si="157"/>
        <v>#DIV/0!</v>
      </c>
      <c r="AZ75" s="61"/>
      <c r="BA75" s="91"/>
      <c r="BB75" s="91">
        <f t="shared" si="187"/>
        <v>0</v>
      </c>
      <c r="BC75" s="13"/>
      <c r="BD75" s="13"/>
      <c r="BE75" s="91"/>
      <c r="BF75" s="91"/>
      <c r="BG75" s="11"/>
      <c r="BH75" s="91">
        <f t="shared" si="158"/>
        <v>0</v>
      </c>
      <c r="BI75" s="91">
        <f t="shared" si="159"/>
        <v>0</v>
      </c>
      <c r="BJ75" s="91" t="e">
        <f t="shared" si="160"/>
        <v>#DIV/0!</v>
      </c>
      <c r="BK75" s="91" t="e">
        <f t="shared" si="161"/>
        <v>#DIV/0!</v>
      </c>
      <c r="BL75" s="91"/>
      <c r="BM75" s="91" t="e">
        <f t="shared" si="188"/>
        <v>#DIV/0!</v>
      </c>
      <c r="BN75" s="91" t="e">
        <f t="shared" si="189"/>
        <v>#DIV/0!</v>
      </c>
      <c r="BO75" s="11"/>
      <c r="BP75" s="88"/>
      <c r="BQ75" s="375"/>
      <c r="BR75" s="18" t="e">
        <f>AI75/AA75/7.2187</f>
        <v>#DIV/0!</v>
      </c>
      <c r="BS75" s="11">
        <f t="shared" si="162"/>
        <v>0</v>
      </c>
      <c r="BT75" s="517">
        <f t="shared" si="163"/>
        <v>0</v>
      </c>
      <c r="BU75" s="517" t="e">
        <f t="shared" si="164"/>
        <v>#DIV/0!</v>
      </c>
      <c r="BV75" s="504" t="e">
        <f t="shared" si="165"/>
        <v>#DIV/0!</v>
      </c>
      <c r="BW75" s="91"/>
      <c r="BX75" s="509"/>
      <c r="BY75" s="509"/>
      <c r="BZ75" s="511"/>
      <c r="CA75" s="375"/>
      <c r="CB75" s="358">
        <f>SUMPRODUCT(([178]НДПИ_расчет!$C$5:$N$5=$L75)*([178]НДПИ_расчет!$C$73:$N$73))</f>
        <v>0</v>
      </c>
      <c r="CC75" s="363">
        <f>SUMPRODUCT(('[179]Динамика NB'!$E$157:$P$157=$L75)*('[179]Динамика NB'!$E$169:$P$169))</f>
        <v>0</v>
      </c>
      <c r="CD75" s="363"/>
      <c r="CE75" s="363"/>
      <c r="CF75" s="363"/>
      <c r="CG75" s="363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66"/>
        <v>0</v>
      </c>
      <c r="CJ75" s="16"/>
      <c r="CK75" s="16"/>
      <c r="CL75" s="40"/>
      <c r="CM75" s="57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40" t="e">
        <f t="shared" si="167"/>
        <v>#DIV/0!</v>
      </c>
      <c r="CQ75" s="288"/>
      <c r="CR75" s="14"/>
      <c r="CS75" s="91" t="e">
        <f t="shared" si="168"/>
        <v>#DIV/0!</v>
      </c>
      <c r="CT75" s="91">
        <f t="shared" si="169"/>
        <v>0</v>
      </c>
      <c r="CU75" s="91" t="e">
        <f t="shared" si="170"/>
        <v>#DIV/0!</v>
      </c>
      <c r="CV75" s="16" t="e">
        <f t="shared" si="171"/>
        <v>#DIV/0!</v>
      </c>
      <c r="CW75" s="16" t="e">
        <f t="shared" si="172"/>
        <v>#DIV/0!</v>
      </c>
      <c r="CX75" s="91" t="e">
        <f t="shared" si="190"/>
        <v>#DIV/0!</v>
      </c>
      <c r="CY75" s="288" t="e">
        <f t="shared" si="173"/>
        <v>#DIV/0!</v>
      </c>
      <c r="CZ75" s="306" t="e">
        <f t="shared" si="174"/>
        <v>#DIV/0!</v>
      </c>
      <c r="DA75" s="768" t="e">
        <f t="shared" si="175"/>
        <v>#DIV/0!</v>
      </c>
      <c r="DB75" s="778" t="e">
        <f t="shared" si="176"/>
        <v>#DIV/0!</v>
      </c>
      <c r="DC75" s="768"/>
      <c r="DD75" s="768" t="e">
        <f t="shared" si="177"/>
        <v>#DIV/0!</v>
      </c>
      <c r="DE75" s="768" t="e">
        <f t="shared" si="178"/>
        <v>#DIV/0!</v>
      </c>
      <c r="DF75" s="768"/>
      <c r="DG75" s="768">
        <f t="shared" si="179"/>
        <v>0</v>
      </c>
      <c r="DH75" s="768">
        <f t="shared" si="180"/>
        <v>0</v>
      </c>
      <c r="DI75" s="768">
        <f t="shared" si="181"/>
        <v>0</v>
      </c>
      <c r="DJ75" s="768">
        <f t="shared" si="182"/>
        <v>0</v>
      </c>
      <c r="DK75" s="768" t="e">
        <f t="shared" si="183"/>
        <v>#DIV/0!</v>
      </c>
      <c r="DL75" s="768" t="e">
        <f t="shared" si="184"/>
        <v>#DIV/0!</v>
      </c>
      <c r="DM75" s="636" t="e">
        <f t="shared" si="185"/>
        <v>#DIV/0!</v>
      </c>
    </row>
    <row r="76" spans="1:117" s="69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80" t="s">
        <v>392</v>
      </c>
      <c r="K76" s="61"/>
      <c r="L76" s="642"/>
      <c r="M76" s="285"/>
      <c r="N76" s="72"/>
      <c r="O76" s="91"/>
      <c r="P76" s="182"/>
      <c r="Q76" s="720">
        <f t="shared" si="143"/>
        <v>0</v>
      </c>
      <c r="R76" s="686">
        <f t="shared" si="144"/>
        <v>0</v>
      </c>
      <c r="S76" s="726"/>
      <c r="T76" s="727"/>
      <c r="U76" s="727"/>
      <c r="V76" s="727"/>
      <c r="W76" s="727"/>
      <c r="X76" s="91"/>
      <c r="Y76" s="172"/>
      <c r="Z76" s="176"/>
      <c r="AA76" s="461"/>
      <c r="AB76" s="18"/>
      <c r="AC76" s="11"/>
      <c r="AD76" s="11"/>
      <c r="AE76" s="11"/>
      <c r="AF76" s="11"/>
      <c r="AG76" s="75">
        <f t="shared" si="186"/>
        <v>0</v>
      </c>
      <c r="AH76" s="11"/>
      <c r="AI76" s="91"/>
      <c r="AJ76" s="91"/>
      <c r="AK76" s="281" t="e">
        <f t="shared" si="145"/>
        <v>#DIV/0!</v>
      </c>
      <c r="AL76" s="91" t="e">
        <f t="shared" si="146"/>
        <v>#DIV/0!</v>
      </c>
      <c r="AM76" s="91"/>
      <c r="AN76" s="91" t="e">
        <f t="shared" si="147"/>
        <v>#DIV/0!</v>
      </c>
      <c r="AO76" s="91" t="e">
        <f t="shared" si="148"/>
        <v>#DIV/0!</v>
      </c>
      <c r="AP76" s="288" t="e">
        <f t="shared" si="149"/>
        <v>#DIV/0!</v>
      </c>
      <c r="AQ76" s="90" t="e">
        <f t="shared" si="150"/>
        <v>#DIV/0!</v>
      </c>
      <c r="AR76" s="91">
        <f t="shared" si="151"/>
        <v>0</v>
      </c>
      <c r="AS76" s="288">
        <f t="shared" si="152"/>
        <v>0</v>
      </c>
      <c r="AT76" s="276" t="e">
        <f t="shared" si="153"/>
        <v>#DIV/0!</v>
      </c>
      <c r="AU76" s="91" t="e">
        <f t="shared" si="154"/>
        <v>#DIV/0!</v>
      </c>
      <c r="AV76" s="91"/>
      <c r="AW76" s="91" t="e">
        <f t="shared" si="155"/>
        <v>#DIV/0!</v>
      </c>
      <c r="AX76" s="91" t="e">
        <f t="shared" si="156"/>
        <v>#DIV/0!</v>
      </c>
      <c r="AY76" s="288" t="e">
        <f t="shared" si="157"/>
        <v>#DIV/0!</v>
      </c>
      <c r="AZ76" s="61"/>
      <c r="BA76" s="91"/>
      <c r="BB76" s="91">
        <f t="shared" si="187"/>
        <v>0</v>
      </c>
      <c r="BC76" s="13"/>
      <c r="BD76" s="13"/>
      <c r="BE76" s="91"/>
      <c r="BF76" s="91"/>
      <c r="BG76" s="11"/>
      <c r="BH76" s="91">
        <f t="shared" si="158"/>
        <v>0</v>
      </c>
      <c r="BI76" s="91">
        <f t="shared" si="159"/>
        <v>0</v>
      </c>
      <c r="BJ76" s="91" t="e">
        <f t="shared" si="160"/>
        <v>#DIV/0!</v>
      </c>
      <c r="BK76" s="91" t="e">
        <f t="shared" si="161"/>
        <v>#DIV/0!</v>
      </c>
      <c r="BL76" s="91"/>
      <c r="BM76" s="91" t="e">
        <f t="shared" si="188"/>
        <v>#DIV/0!</v>
      </c>
      <c r="BN76" s="91" t="e">
        <f t="shared" si="189"/>
        <v>#DIV/0!</v>
      </c>
      <c r="BO76" s="11"/>
      <c r="BP76" s="88"/>
      <c r="BQ76" s="375"/>
      <c r="BR76" s="18" t="e">
        <f>AI76/AA76/7.2385</f>
        <v>#DIV/0!</v>
      </c>
      <c r="BS76" s="11">
        <f t="shared" si="162"/>
        <v>0</v>
      </c>
      <c r="BT76" s="517">
        <f t="shared" si="163"/>
        <v>0</v>
      </c>
      <c r="BU76" s="517" t="e">
        <f t="shared" si="164"/>
        <v>#DIV/0!</v>
      </c>
      <c r="BV76" s="504" t="e">
        <f t="shared" si="165"/>
        <v>#DIV/0!</v>
      </c>
      <c r="BW76" s="91"/>
      <c r="BX76" s="509"/>
      <c r="BY76" s="509"/>
      <c r="BZ76" s="511"/>
      <c r="CA76" s="375"/>
      <c r="CB76" s="358">
        <f>SUMPRODUCT(([178]НДПИ_расчет!$C$5:$N$5=$L76)*([178]НДПИ_расчет!$C$73:$N$73))</f>
        <v>0</v>
      </c>
      <c r="CC76" s="363">
        <f>SUMPRODUCT(('[179]Динамика NB'!$E$157:$P$157=$L76)*('[179]Динамика NB'!$E$169:$P$169))</f>
        <v>0</v>
      </c>
      <c r="CD76" s="363"/>
      <c r="CE76" s="363"/>
      <c r="CF76" s="363"/>
      <c r="CG76" s="363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66"/>
        <v>0</v>
      </c>
      <c r="CJ76" s="16"/>
      <c r="CK76" s="16"/>
      <c r="CL76" s="40"/>
      <c r="CM76" s="57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40" t="e">
        <f t="shared" si="167"/>
        <v>#DIV/0!</v>
      </c>
      <c r="CQ76" s="288"/>
      <c r="CR76" s="14"/>
      <c r="CS76" s="91" t="e">
        <f t="shared" si="168"/>
        <v>#DIV/0!</v>
      </c>
      <c r="CT76" s="91">
        <f t="shared" si="169"/>
        <v>0</v>
      </c>
      <c r="CU76" s="91" t="e">
        <f t="shared" si="170"/>
        <v>#DIV/0!</v>
      </c>
      <c r="CV76" s="16" t="e">
        <f t="shared" si="171"/>
        <v>#DIV/0!</v>
      </c>
      <c r="CW76" s="16" t="e">
        <f t="shared" si="172"/>
        <v>#DIV/0!</v>
      </c>
      <c r="CX76" s="91" t="e">
        <f t="shared" si="190"/>
        <v>#DIV/0!</v>
      </c>
      <c r="CY76" s="288" t="e">
        <f t="shared" si="173"/>
        <v>#DIV/0!</v>
      </c>
      <c r="CZ76" s="306" t="e">
        <f t="shared" si="174"/>
        <v>#DIV/0!</v>
      </c>
      <c r="DA76" s="768" t="e">
        <f t="shared" si="175"/>
        <v>#DIV/0!</v>
      </c>
      <c r="DB76" s="778" t="e">
        <f t="shared" si="176"/>
        <v>#DIV/0!</v>
      </c>
      <c r="DC76" s="768"/>
      <c r="DD76" s="768" t="e">
        <f t="shared" si="177"/>
        <v>#DIV/0!</v>
      </c>
      <c r="DE76" s="768" t="e">
        <f t="shared" si="178"/>
        <v>#DIV/0!</v>
      </c>
      <c r="DF76" s="768"/>
      <c r="DG76" s="768">
        <f t="shared" si="179"/>
        <v>0</v>
      </c>
      <c r="DH76" s="768">
        <f t="shared" si="180"/>
        <v>0</v>
      </c>
      <c r="DI76" s="768">
        <f t="shared" si="181"/>
        <v>0</v>
      </c>
      <c r="DJ76" s="768">
        <f t="shared" si="182"/>
        <v>0</v>
      </c>
      <c r="DK76" s="768" t="e">
        <f t="shared" si="183"/>
        <v>#DIV/0!</v>
      </c>
      <c r="DL76" s="768" t="e">
        <f t="shared" si="184"/>
        <v>#DIV/0!</v>
      </c>
      <c r="DM76" s="636" t="e">
        <f t="shared" si="185"/>
        <v>#DIV/0!</v>
      </c>
    </row>
    <row r="77" spans="1:117" s="69" customFormat="1" ht="15.95" customHeight="1" x14ac:dyDescent="0.25">
      <c r="A77" s="27"/>
      <c r="B77" s="491"/>
      <c r="C77" s="492"/>
      <c r="D77" s="492"/>
      <c r="E77" s="492"/>
      <c r="F77" s="492"/>
      <c r="G77" s="496"/>
      <c r="H77" s="27"/>
      <c r="I77" s="27"/>
      <c r="J77" s="80" t="s">
        <v>392</v>
      </c>
      <c r="K77" s="634"/>
      <c r="L77" s="637"/>
      <c r="M77" s="190"/>
      <c r="N77" s="22"/>
      <c r="O77" s="276"/>
      <c r="P77" s="184"/>
      <c r="Q77" s="721">
        <f t="shared" si="143"/>
        <v>0</v>
      </c>
      <c r="R77" s="686">
        <f t="shared" si="144"/>
        <v>0</v>
      </c>
      <c r="S77" s="684"/>
      <c r="T77" s="728"/>
      <c r="U77" s="728"/>
      <c r="V77" s="728"/>
      <c r="W77" s="728"/>
      <c r="X77" s="91"/>
      <c r="Y77" s="274"/>
      <c r="Z77" s="289"/>
      <c r="AA77" s="459"/>
      <c r="AB77" s="263"/>
      <c r="AC77" s="278"/>
      <c r="AD77" s="278"/>
      <c r="AE77" s="278"/>
      <c r="AF77" s="278"/>
      <c r="AG77" s="284">
        <f t="shared" si="186"/>
        <v>0</v>
      </c>
      <c r="AH77" s="632"/>
      <c r="AI77" s="276"/>
      <c r="AJ77" s="276"/>
      <c r="AK77" s="61" t="e">
        <f t="shared" si="145"/>
        <v>#DIV/0!</v>
      </c>
      <c r="AL77" s="91" t="e">
        <f t="shared" si="146"/>
        <v>#DIV/0!</v>
      </c>
      <c r="AM77" s="91"/>
      <c r="AN77" s="91" t="e">
        <f t="shared" si="147"/>
        <v>#DIV/0!</v>
      </c>
      <c r="AO77" s="91" t="e">
        <f t="shared" si="148"/>
        <v>#DIV/0!</v>
      </c>
      <c r="AP77" s="288" t="e">
        <f t="shared" si="149"/>
        <v>#DIV/0!</v>
      </c>
      <c r="AQ77" s="86" t="e">
        <f t="shared" si="150"/>
        <v>#DIV/0!</v>
      </c>
      <c r="AR77" s="276">
        <f t="shared" si="151"/>
        <v>0</v>
      </c>
      <c r="AS77" s="279">
        <f>AR77-AJ77</f>
        <v>0</v>
      </c>
      <c r="AT77" s="91" t="e">
        <f t="shared" si="153"/>
        <v>#DIV/0!</v>
      </c>
      <c r="AU77" s="91" t="e">
        <f t="shared" si="154"/>
        <v>#DIV/0!</v>
      </c>
      <c r="AV77" s="91"/>
      <c r="AW77" s="91" t="e">
        <f t="shared" si="155"/>
        <v>#DIV/0!</v>
      </c>
      <c r="AX77" s="91" t="e">
        <f t="shared" si="156"/>
        <v>#DIV/0!</v>
      </c>
      <c r="AY77" s="288" t="e">
        <f t="shared" si="157"/>
        <v>#DIV/0!</v>
      </c>
      <c r="AZ77" s="281"/>
      <c r="BA77" s="276"/>
      <c r="BB77" s="276">
        <f t="shared" si="187"/>
        <v>0</v>
      </c>
      <c r="BC77" s="13"/>
      <c r="BD77" s="13"/>
      <c r="BE77" s="91"/>
      <c r="BF77" s="91"/>
      <c r="BG77" s="278"/>
      <c r="BH77" s="276">
        <f t="shared" si="158"/>
        <v>0</v>
      </c>
      <c r="BI77" s="276">
        <f t="shared" si="159"/>
        <v>0</v>
      </c>
      <c r="BJ77" s="276" t="e">
        <f t="shared" si="160"/>
        <v>#DIV/0!</v>
      </c>
      <c r="BK77" s="276" t="e">
        <f t="shared" si="161"/>
        <v>#DIV/0!</v>
      </c>
      <c r="BL77" s="276"/>
      <c r="BM77" s="276" t="e">
        <f t="shared" si="188"/>
        <v>#DIV/0!</v>
      </c>
      <c r="BN77" s="276" t="e">
        <f t="shared" si="189"/>
        <v>#DIV/0!</v>
      </c>
      <c r="BO77" s="278"/>
      <c r="BP77" s="78"/>
      <c r="BQ77" s="375"/>
      <c r="BR77" s="491" t="e">
        <f>AI77/AA77/7.2187</f>
        <v>#DIV/0!</v>
      </c>
      <c r="BS77" s="11">
        <f t="shared" si="162"/>
        <v>0</v>
      </c>
      <c r="BT77" s="518">
        <f t="shared" si="163"/>
        <v>0</v>
      </c>
      <c r="BU77" s="518" t="e">
        <f t="shared" si="164"/>
        <v>#DIV/0!</v>
      </c>
      <c r="BV77" s="497" t="e">
        <f t="shared" si="165"/>
        <v>#DIV/0!</v>
      </c>
      <c r="BW77" s="276"/>
      <c r="BX77" s="508"/>
      <c r="BY77" s="508"/>
      <c r="BZ77" s="507"/>
      <c r="CA77" s="375"/>
      <c r="CB77" s="61">
        <f>SUMPRODUCT(([178]НДПИ_расчет!$C$5:$N$5=$L77)*([178]НДПИ_расчет!$C$73:$N$73))</f>
        <v>0</v>
      </c>
      <c r="CC77" s="363">
        <f>SUMPRODUCT(('[179]Динамика NB'!$E$157:$P$157=$L77)*('[179]Динамика NB'!$E$169:$P$169))</f>
        <v>0</v>
      </c>
      <c r="CD77" s="363"/>
      <c r="CE77" s="363"/>
      <c r="CF77" s="363"/>
      <c r="CG77" s="363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66"/>
        <v>0</v>
      </c>
      <c r="CJ77" s="16"/>
      <c r="CK77" s="16"/>
      <c r="CL77" s="40"/>
      <c r="CM77" s="131"/>
      <c r="CN77" s="28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40" t="e">
        <f t="shared" si="167"/>
        <v>#DIV/0!</v>
      </c>
      <c r="CQ77" s="279"/>
      <c r="CR77" s="283"/>
      <c r="CS77" s="276" t="e">
        <f t="shared" si="168"/>
        <v>#DIV/0!</v>
      </c>
      <c r="CT77" s="276">
        <f t="shared" si="169"/>
        <v>0</v>
      </c>
      <c r="CU77" s="276" t="e">
        <f t="shared" si="170"/>
        <v>#DIV/0!</v>
      </c>
      <c r="CV77" s="554" t="e">
        <f t="shared" si="171"/>
        <v>#DIV/0!</v>
      </c>
      <c r="CW77" s="554" t="e">
        <f t="shared" si="172"/>
        <v>#DIV/0!</v>
      </c>
      <c r="CX77" s="276" t="e">
        <f t="shared" si="190"/>
        <v>#DIV/0!</v>
      </c>
      <c r="CY77" s="279" t="e">
        <f t="shared" si="173"/>
        <v>#DIV/0!</v>
      </c>
      <c r="CZ77" s="306" t="e">
        <f t="shared" si="174"/>
        <v>#DIV/0!</v>
      </c>
      <c r="DA77" s="768" t="e">
        <f t="shared" si="175"/>
        <v>#DIV/0!</v>
      </c>
      <c r="DB77" s="778" t="e">
        <f t="shared" si="176"/>
        <v>#DIV/0!</v>
      </c>
      <c r="DC77" s="768"/>
      <c r="DD77" s="768" t="e">
        <f t="shared" si="177"/>
        <v>#DIV/0!</v>
      </c>
      <c r="DE77" s="768" t="e">
        <f t="shared" si="178"/>
        <v>#DIV/0!</v>
      </c>
      <c r="DF77" s="768"/>
      <c r="DG77" s="768">
        <f t="shared" si="179"/>
        <v>0</v>
      </c>
      <c r="DH77" s="768">
        <f t="shared" si="180"/>
        <v>0</v>
      </c>
      <c r="DI77" s="768">
        <f t="shared" si="181"/>
        <v>0</v>
      </c>
      <c r="DJ77" s="768">
        <f t="shared" si="182"/>
        <v>0</v>
      </c>
      <c r="DK77" s="768" t="e">
        <f t="shared" si="183"/>
        <v>#DIV/0!</v>
      </c>
      <c r="DL77" s="768" t="e">
        <f t="shared" si="184"/>
        <v>#DIV/0!</v>
      </c>
      <c r="DM77" s="636" t="e">
        <f t="shared" si="185"/>
        <v>#DIV/0!</v>
      </c>
    </row>
    <row r="78" spans="1:117" s="69" customFormat="1" ht="15.95" customHeight="1" x14ac:dyDescent="0.25">
      <c r="A78" s="27"/>
      <c r="B78" s="491"/>
      <c r="C78" s="492"/>
      <c r="D78" s="492"/>
      <c r="E78" s="492"/>
      <c r="F78" s="492"/>
      <c r="G78" s="496"/>
      <c r="H78" s="27"/>
      <c r="I78" s="27"/>
      <c r="J78" s="80" t="s">
        <v>392</v>
      </c>
      <c r="K78" s="634"/>
      <c r="L78" s="637"/>
      <c r="M78" s="190"/>
      <c r="N78" s="22"/>
      <c r="O78" s="276"/>
      <c r="P78" s="184"/>
      <c r="Q78" s="721">
        <f t="shared" si="143"/>
        <v>0</v>
      </c>
      <c r="R78" s="686">
        <f t="shared" si="144"/>
        <v>0</v>
      </c>
      <c r="S78" s="684"/>
      <c r="T78" s="728"/>
      <c r="U78" s="728"/>
      <c r="V78" s="728"/>
      <c r="W78" s="728"/>
      <c r="X78" s="276"/>
      <c r="Y78" s="274"/>
      <c r="Z78" s="289"/>
      <c r="AA78" s="459"/>
      <c r="AB78" s="263"/>
      <c r="AC78" s="278"/>
      <c r="AD78" s="278"/>
      <c r="AE78" s="278"/>
      <c r="AF78" s="278"/>
      <c r="AG78" s="284">
        <f t="shared" si="186"/>
        <v>0</v>
      </c>
      <c r="AH78" s="632"/>
      <c r="AI78" s="276"/>
      <c r="AJ78" s="276"/>
      <c r="AK78" s="61" t="e">
        <f t="shared" si="145"/>
        <v>#DIV/0!</v>
      </c>
      <c r="AL78" s="91" t="e">
        <f t="shared" si="146"/>
        <v>#DIV/0!</v>
      </c>
      <c r="AM78" s="91"/>
      <c r="AN78" s="91" t="e">
        <f t="shared" si="147"/>
        <v>#DIV/0!</v>
      </c>
      <c r="AO78" s="91" t="e">
        <f t="shared" si="148"/>
        <v>#DIV/0!</v>
      </c>
      <c r="AP78" s="288" t="e">
        <f t="shared" si="149"/>
        <v>#DIV/0!</v>
      </c>
      <c r="AQ78" s="86" t="e">
        <f t="shared" si="150"/>
        <v>#DIV/0!</v>
      </c>
      <c r="AR78" s="276">
        <f t="shared" si="151"/>
        <v>0</v>
      </c>
      <c r="AS78" s="279">
        <f t="shared" si="152"/>
        <v>0</v>
      </c>
      <c r="AT78" s="91" t="e">
        <f t="shared" si="153"/>
        <v>#DIV/0!</v>
      </c>
      <c r="AU78" s="91" t="e">
        <f t="shared" si="154"/>
        <v>#DIV/0!</v>
      </c>
      <c r="AV78" s="91"/>
      <c r="AW78" s="91" t="e">
        <f t="shared" si="155"/>
        <v>#DIV/0!</v>
      </c>
      <c r="AX78" s="91" t="e">
        <f t="shared" si="156"/>
        <v>#DIV/0!</v>
      </c>
      <c r="AY78" s="288" t="e">
        <f t="shared" si="157"/>
        <v>#DIV/0!</v>
      </c>
      <c r="AZ78" s="281"/>
      <c r="BA78" s="276"/>
      <c r="BB78" s="276">
        <f t="shared" si="187"/>
        <v>0</v>
      </c>
      <c r="BC78" s="13"/>
      <c r="BD78" s="13"/>
      <c r="BE78" s="91"/>
      <c r="BF78" s="91"/>
      <c r="BG78" s="278"/>
      <c r="BH78" s="276">
        <f t="shared" si="158"/>
        <v>0</v>
      </c>
      <c r="BI78" s="276">
        <f t="shared" si="159"/>
        <v>0</v>
      </c>
      <c r="BJ78" s="276" t="e">
        <f t="shared" si="160"/>
        <v>#DIV/0!</v>
      </c>
      <c r="BK78" s="276" t="e">
        <f t="shared" si="161"/>
        <v>#DIV/0!</v>
      </c>
      <c r="BL78" s="276"/>
      <c r="BM78" s="276" t="e">
        <f t="shared" si="188"/>
        <v>#DIV/0!</v>
      </c>
      <c r="BN78" s="276" t="e">
        <f t="shared" si="189"/>
        <v>#DIV/0!</v>
      </c>
      <c r="BO78" s="278"/>
      <c r="BP78" s="78"/>
      <c r="BQ78" s="375"/>
      <c r="BR78" s="491" t="e">
        <f>AI78/AA78/7.2178</f>
        <v>#DIV/0!</v>
      </c>
      <c r="BS78" s="492">
        <f t="shared" si="162"/>
        <v>0</v>
      </c>
      <c r="BT78" s="518">
        <f t="shared" si="163"/>
        <v>0</v>
      </c>
      <c r="BU78" s="518" t="e">
        <f t="shared" si="164"/>
        <v>#DIV/0!</v>
      </c>
      <c r="BV78" s="497" t="e">
        <f t="shared" si="165"/>
        <v>#DIV/0!</v>
      </c>
      <c r="BW78" s="276"/>
      <c r="BX78" s="508"/>
      <c r="BY78" s="508"/>
      <c r="BZ78" s="507"/>
      <c r="CA78" s="375"/>
      <c r="CB78" s="61">
        <f>SUMPRODUCT(([178]НДПИ_расчет!$C$5:$N$5=$L78)*([178]НДПИ_расчет!$C$73:$N$73))</f>
        <v>0</v>
      </c>
      <c r="CC78" s="363">
        <f>SUMPRODUCT(('[179]Динамика NB'!$E$157:$P$157=$L78)*('[179]Динамика NB'!$E$169:$P$169))</f>
        <v>0</v>
      </c>
      <c r="CD78" s="363"/>
      <c r="CE78" s="363"/>
      <c r="CF78" s="363"/>
      <c r="CG78" s="363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66"/>
        <v>0</v>
      </c>
      <c r="CJ78" s="16"/>
      <c r="CK78" s="16"/>
      <c r="CL78" s="40"/>
      <c r="CM78" s="131"/>
      <c r="CN78" s="28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40" t="e">
        <f t="shared" si="167"/>
        <v>#DIV/0!</v>
      </c>
      <c r="CQ78" s="279"/>
      <c r="CR78" s="283"/>
      <c r="CS78" s="276" t="e">
        <f t="shared" si="168"/>
        <v>#DIV/0!</v>
      </c>
      <c r="CT78" s="276">
        <f t="shared" si="169"/>
        <v>0</v>
      </c>
      <c r="CU78" s="276" t="e">
        <f t="shared" si="170"/>
        <v>#DIV/0!</v>
      </c>
      <c r="CV78" s="554" t="e">
        <f t="shared" si="171"/>
        <v>#DIV/0!</v>
      </c>
      <c r="CW78" s="554" t="e">
        <f t="shared" si="172"/>
        <v>#DIV/0!</v>
      </c>
      <c r="CX78" s="276" t="e">
        <f t="shared" si="190"/>
        <v>#DIV/0!</v>
      </c>
      <c r="CY78" s="279" t="e">
        <f t="shared" si="173"/>
        <v>#DIV/0!</v>
      </c>
      <c r="CZ78" s="311" t="e">
        <f t="shared" si="174"/>
        <v>#DIV/0!</v>
      </c>
      <c r="DA78" s="768" t="e">
        <f t="shared" si="175"/>
        <v>#DIV/0!</v>
      </c>
      <c r="DB78" s="778" t="e">
        <f t="shared" si="176"/>
        <v>#DIV/0!</v>
      </c>
      <c r="DC78" s="768"/>
      <c r="DD78" s="768" t="e">
        <f t="shared" si="177"/>
        <v>#DIV/0!</v>
      </c>
      <c r="DE78" s="768" t="e">
        <f t="shared" si="178"/>
        <v>#DIV/0!</v>
      </c>
      <c r="DF78" s="768"/>
      <c r="DG78" s="768">
        <f t="shared" si="179"/>
        <v>0</v>
      </c>
      <c r="DH78" s="768">
        <f t="shared" si="180"/>
        <v>0</v>
      </c>
      <c r="DI78" s="768">
        <f t="shared" si="181"/>
        <v>0</v>
      </c>
      <c r="DJ78" s="768">
        <f t="shared" si="182"/>
        <v>0</v>
      </c>
      <c r="DK78" s="768" t="e">
        <f t="shared" si="183"/>
        <v>#DIV/0!</v>
      </c>
      <c r="DL78" s="768" t="e">
        <f t="shared" si="184"/>
        <v>#DIV/0!</v>
      </c>
      <c r="DM78" s="636" t="e">
        <f t="shared" si="185"/>
        <v>#DIV/0!</v>
      </c>
    </row>
    <row r="79" spans="1:117" s="69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7"/>
      <c r="J79" s="80" t="s">
        <v>393</v>
      </c>
      <c r="K79" s="634"/>
      <c r="L79" s="642"/>
      <c r="M79" s="285"/>
      <c r="N79" s="72"/>
      <c r="O79" s="91"/>
      <c r="P79" s="182"/>
      <c r="Q79" s="721">
        <f t="shared" si="143"/>
        <v>0</v>
      </c>
      <c r="R79" s="686">
        <f t="shared" si="144"/>
        <v>0</v>
      </c>
      <c r="S79" s="684"/>
      <c r="T79" s="728"/>
      <c r="U79" s="728"/>
      <c r="V79" s="728"/>
      <c r="W79" s="728"/>
      <c r="X79" s="276"/>
      <c r="Y79" s="172"/>
      <c r="Z79" s="176"/>
      <c r="AA79" s="461"/>
      <c r="AB79" s="18"/>
      <c r="AC79" s="11"/>
      <c r="AD79" s="11"/>
      <c r="AE79" s="11"/>
      <c r="AF79" s="11"/>
      <c r="AG79" s="75">
        <f t="shared" si="186"/>
        <v>0</v>
      </c>
      <c r="AH79" s="11"/>
      <c r="AI79" s="91"/>
      <c r="AJ79" s="276"/>
      <c r="AK79" s="281" t="e">
        <f t="shared" si="145"/>
        <v>#DIV/0!</v>
      </c>
      <c r="AL79" s="276" t="e">
        <f t="shared" si="146"/>
        <v>#DIV/0!</v>
      </c>
      <c r="AM79" s="276"/>
      <c r="AN79" s="276" t="e">
        <f t="shared" si="147"/>
        <v>#DIV/0!</v>
      </c>
      <c r="AO79" s="276" t="e">
        <f t="shared" si="148"/>
        <v>#DIV/0!</v>
      </c>
      <c r="AP79" s="279" t="e">
        <f t="shared" si="149"/>
        <v>#DIV/0!</v>
      </c>
      <c r="AQ79" s="90" t="e">
        <f t="shared" si="150"/>
        <v>#DIV/0!</v>
      </c>
      <c r="AR79" s="276">
        <f t="shared" si="151"/>
        <v>0</v>
      </c>
      <c r="AS79" s="279">
        <f t="shared" si="152"/>
        <v>0</v>
      </c>
      <c r="AT79" s="276" t="e">
        <f t="shared" si="153"/>
        <v>#DIV/0!</v>
      </c>
      <c r="AU79" s="276" t="e">
        <f t="shared" si="154"/>
        <v>#DIV/0!</v>
      </c>
      <c r="AV79" s="276"/>
      <c r="AW79" s="276" t="e">
        <f t="shared" si="155"/>
        <v>#DIV/0!</v>
      </c>
      <c r="AX79" s="276" t="e">
        <f t="shared" si="156"/>
        <v>#DIV/0!</v>
      </c>
      <c r="AY79" s="279" t="e">
        <f t="shared" si="157"/>
        <v>#DIV/0!</v>
      </c>
      <c r="AZ79" s="61"/>
      <c r="BA79" s="276"/>
      <c r="BB79" s="276">
        <f t="shared" si="187"/>
        <v>0</v>
      </c>
      <c r="BC79" s="17"/>
      <c r="BD79" s="17"/>
      <c r="BE79" s="276"/>
      <c r="BF79" s="276"/>
      <c r="BG79" s="11"/>
      <c r="BH79" s="276">
        <f t="shared" si="158"/>
        <v>0</v>
      </c>
      <c r="BI79" s="276">
        <f t="shared" si="159"/>
        <v>0</v>
      </c>
      <c r="BJ79" s="276" t="e">
        <f t="shared" si="160"/>
        <v>#DIV/0!</v>
      </c>
      <c r="BK79" s="276" t="e">
        <f t="shared" si="161"/>
        <v>#DIV/0!</v>
      </c>
      <c r="BL79" s="91"/>
      <c r="BM79" s="276" t="e">
        <f t="shared" si="188"/>
        <v>#DIV/0!</v>
      </c>
      <c r="BN79" s="276" t="e">
        <f t="shared" si="189"/>
        <v>#DIV/0!</v>
      </c>
      <c r="BO79" s="11"/>
      <c r="BP79" s="78"/>
      <c r="BQ79" s="375"/>
      <c r="BR79" s="491" t="e">
        <f>AI79/AA79/7.2152</f>
        <v>#DIV/0!</v>
      </c>
      <c r="BS79" s="492">
        <f t="shared" si="162"/>
        <v>0</v>
      </c>
      <c r="BT79" s="518">
        <f t="shared" si="163"/>
        <v>0</v>
      </c>
      <c r="BU79" s="518" t="e">
        <f t="shared" si="164"/>
        <v>#DIV/0!</v>
      </c>
      <c r="BV79" s="497" t="e">
        <f t="shared" si="165"/>
        <v>#DIV/0!</v>
      </c>
      <c r="BW79" s="91"/>
      <c r="BX79" s="509"/>
      <c r="BY79" s="509"/>
      <c r="BZ79" s="511"/>
      <c r="CA79" s="375"/>
      <c r="CB79" s="358">
        <f>SUMPRODUCT(([178]НДПИ_расчет!$C$5:$N$5=$L79)*([178]НДПИ_расчет!$C$73:$N$73))</f>
        <v>0</v>
      </c>
      <c r="CC79" s="355">
        <f>SUMPRODUCT(('[179]Динамика NB'!$E$157:$P$157=$L79)*('[179]Динамика NB'!$E$169:$P$169))</f>
        <v>0</v>
      </c>
      <c r="CD79" s="355"/>
      <c r="CE79" s="355"/>
      <c r="CF79" s="355"/>
      <c r="CG79" s="355"/>
      <c r="CH79" s="28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8">
        <f t="shared" si="166"/>
        <v>0</v>
      </c>
      <c r="CJ79" s="28"/>
      <c r="CK79" s="28"/>
      <c r="CL79" s="41"/>
      <c r="CM79" s="57"/>
      <c r="CN79" s="16"/>
      <c r="CO79" s="28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41" t="e">
        <f t="shared" si="167"/>
        <v>#DIV/0!</v>
      </c>
      <c r="CQ79" s="288"/>
      <c r="CR79" s="14"/>
      <c r="CS79" s="276" t="e">
        <f t="shared" si="168"/>
        <v>#DIV/0!</v>
      </c>
      <c r="CT79" s="276">
        <f t="shared" si="169"/>
        <v>0</v>
      </c>
      <c r="CU79" s="276" t="e">
        <f t="shared" si="170"/>
        <v>#DIV/0!</v>
      </c>
      <c r="CV79" s="554" t="e">
        <f t="shared" si="171"/>
        <v>#DIV/0!</v>
      </c>
      <c r="CW79" s="554" t="e">
        <f t="shared" si="172"/>
        <v>#DIV/0!</v>
      </c>
      <c r="CX79" s="276" t="e">
        <f t="shared" si="190"/>
        <v>#DIV/0!</v>
      </c>
      <c r="CY79" s="279" t="e">
        <f t="shared" si="173"/>
        <v>#DIV/0!</v>
      </c>
      <c r="CZ79" s="311" t="e">
        <f t="shared" si="174"/>
        <v>#DIV/0!</v>
      </c>
      <c r="DA79" s="768" t="e">
        <f t="shared" si="175"/>
        <v>#DIV/0!</v>
      </c>
      <c r="DB79" s="778" t="e">
        <f t="shared" si="176"/>
        <v>#DIV/0!</v>
      </c>
      <c r="DC79" s="768"/>
      <c r="DD79" s="768" t="e">
        <f t="shared" si="177"/>
        <v>#DIV/0!</v>
      </c>
      <c r="DE79" s="768" t="e">
        <f t="shared" si="178"/>
        <v>#DIV/0!</v>
      </c>
      <c r="DF79" s="768"/>
      <c r="DG79" s="768">
        <f t="shared" si="179"/>
        <v>0</v>
      </c>
      <c r="DH79" s="768">
        <f t="shared" si="180"/>
        <v>0</v>
      </c>
      <c r="DI79" s="768">
        <f t="shared" si="181"/>
        <v>0</v>
      </c>
      <c r="DJ79" s="768">
        <f t="shared" si="182"/>
        <v>0</v>
      </c>
      <c r="DK79" s="768" t="e">
        <f t="shared" si="183"/>
        <v>#DIV/0!</v>
      </c>
      <c r="DL79" s="768" t="e">
        <f t="shared" si="184"/>
        <v>#DIV/0!</v>
      </c>
      <c r="DM79" s="636" t="e">
        <f t="shared" si="185"/>
        <v>#DIV/0!</v>
      </c>
    </row>
    <row r="80" spans="1:117" s="69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7"/>
      <c r="J80" s="80" t="s">
        <v>393</v>
      </c>
      <c r="K80" s="634"/>
      <c r="L80" s="642"/>
      <c r="M80" s="285"/>
      <c r="N80" s="72"/>
      <c r="O80" s="91"/>
      <c r="P80" s="182"/>
      <c r="Q80" s="721">
        <f t="shared" si="143"/>
        <v>0</v>
      </c>
      <c r="R80" s="686">
        <f t="shared" si="144"/>
        <v>0</v>
      </c>
      <c r="S80" s="684"/>
      <c r="T80" s="728"/>
      <c r="U80" s="728"/>
      <c r="V80" s="728"/>
      <c r="W80" s="728"/>
      <c r="X80" s="276"/>
      <c r="Y80" s="172"/>
      <c r="Z80" s="176"/>
      <c r="AA80" s="461"/>
      <c r="AB80" s="18"/>
      <c r="AC80" s="11"/>
      <c r="AD80" s="11"/>
      <c r="AE80" s="11"/>
      <c r="AF80" s="11"/>
      <c r="AG80" s="75">
        <f t="shared" si="186"/>
        <v>0</v>
      </c>
      <c r="AH80" s="11"/>
      <c r="AI80" s="91"/>
      <c r="AJ80" s="276"/>
      <c r="AK80" s="281" t="e">
        <f t="shared" si="145"/>
        <v>#DIV/0!</v>
      </c>
      <c r="AL80" s="276" t="e">
        <f t="shared" si="146"/>
        <v>#DIV/0!</v>
      </c>
      <c r="AM80" s="276"/>
      <c r="AN80" s="276" t="e">
        <f t="shared" si="147"/>
        <v>#DIV/0!</v>
      </c>
      <c r="AO80" s="276" t="e">
        <f t="shared" si="148"/>
        <v>#DIV/0!</v>
      </c>
      <c r="AP80" s="279" t="e">
        <f t="shared" si="149"/>
        <v>#DIV/0!</v>
      </c>
      <c r="AQ80" s="90" t="e">
        <f t="shared" si="150"/>
        <v>#DIV/0!</v>
      </c>
      <c r="AR80" s="276">
        <f t="shared" si="151"/>
        <v>0</v>
      </c>
      <c r="AS80" s="279">
        <f t="shared" si="152"/>
        <v>0</v>
      </c>
      <c r="AT80" s="276" t="e">
        <f t="shared" si="153"/>
        <v>#DIV/0!</v>
      </c>
      <c r="AU80" s="276" t="e">
        <f t="shared" si="154"/>
        <v>#DIV/0!</v>
      </c>
      <c r="AV80" s="276"/>
      <c r="AW80" s="276" t="e">
        <f t="shared" si="155"/>
        <v>#DIV/0!</v>
      </c>
      <c r="AX80" s="276" t="e">
        <f t="shared" si="156"/>
        <v>#DIV/0!</v>
      </c>
      <c r="AY80" s="279" t="e">
        <f t="shared" si="157"/>
        <v>#DIV/0!</v>
      </c>
      <c r="AZ80" s="61"/>
      <c r="BA80" s="276"/>
      <c r="BB80" s="276">
        <f t="shared" si="187"/>
        <v>0</v>
      </c>
      <c r="BC80" s="17"/>
      <c r="BD80" s="17"/>
      <c r="BE80" s="276"/>
      <c r="BF80" s="276"/>
      <c r="BG80" s="11"/>
      <c r="BH80" s="276">
        <f t="shared" si="158"/>
        <v>0</v>
      </c>
      <c r="BI80" s="276">
        <f t="shared" si="159"/>
        <v>0</v>
      </c>
      <c r="BJ80" s="276" t="e">
        <f t="shared" si="160"/>
        <v>#DIV/0!</v>
      </c>
      <c r="BK80" s="276" t="e">
        <f t="shared" si="161"/>
        <v>#DIV/0!</v>
      </c>
      <c r="BL80" s="91"/>
      <c r="BM80" s="276" t="e">
        <f t="shared" si="188"/>
        <v>#DIV/0!</v>
      </c>
      <c r="BN80" s="276" t="e">
        <f t="shared" si="189"/>
        <v>#DIV/0!</v>
      </c>
      <c r="BO80" s="11"/>
      <c r="BP80" s="78"/>
      <c r="BQ80" s="375"/>
      <c r="BR80" s="491" t="e">
        <f>AI80/AA80/7.2064</f>
        <v>#DIV/0!</v>
      </c>
      <c r="BS80" s="492">
        <f t="shared" si="162"/>
        <v>0</v>
      </c>
      <c r="BT80" s="518">
        <f t="shared" si="163"/>
        <v>0</v>
      </c>
      <c r="BU80" s="518" t="e">
        <f t="shared" si="164"/>
        <v>#DIV/0!</v>
      </c>
      <c r="BV80" s="497" t="e">
        <f t="shared" si="165"/>
        <v>#DIV/0!</v>
      </c>
      <c r="BW80" s="91"/>
      <c r="BX80" s="509"/>
      <c r="BY80" s="509"/>
      <c r="BZ80" s="511"/>
      <c r="CA80" s="375"/>
      <c r="CB80" s="358">
        <f>SUMPRODUCT(([178]НДПИ_расчет!$C$5:$N$5=$L80)*([178]НДПИ_расчет!$C$73:$N$73))</f>
        <v>0</v>
      </c>
      <c r="CC80" s="355">
        <f>SUMPRODUCT(('[179]Динамика NB'!$E$157:$P$157=$L80)*('[179]Динамика NB'!$E$169:$P$169))</f>
        <v>0</v>
      </c>
      <c r="CD80" s="355"/>
      <c r="CE80" s="355"/>
      <c r="CF80" s="355"/>
      <c r="CG80" s="355"/>
      <c r="CH80" s="28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8">
        <f t="shared" si="166"/>
        <v>0</v>
      </c>
      <c r="CJ80" s="28"/>
      <c r="CK80" s="28"/>
      <c r="CL80" s="41"/>
      <c r="CM80" s="57"/>
      <c r="CN80" s="16"/>
      <c r="CO80" s="28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41" t="e">
        <f t="shared" si="167"/>
        <v>#DIV/0!</v>
      </c>
      <c r="CQ80" s="288"/>
      <c r="CR80" s="14"/>
      <c r="CS80" s="276" t="e">
        <f t="shared" si="168"/>
        <v>#DIV/0!</v>
      </c>
      <c r="CT80" s="276">
        <f t="shared" si="169"/>
        <v>0</v>
      </c>
      <c r="CU80" s="276" t="e">
        <f t="shared" si="170"/>
        <v>#DIV/0!</v>
      </c>
      <c r="CV80" s="554" t="e">
        <f t="shared" si="171"/>
        <v>#DIV/0!</v>
      </c>
      <c r="CW80" s="554" t="e">
        <f t="shared" si="172"/>
        <v>#DIV/0!</v>
      </c>
      <c r="CX80" s="276" t="e">
        <f t="shared" si="190"/>
        <v>#DIV/0!</v>
      </c>
      <c r="CY80" s="279" t="e">
        <f t="shared" si="173"/>
        <v>#DIV/0!</v>
      </c>
      <c r="CZ80" s="311" t="e">
        <f t="shared" si="174"/>
        <v>#DIV/0!</v>
      </c>
      <c r="DA80" s="768" t="e">
        <f t="shared" si="175"/>
        <v>#DIV/0!</v>
      </c>
      <c r="DB80" s="778" t="e">
        <f t="shared" si="176"/>
        <v>#DIV/0!</v>
      </c>
      <c r="DC80" s="768"/>
      <c r="DD80" s="768" t="e">
        <f t="shared" si="177"/>
        <v>#DIV/0!</v>
      </c>
      <c r="DE80" s="768" t="e">
        <f t="shared" si="178"/>
        <v>#DIV/0!</v>
      </c>
      <c r="DF80" s="768"/>
      <c r="DG80" s="768">
        <f t="shared" si="179"/>
        <v>0</v>
      </c>
      <c r="DH80" s="768">
        <f t="shared" si="180"/>
        <v>0</v>
      </c>
      <c r="DI80" s="768">
        <f t="shared" si="181"/>
        <v>0</v>
      </c>
      <c r="DJ80" s="768">
        <f t="shared" si="182"/>
        <v>0</v>
      </c>
      <c r="DK80" s="768" t="e">
        <f t="shared" si="183"/>
        <v>#DIV/0!</v>
      </c>
      <c r="DL80" s="768" t="e">
        <f t="shared" si="184"/>
        <v>#DIV/0!</v>
      </c>
      <c r="DM80" s="636" t="e">
        <f t="shared" si="185"/>
        <v>#DIV/0!</v>
      </c>
    </row>
    <row r="81" spans="1:119" s="69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80" t="s">
        <v>393</v>
      </c>
      <c r="K81" s="634"/>
      <c r="L81" s="642"/>
      <c r="M81" s="185"/>
      <c r="N81" s="72"/>
      <c r="O81" s="91"/>
      <c r="P81" s="182"/>
      <c r="Q81" s="721">
        <f t="shared" si="143"/>
        <v>0</v>
      </c>
      <c r="R81" s="686">
        <f t="shared" si="144"/>
        <v>0</v>
      </c>
      <c r="S81" s="729"/>
      <c r="T81" s="730"/>
      <c r="U81" s="730"/>
      <c r="V81" s="730"/>
      <c r="W81" s="730"/>
      <c r="X81" s="276"/>
      <c r="Y81" s="172"/>
      <c r="Z81" s="176"/>
      <c r="AA81" s="461"/>
      <c r="AB81" s="18"/>
      <c r="AC81" s="11"/>
      <c r="AD81" s="11"/>
      <c r="AE81" s="11"/>
      <c r="AF81" s="11"/>
      <c r="AG81" s="75">
        <f t="shared" si="186"/>
        <v>0</v>
      </c>
      <c r="AH81" s="11"/>
      <c r="AI81" s="91"/>
      <c r="AJ81" s="276"/>
      <c r="AK81" s="281" t="e">
        <f t="shared" si="145"/>
        <v>#DIV/0!</v>
      </c>
      <c r="AL81" s="276" t="e">
        <f t="shared" si="146"/>
        <v>#DIV/0!</v>
      </c>
      <c r="AM81" s="276"/>
      <c r="AN81" s="276" t="e">
        <f t="shared" si="147"/>
        <v>#DIV/0!</v>
      </c>
      <c r="AO81" s="276" t="e">
        <f t="shared" si="148"/>
        <v>#DIV/0!</v>
      </c>
      <c r="AP81" s="279" t="e">
        <f t="shared" si="149"/>
        <v>#DIV/0!</v>
      </c>
      <c r="AQ81" s="90" t="e">
        <f t="shared" si="150"/>
        <v>#DIV/0!</v>
      </c>
      <c r="AR81" s="276">
        <f t="shared" si="151"/>
        <v>0</v>
      </c>
      <c r="AS81" s="279">
        <f t="shared" si="152"/>
        <v>0</v>
      </c>
      <c r="AT81" s="276" t="e">
        <f t="shared" si="153"/>
        <v>#DIV/0!</v>
      </c>
      <c r="AU81" s="276" t="e">
        <f t="shared" si="154"/>
        <v>#DIV/0!</v>
      </c>
      <c r="AV81" s="276"/>
      <c r="AW81" s="276" t="e">
        <f t="shared" si="155"/>
        <v>#DIV/0!</v>
      </c>
      <c r="AX81" s="276" t="e">
        <f t="shared" si="156"/>
        <v>#DIV/0!</v>
      </c>
      <c r="AY81" s="279" t="e">
        <f t="shared" si="157"/>
        <v>#DIV/0!</v>
      </c>
      <c r="AZ81" s="61"/>
      <c r="BA81" s="276"/>
      <c r="BB81" s="276">
        <f t="shared" si="187"/>
        <v>0</v>
      </c>
      <c r="BC81" s="17"/>
      <c r="BD81" s="17"/>
      <c r="BE81" s="276"/>
      <c r="BF81" s="276"/>
      <c r="BG81" s="11"/>
      <c r="BH81" s="276">
        <f t="shared" si="158"/>
        <v>0</v>
      </c>
      <c r="BI81" s="276">
        <f t="shared" si="159"/>
        <v>0</v>
      </c>
      <c r="BJ81" s="276" t="e">
        <f t="shared" si="160"/>
        <v>#DIV/0!</v>
      </c>
      <c r="BK81" s="276" t="e">
        <f t="shared" si="161"/>
        <v>#DIV/0!</v>
      </c>
      <c r="BL81" s="91"/>
      <c r="BM81" s="276" t="e">
        <f t="shared" si="188"/>
        <v>#DIV/0!</v>
      </c>
      <c r="BN81" s="276" t="e">
        <f t="shared" si="189"/>
        <v>#DIV/0!</v>
      </c>
      <c r="BO81" s="11"/>
      <c r="BP81" s="78"/>
      <c r="BQ81" s="375"/>
      <c r="BR81" s="491" t="e">
        <f>AI81/AA81/7.2048</f>
        <v>#DIV/0!</v>
      </c>
      <c r="BS81" s="492">
        <f t="shared" si="162"/>
        <v>0</v>
      </c>
      <c r="BT81" s="518">
        <f t="shared" si="163"/>
        <v>0</v>
      </c>
      <c r="BU81" s="518" t="e">
        <f t="shared" si="164"/>
        <v>#DIV/0!</v>
      </c>
      <c r="BV81" s="497" t="e">
        <f t="shared" si="165"/>
        <v>#DIV/0!</v>
      </c>
      <c r="BW81" s="91"/>
      <c r="BX81" s="509"/>
      <c r="BY81" s="509"/>
      <c r="BZ81" s="511"/>
      <c r="CA81" s="375"/>
      <c r="CB81" s="358">
        <f>SUMPRODUCT(([178]НДПИ_расчет!$C$5:$N$5=$L81)*([178]НДПИ_расчет!$C$73:$N$73))</f>
        <v>0</v>
      </c>
      <c r="CC81" s="355">
        <f>SUMPRODUCT(('[179]Динамика NB'!$E$157:$P$157=$L81)*('[179]Динамика NB'!$E$169:$P$169))</f>
        <v>0</v>
      </c>
      <c r="CD81" s="355"/>
      <c r="CE81" s="355"/>
      <c r="CF81" s="355"/>
      <c r="CG81" s="355"/>
      <c r="CH81" s="28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8">
        <f t="shared" si="166"/>
        <v>0</v>
      </c>
      <c r="CJ81" s="28"/>
      <c r="CK81" s="28"/>
      <c r="CL81" s="41"/>
      <c r="CM81" s="57"/>
      <c r="CN81" s="16"/>
      <c r="CO81" s="28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41" t="e">
        <f t="shared" si="167"/>
        <v>#DIV/0!</v>
      </c>
      <c r="CQ81" s="288"/>
      <c r="CR81" s="14"/>
      <c r="CS81" s="276" t="e">
        <f t="shared" si="168"/>
        <v>#DIV/0!</v>
      </c>
      <c r="CT81" s="276">
        <f t="shared" si="169"/>
        <v>0</v>
      </c>
      <c r="CU81" s="276" t="e">
        <f t="shared" si="170"/>
        <v>#DIV/0!</v>
      </c>
      <c r="CV81" s="554" t="e">
        <f t="shared" si="171"/>
        <v>#DIV/0!</v>
      </c>
      <c r="CW81" s="554" t="e">
        <f t="shared" si="172"/>
        <v>#DIV/0!</v>
      </c>
      <c r="CX81" s="276" t="e">
        <f t="shared" si="190"/>
        <v>#DIV/0!</v>
      </c>
      <c r="CY81" s="279" t="e">
        <f t="shared" si="173"/>
        <v>#DIV/0!</v>
      </c>
      <c r="CZ81" s="311" t="e">
        <f t="shared" si="174"/>
        <v>#DIV/0!</v>
      </c>
      <c r="DA81" s="768" t="e">
        <f t="shared" si="175"/>
        <v>#DIV/0!</v>
      </c>
      <c r="DB81" s="778" t="e">
        <f t="shared" si="176"/>
        <v>#DIV/0!</v>
      </c>
      <c r="DC81" s="768"/>
      <c r="DD81" s="768" t="e">
        <f t="shared" si="177"/>
        <v>#DIV/0!</v>
      </c>
      <c r="DE81" s="768" t="e">
        <f t="shared" si="178"/>
        <v>#DIV/0!</v>
      </c>
      <c r="DF81" s="768"/>
      <c r="DG81" s="768">
        <f t="shared" si="179"/>
        <v>0</v>
      </c>
      <c r="DH81" s="768">
        <f t="shared" si="180"/>
        <v>0</v>
      </c>
      <c r="DI81" s="768">
        <f t="shared" si="181"/>
        <v>0</v>
      </c>
      <c r="DJ81" s="768">
        <f t="shared" si="182"/>
        <v>0</v>
      </c>
      <c r="DK81" s="768" t="e">
        <f t="shared" si="183"/>
        <v>#DIV/0!</v>
      </c>
      <c r="DL81" s="768" t="e">
        <f t="shared" si="184"/>
        <v>#DIV/0!</v>
      </c>
      <c r="DM81" s="636" t="e">
        <f t="shared" si="185"/>
        <v>#DIV/0!</v>
      </c>
      <c r="DN81" s="68"/>
    </row>
    <row r="82" spans="1:119" s="69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80" t="s">
        <v>393</v>
      </c>
      <c r="K82" s="634"/>
      <c r="L82" s="642"/>
      <c r="M82" s="185"/>
      <c r="N82" s="72"/>
      <c r="O82" s="91"/>
      <c r="P82" s="182"/>
      <c r="Q82" s="721">
        <f t="shared" si="143"/>
        <v>0</v>
      </c>
      <c r="R82" s="686">
        <f t="shared" si="144"/>
        <v>0</v>
      </c>
      <c r="S82" s="729"/>
      <c r="T82" s="730"/>
      <c r="U82" s="730"/>
      <c r="V82" s="730"/>
      <c r="W82" s="730"/>
      <c r="X82" s="276"/>
      <c r="Y82" s="172"/>
      <c r="Z82" s="176"/>
      <c r="AA82" s="461"/>
      <c r="AB82" s="18"/>
      <c r="AC82" s="11"/>
      <c r="AD82" s="11"/>
      <c r="AE82" s="11"/>
      <c r="AF82" s="11"/>
      <c r="AG82" s="75">
        <f t="shared" si="186"/>
        <v>0</v>
      </c>
      <c r="AH82" s="11"/>
      <c r="AI82" s="91"/>
      <c r="AJ82" s="276"/>
      <c r="AK82" s="281" t="e">
        <f t="shared" si="145"/>
        <v>#DIV/0!</v>
      </c>
      <c r="AL82" s="276" t="e">
        <f t="shared" si="146"/>
        <v>#DIV/0!</v>
      </c>
      <c r="AM82" s="276"/>
      <c r="AN82" s="276" t="e">
        <f t="shared" si="147"/>
        <v>#DIV/0!</v>
      </c>
      <c r="AO82" s="276" t="e">
        <f t="shared" si="148"/>
        <v>#DIV/0!</v>
      </c>
      <c r="AP82" s="279" t="e">
        <f t="shared" si="149"/>
        <v>#DIV/0!</v>
      </c>
      <c r="AQ82" s="90" t="e">
        <f t="shared" si="150"/>
        <v>#DIV/0!</v>
      </c>
      <c r="AR82" s="276">
        <f t="shared" si="151"/>
        <v>0</v>
      </c>
      <c r="AS82" s="279">
        <f t="shared" si="152"/>
        <v>0</v>
      </c>
      <c r="AT82" s="276" t="e">
        <f t="shared" si="153"/>
        <v>#DIV/0!</v>
      </c>
      <c r="AU82" s="276" t="e">
        <f t="shared" si="154"/>
        <v>#DIV/0!</v>
      </c>
      <c r="AV82" s="276"/>
      <c r="AW82" s="276" t="e">
        <f t="shared" si="155"/>
        <v>#DIV/0!</v>
      </c>
      <c r="AX82" s="276" t="e">
        <f t="shared" si="156"/>
        <v>#DIV/0!</v>
      </c>
      <c r="AY82" s="279" t="e">
        <f t="shared" si="157"/>
        <v>#DIV/0!</v>
      </c>
      <c r="AZ82" s="61"/>
      <c r="BA82" s="276"/>
      <c r="BB82" s="276">
        <f t="shared" si="187"/>
        <v>0</v>
      </c>
      <c r="BC82" s="17"/>
      <c r="BD82" s="17"/>
      <c r="BE82" s="276"/>
      <c r="BF82" s="276"/>
      <c r="BG82" s="11"/>
      <c r="BH82" s="276">
        <f t="shared" si="158"/>
        <v>0</v>
      </c>
      <c r="BI82" s="276">
        <f t="shared" si="159"/>
        <v>0</v>
      </c>
      <c r="BJ82" s="276" t="e">
        <f t="shared" si="160"/>
        <v>#DIV/0!</v>
      </c>
      <c r="BK82" s="276" t="e">
        <f t="shared" si="161"/>
        <v>#DIV/0!</v>
      </c>
      <c r="BL82" s="91"/>
      <c r="BM82" s="276" t="e">
        <f t="shared" si="188"/>
        <v>#DIV/0!</v>
      </c>
      <c r="BN82" s="276" t="e">
        <f t="shared" si="189"/>
        <v>#DIV/0!</v>
      </c>
      <c r="BO82" s="11"/>
      <c r="BP82" s="78"/>
      <c r="BQ82" s="375"/>
      <c r="BR82" s="491" t="e">
        <f>AI82/AA82/7.2024</f>
        <v>#DIV/0!</v>
      </c>
      <c r="BS82" s="492">
        <f t="shared" si="162"/>
        <v>0</v>
      </c>
      <c r="BT82" s="518">
        <f t="shared" si="163"/>
        <v>0</v>
      </c>
      <c r="BU82" s="518" t="e">
        <f t="shared" si="164"/>
        <v>#DIV/0!</v>
      </c>
      <c r="BV82" s="497" t="e">
        <f t="shared" si="165"/>
        <v>#DIV/0!</v>
      </c>
      <c r="BW82" s="91"/>
      <c r="BX82" s="509"/>
      <c r="BY82" s="509"/>
      <c r="BZ82" s="511"/>
      <c r="CA82" s="375"/>
      <c r="CB82" s="358">
        <f>SUMPRODUCT(([178]НДПИ_расчет!$C$5:$N$5=$L82)*([178]НДПИ_расчет!$C$73:$N$73))</f>
        <v>0</v>
      </c>
      <c r="CC82" s="355">
        <f>SUMPRODUCT(('[179]Динамика NB'!$E$157:$P$157=$L82)*('[179]Динамика NB'!$E$169:$P$169))</f>
        <v>0</v>
      </c>
      <c r="CD82" s="355"/>
      <c r="CE82" s="355"/>
      <c r="CF82" s="355"/>
      <c r="CG82" s="355"/>
      <c r="CH82" s="28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8">
        <f t="shared" si="166"/>
        <v>0</v>
      </c>
      <c r="CJ82" s="28"/>
      <c r="CK82" s="28"/>
      <c r="CL82" s="41"/>
      <c r="CM82" s="57"/>
      <c r="CN82" s="16"/>
      <c r="CO82" s="28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41" t="e">
        <f t="shared" si="167"/>
        <v>#DIV/0!</v>
      </c>
      <c r="CQ82" s="288"/>
      <c r="CR82" s="14"/>
      <c r="CS82" s="276" t="e">
        <f t="shared" si="168"/>
        <v>#DIV/0!</v>
      </c>
      <c r="CT82" s="276">
        <f t="shared" si="169"/>
        <v>0</v>
      </c>
      <c r="CU82" s="276" t="e">
        <f t="shared" si="170"/>
        <v>#DIV/0!</v>
      </c>
      <c r="CV82" s="554" t="e">
        <f t="shared" si="171"/>
        <v>#DIV/0!</v>
      </c>
      <c r="CW82" s="554" t="e">
        <f t="shared" si="172"/>
        <v>#DIV/0!</v>
      </c>
      <c r="CX82" s="276" t="e">
        <f t="shared" si="190"/>
        <v>#DIV/0!</v>
      </c>
      <c r="CY82" s="279" t="e">
        <f t="shared" si="173"/>
        <v>#DIV/0!</v>
      </c>
      <c r="CZ82" s="311" t="e">
        <f t="shared" si="174"/>
        <v>#DIV/0!</v>
      </c>
      <c r="DA82" s="768" t="e">
        <f t="shared" si="175"/>
        <v>#DIV/0!</v>
      </c>
      <c r="DB82" s="778" t="e">
        <f t="shared" si="176"/>
        <v>#DIV/0!</v>
      </c>
      <c r="DC82" s="768"/>
      <c r="DD82" s="768" t="e">
        <f t="shared" si="177"/>
        <v>#DIV/0!</v>
      </c>
      <c r="DE82" s="768" t="e">
        <f t="shared" si="178"/>
        <v>#DIV/0!</v>
      </c>
      <c r="DF82" s="768"/>
      <c r="DG82" s="768">
        <f t="shared" si="179"/>
        <v>0</v>
      </c>
      <c r="DH82" s="768">
        <f t="shared" si="180"/>
        <v>0</v>
      </c>
      <c r="DI82" s="768">
        <f t="shared" si="181"/>
        <v>0</v>
      </c>
      <c r="DJ82" s="768">
        <f t="shared" si="182"/>
        <v>0</v>
      </c>
      <c r="DK82" s="768" t="e">
        <f t="shared" si="183"/>
        <v>#DIV/0!</v>
      </c>
      <c r="DL82" s="768" t="e">
        <f t="shared" si="184"/>
        <v>#DIV/0!</v>
      </c>
      <c r="DM82" s="636" t="e">
        <f t="shared" si="185"/>
        <v>#DIV/0!</v>
      </c>
      <c r="DN82" s="68"/>
    </row>
    <row r="83" spans="1:119" s="69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80" t="s">
        <v>393</v>
      </c>
      <c r="K83" s="634"/>
      <c r="L83" s="642"/>
      <c r="M83" s="185"/>
      <c r="N83" s="72"/>
      <c r="O83" s="91"/>
      <c r="P83" s="182"/>
      <c r="Q83" s="721">
        <f t="shared" si="143"/>
        <v>0</v>
      </c>
      <c r="R83" s="686">
        <f t="shared" si="144"/>
        <v>0</v>
      </c>
      <c r="S83" s="729"/>
      <c r="T83" s="730"/>
      <c r="U83" s="730"/>
      <c r="V83" s="730"/>
      <c r="W83" s="730"/>
      <c r="X83" s="276"/>
      <c r="Y83" s="172"/>
      <c r="Z83" s="176"/>
      <c r="AA83" s="461"/>
      <c r="AB83" s="18"/>
      <c r="AC83" s="11"/>
      <c r="AD83" s="11"/>
      <c r="AE83" s="11"/>
      <c r="AF83" s="11"/>
      <c r="AG83" s="75">
        <f t="shared" si="186"/>
        <v>0</v>
      </c>
      <c r="AH83" s="11"/>
      <c r="AI83" s="91"/>
      <c r="AJ83" s="276"/>
      <c r="AK83" s="281" t="e">
        <f t="shared" si="145"/>
        <v>#DIV/0!</v>
      </c>
      <c r="AL83" s="276" t="e">
        <f t="shared" si="146"/>
        <v>#DIV/0!</v>
      </c>
      <c r="AM83" s="276"/>
      <c r="AN83" s="276" t="e">
        <f t="shared" si="147"/>
        <v>#DIV/0!</v>
      </c>
      <c r="AO83" s="276" t="e">
        <f t="shared" si="148"/>
        <v>#DIV/0!</v>
      </c>
      <c r="AP83" s="279" t="e">
        <f t="shared" si="149"/>
        <v>#DIV/0!</v>
      </c>
      <c r="AQ83" s="90" t="e">
        <f t="shared" si="150"/>
        <v>#DIV/0!</v>
      </c>
      <c r="AR83" s="276">
        <f t="shared" si="151"/>
        <v>0</v>
      </c>
      <c r="AS83" s="279">
        <f t="shared" si="152"/>
        <v>0</v>
      </c>
      <c r="AT83" s="276" t="e">
        <f t="shared" si="153"/>
        <v>#DIV/0!</v>
      </c>
      <c r="AU83" s="276" t="e">
        <f t="shared" si="154"/>
        <v>#DIV/0!</v>
      </c>
      <c r="AV83" s="276"/>
      <c r="AW83" s="276" t="e">
        <f t="shared" si="155"/>
        <v>#DIV/0!</v>
      </c>
      <c r="AX83" s="276" t="e">
        <f t="shared" si="156"/>
        <v>#DIV/0!</v>
      </c>
      <c r="AY83" s="279" t="e">
        <f t="shared" si="157"/>
        <v>#DIV/0!</v>
      </c>
      <c r="AZ83" s="61"/>
      <c r="BA83" s="276"/>
      <c r="BB83" s="276">
        <f t="shared" si="187"/>
        <v>0</v>
      </c>
      <c r="BC83" s="17"/>
      <c r="BD83" s="17"/>
      <c r="BE83" s="276"/>
      <c r="BF83" s="276"/>
      <c r="BG83" s="11"/>
      <c r="BH83" s="276">
        <f t="shared" si="158"/>
        <v>0</v>
      </c>
      <c r="BI83" s="276">
        <f t="shared" si="159"/>
        <v>0</v>
      </c>
      <c r="BJ83" s="276" t="e">
        <f t="shared" si="160"/>
        <v>#DIV/0!</v>
      </c>
      <c r="BK83" s="276" t="e">
        <f t="shared" si="161"/>
        <v>#DIV/0!</v>
      </c>
      <c r="BL83" s="91"/>
      <c r="BM83" s="276" t="e">
        <f t="shared" si="188"/>
        <v>#DIV/0!</v>
      </c>
      <c r="BN83" s="276" t="e">
        <f t="shared" si="189"/>
        <v>#DIV/0!</v>
      </c>
      <c r="BO83" s="11"/>
      <c r="BP83" s="78"/>
      <c r="BQ83" s="375"/>
      <c r="BR83" s="491" t="e">
        <f>AI83/AA83/7.225</f>
        <v>#DIV/0!</v>
      </c>
      <c r="BS83" s="492">
        <f t="shared" si="162"/>
        <v>0</v>
      </c>
      <c r="BT83" s="518">
        <f t="shared" si="163"/>
        <v>0</v>
      </c>
      <c r="BU83" s="518" t="e">
        <f t="shared" si="164"/>
        <v>#DIV/0!</v>
      </c>
      <c r="BV83" s="497" t="e">
        <f t="shared" si="165"/>
        <v>#DIV/0!</v>
      </c>
      <c r="BW83" s="91"/>
      <c r="BX83" s="509"/>
      <c r="BY83" s="509"/>
      <c r="BZ83" s="511"/>
      <c r="CA83" s="375"/>
      <c r="CB83" s="358">
        <f>SUMPRODUCT(([178]НДПИ_расчет!$C$5:$N$5=$L83)*([178]НДПИ_расчет!$C$73:$N$73))</f>
        <v>0</v>
      </c>
      <c r="CC83" s="355">
        <f>SUMPRODUCT(('[179]Динамика NB'!$E$157:$P$157=$L83)*('[179]Динамика NB'!$E$169:$P$169))</f>
        <v>0</v>
      </c>
      <c r="CD83" s="355"/>
      <c r="CE83" s="355"/>
      <c r="CF83" s="355"/>
      <c r="CG83" s="355"/>
      <c r="CH83" s="28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8">
        <f t="shared" si="166"/>
        <v>0</v>
      </c>
      <c r="CJ83" s="28"/>
      <c r="CK83" s="28"/>
      <c r="CL83" s="41"/>
      <c r="CM83" s="57"/>
      <c r="CN83" s="16"/>
      <c r="CO83" s="28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41" t="e">
        <f t="shared" si="167"/>
        <v>#DIV/0!</v>
      </c>
      <c r="CQ83" s="288"/>
      <c r="CR83" s="14"/>
      <c r="CS83" s="276" t="e">
        <f t="shared" si="168"/>
        <v>#DIV/0!</v>
      </c>
      <c r="CT83" s="276">
        <f t="shared" si="169"/>
        <v>0</v>
      </c>
      <c r="CU83" s="276" t="e">
        <f t="shared" si="170"/>
        <v>#DIV/0!</v>
      </c>
      <c r="CV83" s="554" t="e">
        <f t="shared" si="171"/>
        <v>#DIV/0!</v>
      </c>
      <c r="CW83" s="554" t="e">
        <f t="shared" si="172"/>
        <v>#DIV/0!</v>
      </c>
      <c r="CX83" s="276" t="e">
        <f t="shared" si="190"/>
        <v>#DIV/0!</v>
      </c>
      <c r="CY83" s="279" t="e">
        <f t="shared" si="173"/>
        <v>#DIV/0!</v>
      </c>
      <c r="CZ83" s="311" t="e">
        <f t="shared" si="174"/>
        <v>#DIV/0!</v>
      </c>
      <c r="DA83" s="768" t="e">
        <f t="shared" si="175"/>
        <v>#DIV/0!</v>
      </c>
      <c r="DB83" s="778" t="e">
        <f t="shared" si="176"/>
        <v>#DIV/0!</v>
      </c>
      <c r="DC83" s="768"/>
      <c r="DD83" s="768" t="e">
        <f t="shared" si="177"/>
        <v>#DIV/0!</v>
      </c>
      <c r="DE83" s="768" t="e">
        <f t="shared" si="178"/>
        <v>#DIV/0!</v>
      </c>
      <c r="DF83" s="768"/>
      <c r="DG83" s="768">
        <f t="shared" si="179"/>
        <v>0</v>
      </c>
      <c r="DH83" s="768">
        <f t="shared" si="180"/>
        <v>0</v>
      </c>
      <c r="DI83" s="768">
        <f t="shared" si="181"/>
        <v>0</v>
      </c>
      <c r="DJ83" s="768">
        <f t="shared" si="182"/>
        <v>0</v>
      </c>
      <c r="DK83" s="768" t="e">
        <f t="shared" si="183"/>
        <v>#DIV/0!</v>
      </c>
      <c r="DL83" s="768" t="e">
        <f t="shared" si="184"/>
        <v>#DIV/0!</v>
      </c>
      <c r="DM83" s="636" t="e">
        <f t="shared" si="185"/>
        <v>#DIV/0!</v>
      </c>
      <c r="DN83" s="68"/>
    </row>
    <row r="84" spans="1:119" s="69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833"/>
      <c r="J84" s="80" t="s">
        <v>393</v>
      </c>
      <c r="K84" s="822"/>
      <c r="L84" s="851"/>
      <c r="M84" s="848"/>
      <c r="N84" s="72"/>
      <c r="O84" s="653"/>
      <c r="P84" s="182"/>
      <c r="Q84" s="721">
        <f t="shared" si="143"/>
        <v>0</v>
      </c>
      <c r="R84" s="686">
        <f t="shared" si="144"/>
        <v>0</v>
      </c>
      <c r="S84" s="684"/>
      <c r="T84" s="728"/>
      <c r="U84" s="728"/>
      <c r="V84" s="728"/>
      <c r="W84" s="728"/>
      <c r="X84" s="823"/>
      <c r="Y84" s="172"/>
      <c r="Z84" s="176"/>
      <c r="AA84" s="461"/>
      <c r="AB84" s="18"/>
      <c r="AC84" s="11"/>
      <c r="AD84" s="11"/>
      <c r="AE84" s="11"/>
      <c r="AF84" s="11"/>
      <c r="AG84" s="75">
        <f t="shared" si="186"/>
        <v>0</v>
      </c>
      <c r="AH84" s="11"/>
      <c r="AI84" s="653"/>
      <c r="AJ84" s="823"/>
      <c r="AK84" s="822" t="e">
        <f t="shared" si="145"/>
        <v>#DIV/0!</v>
      </c>
      <c r="AL84" s="823" t="e">
        <f t="shared" si="146"/>
        <v>#DIV/0!</v>
      </c>
      <c r="AM84" s="823"/>
      <c r="AN84" s="823" t="e">
        <f t="shared" si="147"/>
        <v>#DIV/0!</v>
      </c>
      <c r="AO84" s="823" t="e">
        <f t="shared" si="148"/>
        <v>#DIV/0!</v>
      </c>
      <c r="AP84" s="828" t="e">
        <f t="shared" si="149"/>
        <v>#DIV/0!</v>
      </c>
      <c r="AQ84" s="850" t="e">
        <f t="shared" si="150"/>
        <v>#DIV/0!</v>
      </c>
      <c r="AR84" s="823">
        <f t="shared" si="151"/>
        <v>0</v>
      </c>
      <c r="AS84" s="828">
        <f t="shared" si="152"/>
        <v>0</v>
      </c>
      <c r="AT84" s="823" t="e">
        <f t="shared" si="153"/>
        <v>#DIV/0!</v>
      </c>
      <c r="AU84" s="823" t="e">
        <f t="shared" si="154"/>
        <v>#DIV/0!</v>
      </c>
      <c r="AV84" s="823"/>
      <c r="AW84" s="823" t="e">
        <f t="shared" si="155"/>
        <v>#DIV/0!</v>
      </c>
      <c r="AX84" s="823" t="e">
        <f t="shared" si="156"/>
        <v>#DIV/0!</v>
      </c>
      <c r="AY84" s="828" t="e">
        <f t="shared" si="157"/>
        <v>#DIV/0!</v>
      </c>
      <c r="AZ84" s="61"/>
      <c r="BA84" s="823"/>
      <c r="BB84" s="823">
        <f t="shared" si="187"/>
        <v>0</v>
      </c>
      <c r="BC84" s="17"/>
      <c r="BD84" s="17"/>
      <c r="BE84" s="823"/>
      <c r="BF84" s="823"/>
      <c r="BG84" s="11"/>
      <c r="BH84" s="823">
        <f t="shared" si="158"/>
        <v>0</v>
      </c>
      <c r="BI84" s="823">
        <f t="shared" si="159"/>
        <v>0</v>
      </c>
      <c r="BJ84" s="823" t="e">
        <f t="shared" si="160"/>
        <v>#DIV/0!</v>
      </c>
      <c r="BK84" s="823" t="e">
        <f t="shared" si="161"/>
        <v>#DIV/0!</v>
      </c>
      <c r="BL84" s="653"/>
      <c r="BM84" s="823" t="e">
        <f t="shared" si="188"/>
        <v>#DIV/0!</v>
      </c>
      <c r="BN84" s="823" t="e">
        <f t="shared" si="189"/>
        <v>#DIV/0!</v>
      </c>
      <c r="BO84" s="11"/>
      <c r="BP84" s="78"/>
      <c r="BQ84" s="648"/>
      <c r="BR84" s="835" t="e">
        <f>(AI84)/AA84/7.225</f>
        <v>#DIV/0!</v>
      </c>
      <c r="BS84" s="833">
        <f t="shared" si="162"/>
        <v>0</v>
      </c>
      <c r="BT84" s="845">
        <f t="shared" si="163"/>
        <v>0</v>
      </c>
      <c r="BU84" s="845" t="e">
        <f t="shared" si="164"/>
        <v>#DIV/0!</v>
      </c>
      <c r="BV84" s="846" t="e">
        <f t="shared" si="165"/>
        <v>#DIV/0!</v>
      </c>
      <c r="BW84" s="653"/>
      <c r="BX84" s="653"/>
      <c r="BY84" s="653"/>
      <c r="BZ84" s="851"/>
      <c r="CA84" s="648"/>
      <c r="CB84" s="822">
        <f>SUMPRODUCT(([178]НДПИ_расчет!$C$5:$N$5=$L84)*([178]НДПИ_расчет!$C$73:$N$73))</f>
        <v>0</v>
      </c>
      <c r="CC84" s="823">
        <f>SUMPRODUCT(('[179]Динамика NB'!$E$157:$P$157=$L84)*('[179]Динамика NB'!$E$169:$P$169))</f>
        <v>0</v>
      </c>
      <c r="CD84" s="823"/>
      <c r="CE84" s="823"/>
      <c r="CF84" s="823"/>
      <c r="CG84" s="823"/>
      <c r="CH84" s="824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824">
        <f t="shared" si="166"/>
        <v>0</v>
      </c>
      <c r="CJ84" s="824"/>
      <c r="CK84" s="824"/>
      <c r="CL84" s="825"/>
      <c r="CM84" s="827"/>
      <c r="CN84" s="16"/>
      <c r="CO84" s="824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825" t="e">
        <f t="shared" si="167"/>
        <v>#DIV/0!</v>
      </c>
      <c r="CQ84" s="851"/>
      <c r="CR84" s="14"/>
      <c r="CS84" s="823" t="e">
        <f t="shared" si="168"/>
        <v>#DIV/0!</v>
      </c>
      <c r="CT84" s="823">
        <f t="shared" si="169"/>
        <v>0</v>
      </c>
      <c r="CU84" s="823" t="e">
        <f t="shared" si="170"/>
        <v>#DIV/0!</v>
      </c>
      <c r="CV84" s="824" t="e">
        <f t="shared" si="171"/>
        <v>#DIV/0!</v>
      </c>
      <c r="CW84" s="824" t="e">
        <f t="shared" si="172"/>
        <v>#DIV/0!</v>
      </c>
      <c r="CX84" s="823" t="e">
        <f t="shared" si="190"/>
        <v>#DIV/0!</v>
      </c>
      <c r="CY84" s="828" t="e">
        <f t="shared" si="173"/>
        <v>#DIV/0!</v>
      </c>
      <c r="CZ84" s="311" t="e">
        <f t="shared" si="174"/>
        <v>#DIV/0!</v>
      </c>
      <c r="DA84" s="829" t="e">
        <f t="shared" si="175"/>
        <v>#DIV/0!</v>
      </c>
      <c r="DB84" s="829" t="e">
        <f t="shared" si="176"/>
        <v>#DIV/0!</v>
      </c>
      <c r="DC84" s="829"/>
      <c r="DD84" s="829" t="e">
        <f t="shared" si="177"/>
        <v>#DIV/0!</v>
      </c>
      <c r="DE84" s="829" t="e">
        <f t="shared" si="178"/>
        <v>#DIV/0!</v>
      </c>
      <c r="DF84" s="829"/>
      <c r="DG84" s="829">
        <f t="shared" si="179"/>
        <v>0</v>
      </c>
      <c r="DH84" s="829">
        <f t="shared" si="180"/>
        <v>0</v>
      </c>
      <c r="DI84" s="829">
        <f t="shared" si="181"/>
        <v>0</v>
      </c>
      <c r="DJ84" s="829">
        <f t="shared" si="182"/>
        <v>0</v>
      </c>
      <c r="DK84" s="829" t="e">
        <f t="shared" si="183"/>
        <v>#DIV/0!</v>
      </c>
      <c r="DL84" s="829" t="e">
        <f t="shared" si="184"/>
        <v>#DIV/0!</v>
      </c>
      <c r="DM84" s="843" t="e">
        <f t="shared" si="185"/>
        <v>#DIV/0!</v>
      </c>
    </row>
    <row r="85" spans="1:119" s="69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833"/>
      <c r="J85" s="80" t="s">
        <v>393</v>
      </c>
      <c r="K85" s="822"/>
      <c r="L85" s="851"/>
      <c r="M85" s="848"/>
      <c r="N85" s="72"/>
      <c r="O85" s="653"/>
      <c r="P85" s="182"/>
      <c r="Q85" s="721">
        <f t="shared" si="143"/>
        <v>0</v>
      </c>
      <c r="R85" s="686">
        <f t="shared" si="144"/>
        <v>0</v>
      </c>
      <c r="S85" s="684"/>
      <c r="T85" s="728"/>
      <c r="U85" s="728"/>
      <c r="V85" s="728"/>
      <c r="W85" s="728"/>
      <c r="X85" s="823"/>
      <c r="Y85" s="172"/>
      <c r="Z85" s="176"/>
      <c r="AA85" s="461"/>
      <c r="AB85" s="18"/>
      <c r="AC85" s="11"/>
      <c r="AD85" s="11"/>
      <c r="AE85" s="11"/>
      <c r="AF85" s="11"/>
      <c r="AG85" s="75">
        <f t="shared" si="186"/>
        <v>0</v>
      </c>
      <c r="AH85" s="11"/>
      <c r="AI85" s="653"/>
      <c r="AJ85" s="823"/>
      <c r="AK85" s="822" t="e">
        <f t="shared" si="145"/>
        <v>#DIV/0!</v>
      </c>
      <c r="AL85" s="823" t="e">
        <f t="shared" si="146"/>
        <v>#DIV/0!</v>
      </c>
      <c r="AM85" s="823"/>
      <c r="AN85" s="823" t="e">
        <f t="shared" si="147"/>
        <v>#DIV/0!</v>
      </c>
      <c r="AO85" s="823" t="e">
        <f t="shared" si="148"/>
        <v>#DIV/0!</v>
      </c>
      <c r="AP85" s="828" t="e">
        <f t="shared" si="149"/>
        <v>#DIV/0!</v>
      </c>
      <c r="AQ85" s="850" t="e">
        <f t="shared" si="150"/>
        <v>#DIV/0!</v>
      </c>
      <c r="AR85" s="823">
        <f t="shared" si="151"/>
        <v>0</v>
      </c>
      <c r="AS85" s="828">
        <f t="shared" si="152"/>
        <v>0</v>
      </c>
      <c r="AT85" s="823" t="e">
        <f t="shared" si="153"/>
        <v>#DIV/0!</v>
      </c>
      <c r="AU85" s="823" t="e">
        <f t="shared" si="154"/>
        <v>#DIV/0!</v>
      </c>
      <c r="AV85" s="823"/>
      <c r="AW85" s="823" t="e">
        <f t="shared" si="155"/>
        <v>#DIV/0!</v>
      </c>
      <c r="AX85" s="823" t="e">
        <f t="shared" si="156"/>
        <v>#DIV/0!</v>
      </c>
      <c r="AY85" s="828" t="e">
        <f t="shared" si="157"/>
        <v>#DIV/0!</v>
      </c>
      <c r="AZ85" s="61"/>
      <c r="BA85" s="823"/>
      <c r="BB85" s="823">
        <f t="shared" si="187"/>
        <v>0</v>
      </c>
      <c r="BC85" s="17"/>
      <c r="BD85" s="17"/>
      <c r="BE85" s="823"/>
      <c r="BF85" s="823"/>
      <c r="BG85" s="11"/>
      <c r="BH85" s="823">
        <f t="shared" si="158"/>
        <v>0</v>
      </c>
      <c r="BI85" s="823">
        <f t="shared" si="159"/>
        <v>0</v>
      </c>
      <c r="BJ85" s="823" t="e">
        <f t="shared" si="160"/>
        <v>#DIV/0!</v>
      </c>
      <c r="BK85" s="823" t="e">
        <f t="shared" si="161"/>
        <v>#DIV/0!</v>
      </c>
      <c r="BL85" s="653"/>
      <c r="BM85" s="823" t="e">
        <f t="shared" si="188"/>
        <v>#DIV/0!</v>
      </c>
      <c r="BN85" s="823" t="e">
        <f>BK85-BL85</f>
        <v>#DIV/0!</v>
      </c>
      <c r="BO85" s="11"/>
      <c r="BP85" s="78"/>
      <c r="BQ85" s="648"/>
      <c r="BR85" s="835" t="e">
        <f>(AI85)/AA85/7.2214+0.01</f>
        <v>#DIV/0!</v>
      </c>
      <c r="BS85" s="833">
        <f t="shared" si="162"/>
        <v>0</v>
      </c>
      <c r="BT85" s="845">
        <f t="shared" si="163"/>
        <v>0</v>
      </c>
      <c r="BU85" s="845" t="e">
        <f t="shared" si="164"/>
        <v>#DIV/0!</v>
      </c>
      <c r="BV85" s="846" t="e">
        <f t="shared" si="165"/>
        <v>#DIV/0!</v>
      </c>
      <c r="BW85" s="653"/>
      <c r="BX85" s="653"/>
      <c r="BY85" s="653"/>
      <c r="BZ85" s="851"/>
      <c r="CA85" s="648"/>
      <c r="CB85" s="822">
        <f>SUMPRODUCT(([178]НДПИ_расчет!$C$5:$N$5=$L85)*([178]НДПИ_расчет!$C$73:$N$73))</f>
        <v>0</v>
      </c>
      <c r="CC85" s="823">
        <f>SUMPRODUCT(('[179]Динамика NB'!$E$157:$P$157=$L85)*('[179]Динамика NB'!$E$169:$P$169))</f>
        <v>0</v>
      </c>
      <c r="CD85" s="823"/>
      <c r="CE85" s="823"/>
      <c r="CF85" s="823"/>
      <c r="CG85" s="823"/>
      <c r="CH85" s="824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824">
        <f t="shared" si="166"/>
        <v>0</v>
      </c>
      <c r="CJ85" s="824"/>
      <c r="CK85" s="824"/>
      <c r="CL85" s="825"/>
      <c r="CM85" s="827"/>
      <c r="CN85" s="16"/>
      <c r="CO85" s="824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825" t="e">
        <f t="shared" si="167"/>
        <v>#DIV/0!</v>
      </c>
      <c r="CQ85" s="851"/>
      <c r="CR85" s="14"/>
      <c r="CS85" s="823" t="e">
        <f t="shared" si="168"/>
        <v>#DIV/0!</v>
      </c>
      <c r="CT85" s="823">
        <f t="shared" si="169"/>
        <v>0</v>
      </c>
      <c r="CU85" s="823" t="e">
        <f t="shared" si="170"/>
        <v>#DIV/0!</v>
      </c>
      <c r="CV85" s="824" t="e">
        <f t="shared" si="171"/>
        <v>#DIV/0!</v>
      </c>
      <c r="CW85" s="824" t="e">
        <f t="shared" si="172"/>
        <v>#DIV/0!</v>
      </c>
      <c r="CX85" s="823" t="e">
        <f t="shared" si="190"/>
        <v>#DIV/0!</v>
      </c>
      <c r="CY85" s="828" t="e">
        <f t="shared" si="173"/>
        <v>#DIV/0!</v>
      </c>
      <c r="CZ85" s="311" t="e">
        <f t="shared" si="174"/>
        <v>#DIV/0!</v>
      </c>
      <c r="DA85" s="829" t="e">
        <f t="shared" si="175"/>
        <v>#DIV/0!</v>
      </c>
      <c r="DB85" s="829" t="e">
        <f t="shared" si="176"/>
        <v>#DIV/0!</v>
      </c>
      <c r="DC85" s="829"/>
      <c r="DD85" s="829" t="e">
        <f t="shared" si="177"/>
        <v>#DIV/0!</v>
      </c>
      <c r="DE85" s="829" t="e">
        <f t="shared" si="178"/>
        <v>#DIV/0!</v>
      </c>
      <c r="DF85" s="829"/>
      <c r="DG85" s="829">
        <f t="shared" si="179"/>
        <v>0</v>
      </c>
      <c r="DH85" s="829">
        <f t="shared" si="180"/>
        <v>0</v>
      </c>
      <c r="DI85" s="829">
        <f t="shared" si="181"/>
        <v>0</v>
      </c>
      <c r="DJ85" s="829">
        <f t="shared" si="182"/>
        <v>0</v>
      </c>
      <c r="DK85" s="829" t="e">
        <f t="shared" si="183"/>
        <v>#DIV/0!</v>
      </c>
      <c r="DL85" s="829" t="e">
        <f t="shared" si="184"/>
        <v>#DIV/0!</v>
      </c>
      <c r="DM85" s="843" t="e">
        <f t="shared" si="185"/>
        <v>#DIV/0!</v>
      </c>
    </row>
    <row r="86" spans="1:119" s="68" customFormat="1" ht="15.95" customHeight="1" x14ac:dyDescent="0.25">
      <c r="A86" s="1225"/>
      <c r="B86" s="1223"/>
      <c r="C86" s="1219"/>
      <c r="D86" s="33"/>
      <c r="E86" s="33"/>
      <c r="F86" s="33"/>
      <c r="G86" s="1225"/>
      <c r="H86" s="1223"/>
      <c r="I86" s="1225"/>
      <c r="J86" s="1387" t="s">
        <v>393</v>
      </c>
      <c r="K86" s="1233"/>
      <c r="L86" s="1235"/>
      <c r="M86" s="1389"/>
      <c r="N86" s="1391"/>
      <c r="O86" s="19"/>
      <c r="P86" s="182"/>
      <c r="Q86" s="809">
        <f t="shared" si="143"/>
        <v>0</v>
      </c>
      <c r="R86" s="722">
        <f t="shared" si="144"/>
        <v>0</v>
      </c>
      <c r="S86" s="615"/>
      <c r="T86" s="619"/>
      <c r="U86" s="619"/>
      <c r="V86" s="619"/>
      <c r="W86" s="619"/>
      <c r="X86" s="1231"/>
      <c r="Y86" s="791"/>
      <c r="Z86" s="176"/>
      <c r="AA86" s="1272"/>
      <c r="AB86" s="52"/>
      <c r="AC86" s="33"/>
      <c r="AD86" s="33"/>
      <c r="AE86" s="33"/>
      <c r="AF86" s="33"/>
      <c r="AG86" s="1371" t="e">
        <f>(AI86+AI87)/AA86/CZ86</f>
        <v>#DIV/0!</v>
      </c>
      <c r="AH86" s="33"/>
      <c r="AI86" s="653"/>
      <c r="AJ86" s="653"/>
      <c r="AK86" s="822" t="e">
        <f t="shared" si="145"/>
        <v>#DIV/0!</v>
      </c>
      <c r="AL86" s="823" t="e">
        <f t="shared" si="146"/>
        <v>#DIV/0!</v>
      </c>
      <c r="AM86" s="823"/>
      <c r="AN86" s="823" t="e">
        <f t="shared" si="147"/>
        <v>#DIV/0!</v>
      </c>
      <c r="AO86" s="823" t="e">
        <f t="shared" si="148"/>
        <v>#DIV/0!</v>
      </c>
      <c r="AP86" s="828" t="e">
        <f t="shared" si="149"/>
        <v>#DIV/0!</v>
      </c>
      <c r="AQ86" s="850" t="e">
        <f t="shared" ref="AQ86" si="191">AJ86/1000/1000-AP86</f>
        <v>#DIV/0!</v>
      </c>
      <c r="AR86" s="653">
        <f t="shared" ref="AR86" si="192">AI86*Z86</f>
        <v>0</v>
      </c>
      <c r="AS86" s="851">
        <f t="shared" ref="AS86:AS87" si="193">AR86-AJ86</f>
        <v>0</v>
      </c>
      <c r="AT86" s="584" t="e">
        <f t="shared" si="153"/>
        <v>#DIV/0!</v>
      </c>
      <c r="AU86" s="584" t="e">
        <f t="shared" si="154"/>
        <v>#DIV/0!</v>
      </c>
      <c r="AV86" s="584"/>
      <c r="AW86" s="584" t="e">
        <f t="shared" si="155"/>
        <v>#DIV/0!</v>
      </c>
      <c r="AX86" s="584" t="e">
        <f t="shared" si="156"/>
        <v>#DIV/0!</v>
      </c>
      <c r="AY86" s="581" t="e">
        <f t="shared" ref="AY86" si="194">SUM(AT86:AX86)</f>
        <v>#DIV/0!</v>
      </c>
      <c r="AZ86" s="1227"/>
      <c r="BA86" s="1229" t="e">
        <f>(I86+D86)*AA86*CZ86*A86</f>
        <v>#DIV/0!</v>
      </c>
      <c r="BB86" s="1229">
        <f t="shared" si="187"/>
        <v>0</v>
      </c>
      <c r="BC86" s="73"/>
      <c r="BD86" s="73"/>
      <c r="BE86" s="584"/>
      <c r="BF86" s="584"/>
      <c r="BG86" s="1197"/>
      <c r="BH86" s="1229">
        <f>$H86*$A86*$AA86</f>
        <v>0</v>
      </c>
      <c r="BI86" s="1229">
        <f>BG86*AA86*Y86</f>
        <v>0</v>
      </c>
      <c r="BJ86" s="1229" t="e">
        <f>AJ86/AA86-AZ86-BG86*Y86</f>
        <v>#DIV/0!</v>
      </c>
      <c r="BK86" s="1229" t="e">
        <f>AR86/AA86-AZ86-BG86</f>
        <v>#DIV/0!</v>
      </c>
      <c r="BL86" s="1266" t="e">
        <f>'Company ABC_факт_НДПИ (Argus)'!N74</f>
        <v>#DIV/0!</v>
      </c>
      <c r="BM86" s="1229" t="e">
        <f>BJ86-BL86</f>
        <v>#DIV/0!</v>
      </c>
      <c r="BN86" s="1229" t="e">
        <f t="shared" ref="BN86" si="195">BK86-BL86</f>
        <v>#DIV/0!</v>
      </c>
      <c r="BO86" s="1197"/>
      <c r="BP86" s="78"/>
      <c r="BQ86" s="582"/>
      <c r="BR86" s="1201" t="e">
        <f>(AI86+AI87)/AA86/7.21</f>
        <v>#DIV/0!</v>
      </c>
      <c r="BS86" s="1197">
        <f t="shared" ref="BS86" si="196">CN86-BO86</f>
        <v>0</v>
      </c>
      <c r="BT86" s="1246">
        <f t="shared" ref="BT86" si="197">CM86-BO86</f>
        <v>0</v>
      </c>
      <c r="BU86" s="1246" t="e">
        <f>BR86-BS86</f>
        <v>#DIV/0!</v>
      </c>
      <c r="BV86" s="1249" t="e">
        <f t="shared" ref="BV86" si="198">BR86-BT86</f>
        <v>#DIV/0!</v>
      </c>
      <c r="BW86" s="34"/>
      <c r="BX86" s="34"/>
      <c r="BY86" s="34"/>
      <c r="BZ86" s="63"/>
      <c r="CA86" s="582"/>
      <c r="CB86" s="1203">
        <f>SUMPRODUCT(([178]НДПИ_расчет!$C$5:$N$5=$L86)*([178]НДПИ_расчет!$C$73:$N$73))</f>
        <v>0</v>
      </c>
      <c r="CC86" s="1266"/>
      <c r="CD86" s="584"/>
      <c r="CE86" s="584"/>
      <c r="CF86" s="584"/>
      <c r="CG86" s="584"/>
      <c r="CH86" s="1205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205">
        <f>(CB86-CC86)*AA86</f>
        <v>0</v>
      </c>
      <c r="CJ86" s="597"/>
      <c r="CK86" s="597"/>
      <c r="CL86" s="599"/>
      <c r="CM86" s="1367"/>
      <c r="CN86" s="1205"/>
      <c r="CO86" s="1205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1393" t="e">
        <f t="shared" si="167"/>
        <v>#DIV/0!</v>
      </c>
      <c r="CQ86" s="581"/>
      <c r="CR86" s="1254"/>
      <c r="CS86" s="1203" t="e">
        <f t="shared" si="168"/>
        <v>#DIV/0!</v>
      </c>
      <c r="CT86" s="1229" t="e">
        <f t="shared" si="169"/>
        <v>#DIV/0!</v>
      </c>
      <c r="CU86" s="1229" t="e">
        <f t="shared" ref="CU86" si="199">CS86-CT86</f>
        <v>#DIV/0!</v>
      </c>
      <c r="CV86" s="1205" t="e">
        <f t="shared" si="171"/>
        <v>#DIV/0!</v>
      </c>
      <c r="CW86" s="1205" t="e">
        <f t="shared" si="172"/>
        <v>#DIV/0!</v>
      </c>
      <c r="CX86" s="1229" t="e">
        <f t="shared" ref="CX86" si="200">CV86-CT86</f>
        <v>#DIV/0!</v>
      </c>
      <c r="CY86" s="1231" t="e">
        <f t="shared" si="173"/>
        <v>#DIV/0!</v>
      </c>
      <c r="CZ86" s="1410" t="e">
        <f>(AI86+AI87)/AA86/BR86</f>
        <v>#DIV/0!</v>
      </c>
      <c r="DA86" s="1412" t="e">
        <f t="shared" si="175"/>
        <v>#DIV/0!</v>
      </c>
      <c r="DB86" s="1241" t="e">
        <f t="shared" si="176"/>
        <v>#DIV/0!</v>
      </c>
      <c r="DC86" s="47"/>
      <c r="DD86" s="1241" t="e">
        <f t="shared" si="177"/>
        <v>#DIV/0!</v>
      </c>
      <c r="DE86" s="1241" t="e">
        <f t="shared" si="178"/>
        <v>#DIV/0!</v>
      </c>
      <c r="DF86" s="47"/>
      <c r="DG86" s="1241" t="e">
        <f t="shared" si="179"/>
        <v>#DIV/0!</v>
      </c>
      <c r="DH86" s="1241">
        <f t="shared" si="180"/>
        <v>0</v>
      </c>
      <c r="DI86" s="1241">
        <f t="shared" si="181"/>
        <v>0</v>
      </c>
      <c r="DJ86" s="1241">
        <f t="shared" si="182"/>
        <v>0</v>
      </c>
      <c r="DK86" s="1241" t="e">
        <f t="shared" ref="DK86" si="201">CY86/1000/1000</f>
        <v>#DIV/0!</v>
      </c>
      <c r="DL86" s="1377" t="e">
        <f t="shared" ref="DL86" si="202">CP86/1000/1000</f>
        <v>#DIV/0!</v>
      </c>
      <c r="DM86" s="1243" t="e">
        <f t="shared" ref="DM86" si="203">SUM(DA86:DL86)</f>
        <v>#DIV/0!</v>
      </c>
      <c r="DO86" s="69"/>
    </row>
    <row r="87" spans="1:119" s="68" customFormat="1" ht="15.95" customHeight="1" x14ac:dyDescent="0.25">
      <c r="A87" s="1226"/>
      <c r="B87" s="1224"/>
      <c r="C87" s="1220"/>
      <c r="D87" s="33"/>
      <c r="E87" s="33"/>
      <c r="F87" s="33"/>
      <c r="G87" s="1226"/>
      <c r="H87" s="1224"/>
      <c r="I87" s="1226"/>
      <c r="J87" s="1388"/>
      <c r="K87" s="1234"/>
      <c r="L87" s="1236"/>
      <c r="M87" s="1390"/>
      <c r="N87" s="1392"/>
      <c r="O87" s="616"/>
      <c r="P87" s="617"/>
      <c r="Q87" s="722">
        <f>P87-M86</f>
        <v>0</v>
      </c>
      <c r="R87" s="722">
        <f>P87-N86</f>
        <v>0</v>
      </c>
      <c r="S87" s="615"/>
      <c r="T87" s="619"/>
      <c r="U87" s="619"/>
      <c r="V87" s="619"/>
      <c r="W87" s="619"/>
      <c r="X87" s="1232"/>
      <c r="Y87" s="172"/>
      <c r="Z87" s="176"/>
      <c r="AA87" s="1273"/>
      <c r="AB87" s="52"/>
      <c r="AC87" s="33"/>
      <c r="AD87" s="33"/>
      <c r="AE87" s="33"/>
      <c r="AF87" s="33"/>
      <c r="AG87" s="1372"/>
      <c r="AH87" s="33"/>
      <c r="AI87" s="626"/>
      <c r="AJ87" s="626"/>
      <c r="AK87" s="789"/>
      <c r="AL87" s="788"/>
      <c r="AM87" s="788"/>
      <c r="AN87" s="788"/>
      <c r="AO87" s="788"/>
      <c r="AP87" s="621"/>
      <c r="AQ87" s="628"/>
      <c r="AR87" s="626">
        <f>AI87*Z87</f>
        <v>0</v>
      </c>
      <c r="AS87" s="629">
        <f t="shared" si="193"/>
        <v>0</v>
      </c>
      <c r="AT87" s="830">
        <f t="shared" si="153"/>
        <v>0</v>
      </c>
      <c r="AU87" s="830">
        <f t="shared" si="154"/>
        <v>0</v>
      </c>
      <c r="AV87" s="830"/>
      <c r="AW87" s="830">
        <f t="shared" si="155"/>
        <v>0</v>
      </c>
      <c r="AX87" s="830">
        <f t="shared" si="156"/>
        <v>0</v>
      </c>
      <c r="AY87" s="831">
        <f t="shared" ref="AY87:AY88" si="204">SUM(AT87:AX87)</f>
        <v>0</v>
      </c>
      <c r="AZ87" s="1228"/>
      <c r="BA87" s="1230"/>
      <c r="BB87" s="1230">
        <f t="shared" si="187"/>
        <v>0</v>
      </c>
      <c r="BC87" s="73"/>
      <c r="BD87" s="73"/>
      <c r="BE87" s="785"/>
      <c r="BF87" s="785"/>
      <c r="BG87" s="1251"/>
      <c r="BH87" s="1230"/>
      <c r="BI87" s="1230"/>
      <c r="BJ87" s="1230"/>
      <c r="BK87" s="1230"/>
      <c r="BL87" s="1267"/>
      <c r="BM87" s="1230"/>
      <c r="BN87" s="1230"/>
      <c r="BO87" s="1251"/>
      <c r="BP87" s="78"/>
      <c r="BQ87" s="648"/>
      <c r="BR87" s="1353"/>
      <c r="BS87" s="1251"/>
      <c r="BT87" s="1247"/>
      <c r="BU87" s="1247"/>
      <c r="BV87" s="1250"/>
      <c r="BW87" s="34"/>
      <c r="BX87" s="34"/>
      <c r="BY87" s="34"/>
      <c r="BZ87" s="63"/>
      <c r="CA87" s="648"/>
      <c r="CB87" s="1204"/>
      <c r="CC87" s="1267"/>
      <c r="CD87" s="785"/>
      <c r="CE87" s="785"/>
      <c r="CF87" s="785"/>
      <c r="CG87" s="785"/>
      <c r="CH87" s="1206"/>
      <c r="CI87" s="1206"/>
      <c r="CJ87" s="786"/>
      <c r="CK87" s="786"/>
      <c r="CL87" s="790"/>
      <c r="CM87" s="1368"/>
      <c r="CN87" s="1206"/>
      <c r="CO87" s="1206"/>
      <c r="CP87" s="1394">
        <f t="shared" si="167"/>
        <v>0</v>
      </c>
      <c r="CQ87" s="787"/>
      <c r="CR87" s="1255"/>
      <c r="CS87" s="1204"/>
      <c r="CT87" s="1230"/>
      <c r="CU87" s="1230"/>
      <c r="CV87" s="1206"/>
      <c r="CW87" s="1206"/>
      <c r="CX87" s="1230"/>
      <c r="CY87" s="1232"/>
      <c r="CZ87" s="1411"/>
      <c r="DA87" s="1413"/>
      <c r="DB87" s="1242"/>
      <c r="DC87" s="47"/>
      <c r="DD87" s="1242"/>
      <c r="DE87" s="1242"/>
      <c r="DF87" s="47"/>
      <c r="DG87" s="1242"/>
      <c r="DH87" s="1242"/>
      <c r="DI87" s="1242"/>
      <c r="DJ87" s="1242"/>
      <c r="DK87" s="1242"/>
      <c r="DL87" s="1378"/>
      <c r="DM87" s="1244"/>
      <c r="DO87" s="69"/>
    </row>
    <row r="88" spans="1:119" s="68" customFormat="1" ht="15.95" customHeight="1" x14ac:dyDescent="0.25">
      <c r="A88" s="837"/>
      <c r="B88" s="836"/>
      <c r="C88" s="834"/>
      <c r="D88" s="33"/>
      <c r="E88" s="33"/>
      <c r="F88" s="33"/>
      <c r="G88" s="837"/>
      <c r="H88" s="836"/>
      <c r="I88" s="837"/>
      <c r="J88" s="80" t="s">
        <v>393</v>
      </c>
      <c r="K88" s="433"/>
      <c r="L88" s="737"/>
      <c r="M88" s="1015"/>
      <c r="N88" s="857"/>
      <c r="O88" s="32"/>
      <c r="P88" s="490"/>
      <c r="Q88" s="722">
        <f t="shared" ref="Q88" si="205">P88-M88</f>
        <v>0</v>
      </c>
      <c r="R88" s="722">
        <f t="shared" ref="R88" si="206">P88-N88</f>
        <v>0</v>
      </c>
      <c r="S88" s="615"/>
      <c r="T88" s="619"/>
      <c r="U88" s="619"/>
      <c r="V88" s="619"/>
      <c r="W88" s="619"/>
      <c r="X88" s="831"/>
      <c r="Y88" s="849"/>
      <c r="Z88" s="176"/>
      <c r="AA88" s="847"/>
      <c r="AB88" s="52"/>
      <c r="AC88" s="33"/>
      <c r="AD88" s="33"/>
      <c r="AE88" s="33"/>
      <c r="AF88" s="33"/>
      <c r="AG88" s="853" t="e">
        <f>(AI88)/AA88/CZ88</f>
        <v>#DIV/0!</v>
      </c>
      <c r="AH88" s="33"/>
      <c r="AI88" s="626"/>
      <c r="AJ88" s="626"/>
      <c r="AK88" s="1006" t="e">
        <f>AB88*$CZ88*$AA88*$Y88/1000/1000</f>
        <v>#DIV/0!</v>
      </c>
      <c r="AL88" s="1012" t="e">
        <f>AC88*$CZ88*$AA88*$Y88/1000/1000</f>
        <v>#DIV/0!</v>
      </c>
      <c r="AM88" s="1012"/>
      <c r="AN88" s="1012" t="e">
        <f t="shared" ref="AN88:AP89" si="207">AE88*$CZ88*$AA88*$Y88/1000/1000</f>
        <v>#DIV/0!</v>
      </c>
      <c r="AO88" s="1012" t="e">
        <f t="shared" si="207"/>
        <v>#DIV/0!</v>
      </c>
      <c r="AP88" s="621" t="e">
        <f t="shared" si="207"/>
        <v>#DIV/0!</v>
      </c>
      <c r="AQ88" s="628" t="e">
        <f t="shared" ref="AQ88" si="208">AJ88/1000/1000-AP88</f>
        <v>#DIV/0!</v>
      </c>
      <c r="AR88" s="626">
        <f t="shared" ref="AR88" si="209">AI88*Z88</f>
        <v>0</v>
      </c>
      <c r="AS88" s="629">
        <f t="shared" ref="AS88" si="210">AR88-AJ88</f>
        <v>0</v>
      </c>
      <c r="AT88" s="830" t="e">
        <f t="shared" si="153"/>
        <v>#DIV/0!</v>
      </c>
      <c r="AU88" s="830" t="e">
        <f t="shared" si="154"/>
        <v>#DIV/0!</v>
      </c>
      <c r="AV88" s="830"/>
      <c r="AW88" s="830" t="e">
        <f t="shared" si="155"/>
        <v>#DIV/0!</v>
      </c>
      <c r="AX88" s="830" t="e">
        <f t="shared" si="156"/>
        <v>#DIV/0!</v>
      </c>
      <c r="AY88" s="831" t="e">
        <f t="shared" si="204"/>
        <v>#DIV/0!</v>
      </c>
      <c r="AZ88" s="838"/>
      <c r="BA88" s="830" t="e">
        <f>(I88+D88)*AA88*CZ88*A88</f>
        <v>#DIV/0!</v>
      </c>
      <c r="BB88" s="830">
        <f t="shared" si="187"/>
        <v>0</v>
      </c>
      <c r="BC88" s="73"/>
      <c r="BD88" s="73"/>
      <c r="BE88" s="830"/>
      <c r="BF88" s="830"/>
      <c r="BG88" s="821"/>
      <c r="BH88" s="830">
        <f>$H88*$A88*$AA88</f>
        <v>0</v>
      </c>
      <c r="BI88" s="830">
        <f>BG88*AA88*Y88</f>
        <v>0</v>
      </c>
      <c r="BJ88" s="830" t="e">
        <f>AJ88/AA88-AZ88-BG88*Y88</f>
        <v>#DIV/0!</v>
      </c>
      <c r="BK88" s="830" t="e">
        <f>AR88/AA88-AZ88-BG88</f>
        <v>#DIV/0!</v>
      </c>
      <c r="BL88" s="820" t="e">
        <f>BL86</f>
        <v>#DIV/0!</v>
      </c>
      <c r="BM88" s="830" t="e">
        <f>BJ88-BL88</f>
        <v>#DIV/0!</v>
      </c>
      <c r="BN88" s="830" t="e">
        <f t="shared" ref="BN88" si="211">BK88-BL88</f>
        <v>#DIV/0!</v>
      </c>
      <c r="BO88" s="821"/>
      <c r="BP88" s="834"/>
      <c r="BQ88" s="648"/>
      <c r="BR88" s="826" t="e">
        <f>(AI88)/AA88/7.2214+0.01</f>
        <v>#DIV/0!</v>
      </c>
      <c r="BS88" s="821">
        <f t="shared" ref="BS88" si="212">CN88-BO88</f>
        <v>0</v>
      </c>
      <c r="BT88" s="842">
        <f t="shared" ref="BT88" si="213">CM88-BO88</f>
        <v>0</v>
      </c>
      <c r="BU88" s="842" t="e">
        <f>BR88-BS88</f>
        <v>#DIV/0!</v>
      </c>
      <c r="BV88" s="844" t="e">
        <f t="shared" ref="BV88" si="214">BR88-BT88</f>
        <v>#DIV/0!</v>
      </c>
      <c r="BW88" s="34"/>
      <c r="BX88" s="34"/>
      <c r="BY88" s="34"/>
      <c r="BZ88" s="63"/>
      <c r="CA88" s="648"/>
      <c r="CB88" s="839">
        <f>SUMPRODUCT(([178]НДПИ_расчет!$C$5:$N$5=$L88)*([178]НДПИ_расчет!$C$73:$N$73))</f>
        <v>0</v>
      </c>
      <c r="CC88" s="820"/>
      <c r="CD88" s="830"/>
      <c r="CE88" s="830"/>
      <c r="CF88" s="830"/>
      <c r="CG88" s="830"/>
      <c r="CH88" s="832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832">
        <f>(CB88-CC88)*AA88</f>
        <v>0</v>
      </c>
      <c r="CJ88" s="832"/>
      <c r="CK88" s="832"/>
      <c r="CL88" s="855"/>
      <c r="CM88" s="852"/>
      <c r="CN88" s="832"/>
      <c r="CO88" s="832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855" t="e">
        <f t="shared" si="167"/>
        <v>#DIV/0!</v>
      </c>
      <c r="CQ88" s="831"/>
      <c r="CR88" s="819"/>
      <c r="CS88" s="839" t="e">
        <f>AA88*BK88/1000/1000</f>
        <v>#DIV/0!</v>
      </c>
      <c r="CT88" s="830" t="e">
        <f>BL88*AA88</f>
        <v>#DIV/0!</v>
      </c>
      <c r="CU88" s="830" t="e">
        <f t="shared" ref="CU88" si="215">CS88-CT88</f>
        <v>#DIV/0!</v>
      </c>
      <c r="CV88" s="832" t="e">
        <f>BL88/CR88*Y88*AA88</f>
        <v>#DIV/0!</v>
      </c>
      <c r="CW88" s="832" t="e">
        <f>BL88/CR88*Z88*AA88</f>
        <v>#DIV/0!</v>
      </c>
      <c r="CX88" s="830" t="e">
        <f t="shared" ref="CX88" si="216">CV88-CT88</f>
        <v>#DIV/0!</v>
      </c>
      <c r="CY88" s="831" t="e">
        <f>CW88-CH88</f>
        <v>#DIV/0!</v>
      </c>
      <c r="CZ88" s="854" t="e">
        <f>AI88/AA88/BR88</f>
        <v>#DIV/0!</v>
      </c>
      <c r="DA88" s="856" t="e">
        <f>BU88*CZ88*AA88*CR88/1000000</f>
        <v>#DIV/0!</v>
      </c>
      <c r="DB88" s="840" t="e">
        <f>BV88*CZ88*AA88*CR88/1000000</f>
        <v>#DIV/0!</v>
      </c>
      <c r="DC88" s="47"/>
      <c r="DD88" s="840" t="e">
        <f>SUM(AT88,AW88,AX88)</f>
        <v>#DIV/0!</v>
      </c>
      <c r="DE88" s="840" t="e">
        <f>AL88</f>
        <v>#DIV/0!</v>
      </c>
      <c r="DF88" s="47"/>
      <c r="DG88" s="840" t="e">
        <f>(BA88-BB88)/1000/1000</f>
        <v>#DIV/0!</v>
      </c>
      <c r="DH88" s="840">
        <f>(BH88-BI88)/1000/1000</f>
        <v>0</v>
      </c>
      <c r="DI88" s="840">
        <f>AS88/1000000</f>
        <v>0</v>
      </c>
      <c r="DJ88" s="840">
        <f>CI88/1000/1000</f>
        <v>0</v>
      </c>
      <c r="DK88" s="840" t="e">
        <f t="shared" ref="DK88" si="217">CY88/1000/1000</f>
        <v>#DIV/0!</v>
      </c>
      <c r="DL88" s="858" t="e">
        <f t="shared" ref="DL88" si="218">CP88/1000/1000</f>
        <v>#DIV/0!</v>
      </c>
      <c r="DM88" s="841" t="e">
        <f t="shared" ref="DM88" si="219">SUM(DA88:DL88)</f>
        <v>#DIV/0!</v>
      </c>
      <c r="DO88" s="69"/>
    </row>
    <row r="89" spans="1:119" s="68" customFormat="1" ht="15.95" customHeight="1" x14ac:dyDescent="0.25">
      <c r="A89" s="999"/>
      <c r="B89" s="1000"/>
      <c r="C89" s="1001"/>
      <c r="D89" s="33"/>
      <c r="E89" s="33"/>
      <c r="F89" s="33"/>
      <c r="G89" s="999"/>
      <c r="H89" s="1000"/>
      <c r="I89" s="999"/>
      <c r="J89" s="80" t="s">
        <v>393</v>
      </c>
      <c r="K89" s="433"/>
      <c r="L89" s="737"/>
      <c r="M89" s="1015"/>
      <c r="N89" s="1003"/>
      <c r="O89" s="32"/>
      <c r="P89" s="490"/>
      <c r="Q89" s="722">
        <f t="shared" ref="Q89" si="220">P89-M89</f>
        <v>0</v>
      </c>
      <c r="R89" s="722">
        <f t="shared" ref="R89" si="221">P89-N89</f>
        <v>0</v>
      </c>
      <c r="S89" s="615"/>
      <c r="T89" s="619"/>
      <c r="U89" s="619"/>
      <c r="V89" s="619"/>
      <c r="W89" s="619"/>
      <c r="X89" s="992"/>
      <c r="Y89" s="1014"/>
      <c r="Z89" s="176"/>
      <c r="AA89" s="1004"/>
      <c r="AB89" s="52"/>
      <c r="AC89" s="33"/>
      <c r="AD89" s="33"/>
      <c r="AE89" s="33"/>
      <c r="AF89" s="33"/>
      <c r="AG89" s="1005" t="e">
        <f>(AI89)/AA89/CZ89</f>
        <v>#DIV/0!</v>
      </c>
      <c r="AH89" s="33"/>
      <c r="AI89" s="626"/>
      <c r="AJ89" s="626"/>
      <c r="AK89" s="1006" t="e">
        <f>AB89*$CZ89*$AA89*$Y89/1000/1000</f>
        <v>#DIV/0!</v>
      </c>
      <c r="AL89" s="1012" t="e">
        <f>AC89*$CZ89*$AA89*$Y89/1000/1000</f>
        <v>#DIV/0!</v>
      </c>
      <c r="AM89" s="1012"/>
      <c r="AN89" s="1012" t="e">
        <f t="shared" si="207"/>
        <v>#DIV/0!</v>
      </c>
      <c r="AO89" s="1012" t="e">
        <f t="shared" si="207"/>
        <v>#DIV/0!</v>
      </c>
      <c r="AP89" s="621" t="e">
        <f t="shared" si="207"/>
        <v>#DIV/0!</v>
      </c>
      <c r="AQ89" s="628" t="e">
        <f t="shared" ref="AQ89" si="222">AJ89/1000/1000-AP89</f>
        <v>#DIV/0!</v>
      </c>
      <c r="AR89" s="626">
        <f t="shared" ref="AR89" si="223">AI89*Z89</f>
        <v>0</v>
      </c>
      <c r="AS89" s="629">
        <f t="shared" ref="AS89" si="224">AR89-AJ89</f>
        <v>0</v>
      </c>
      <c r="AT89" s="997" t="e">
        <f t="shared" si="153"/>
        <v>#DIV/0!</v>
      </c>
      <c r="AU89" s="997" t="e">
        <f t="shared" si="154"/>
        <v>#DIV/0!</v>
      </c>
      <c r="AV89" s="997"/>
      <c r="AW89" s="997" t="e">
        <f t="shared" si="155"/>
        <v>#DIV/0!</v>
      </c>
      <c r="AX89" s="997" t="e">
        <f t="shared" si="156"/>
        <v>#DIV/0!</v>
      </c>
      <c r="AY89" s="992" t="e">
        <f t="shared" ref="AY89" si="225">SUM(AT89:AX89)</f>
        <v>#DIV/0!</v>
      </c>
      <c r="AZ89" s="1006"/>
      <c r="BA89" s="997" t="e">
        <f>(I89+D89)*AA89*CZ89*A89</f>
        <v>#DIV/0!</v>
      </c>
      <c r="BB89" s="997">
        <f t="shared" si="187"/>
        <v>0</v>
      </c>
      <c r="BC89" s="73"/>
      <c r="BD89" s="73"/>
      <c r="BE89" s="997"/>
      <c r="BF89" s="997"/>
      <c r="BG89" s="1002"/>
      <c r="BH89" s="997">
        <f>$H89*$A89*$AA89</f>
        <v>0</v>
      </c>
      <c r="BI89" s="997">
        <f>BG89*AA89*Y89</f>
        <v>0</v>
      </c>
      <c r="BJ89" s="997" t="e">
        <f>AJ89/AA89-AZ89-BG89*Y89</f>
        <v>#DIV/0!</v>
      </c>
      <c r="BK89" s="997" t="e">
        <f>AR89/AA89-AZ89-BG89</f>
        <v>#DIV/0!</v>
      </c>
      <c r="BL89" s="993" t="e">
        <f>BL86</f>
        <v>#DIV/0!</v>
      </c>
      <c r="BM89" s="997" t="e">
        <f>BJ89-BL89</f>
        <v>#DIV/0!</v>
      </c>
      <c r="BN89" s="997" t="e">
        <f t="shared" ref="BN89" si="226">BK89-BL89</f>
        <v>#DIV/0!</v>
      </c>
      <c r="BO89" s="1002"/>
      <c r="BP89" s="1001"/>
      <c r="BQ89" s="648"/>
      <c r="BR89" s="1007" t="e">
        <f>(AI89)/AA89/7.2214+0.01</f>
        <v>#DIV/0!</v>
      </c>
      <c r="BS89" s="1002">
        <f t="shared" ref="BS89" si="227">CN89-BO89</f>
        <v>0</v>
      </c>
      <c r="BT89" s="1008">
        <f t="shared" ref="BT89" si="228">CM89-BO89</f>
        <v>0</v>
      </c>
      <c r="BU89" s="1008" t="e">
        <f>BR89-BS89</f>
        <v>#DIV/0!</v>
      </c>
      <c r="BV89" s="998" t="e">
        <f t="shared" ref="BV89" si="229">BR89-BT89</f>
        <v>#DIV/0!</v>
      </c>
      <c r="BW89" s="34"/>
      <c r="BX89" s="34"/>
      <c r="BY89" s="34"/>
      <c r="BZ89" s="63"/>
      <c r="CA89" s="648"/>
      <c r="CB89" s="996">
        <f>SUMPRODUCT(([178]НДПИ_расчет!$C$5:$N$5=$L89)*([178]НДПИ_расчет!$C$73:$N$73))</f>
        <v>0</v>
      </c>
      <c r="CC89" s="993"/>
      <c r="CD89" s="997"/>
      <c r="CE89" s="997"/>
      <c r="CF89" s="997"/>
      <c r="CG89" s="997"/>
      <c r="CH89" s="990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990">
        <f>(CB89-CC89)*AA89</f>
        <v>0</v>
      </c>
      <c r="CJ89" s="990"/>
      <c r="CK89" s="990"/>
      <c r="CL89" s="991"/>
      <c r="CM89" s="994"/>
      <c r="CN89" s="990"/>
      <c r="CO89" s="990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991" t="e">
        <f t="shared" si="167"/>
        <v>#DIV/0!</v>
      </c>
      <c r="CQ89" s="992"/>
      <c r="CR89" s="995"/>
      <c r="CS89" s="996" t="e">
        <f>AA89*BK89/1000/1000</f>
        <v>#DIV/0!</v>
      </c>
      <c r="CT89" s="997" t="e">
        <f>BL89*AA89</f>
        <v>#DIV/0!</v>
      </c>
      <c r="CU89" s="997" t="e">
        <f t="shared" ref="CU89" si="230">CS89-CT89</f>
        <v>#DIV/0!</v>
      </c>
      <c r="CV89" s="990" t="e">
        <f>BL89/CR89*Y89*AA89</f>
        <v>#DIV/0!</v>
      </c>
      <c r="CW89" s="990" t="e">
        <f>BL89/CR89*Z89*AA89</f>
        <v>#DIV/0!</v>
      </c>
      <c r="CX89" s="997" t="e">
        <f t="shared" ref="CX89" si="231">CV89-CT89</f>
        <v>#DIV/0!</v>
      </c>
      <c r="CY89" s="992" t="e">
        <f>CW89-CH89</f>
        <v>#DIV/0!</v>
      </c>
      <c r="CZ89" s="1009" t="e">
        <f>AI89/AA89/BR89</f>
        <v>#DIV/0!</v>
      </c>
      <c r="DA89" s="1010" t="e">
        <f>BU89*CZ89*AA89*CR89/1000000</f>
        <v>#DIV/0!</v>
      </c>
      <c r="DB89" s="987" t="e">
        <f>BV89*CZ89*AA89*CR89/1000000</f>
        <v>#DIV/0!</v>
      </c>
      <c r="DC89" s="47"/>
      <c r="DD89" s="987" t="e">
        <f>SUM(AT89,AW89,AX89)</f>
        <v>#DIV/0!</v>
      </c>
      <c r="DE89" s="987" t="e">
        <f>AL89</f>
        <v>#DIV/0!</v>
      </c>
      <c r="DF89" s="47"/>
      <c r="DG89" s="987" t="e">
        <f>(BA89-BB89)/1000/1000</f>
        <v>#DIV/0!</v>
      </c>
      <c r="DH89" s="987">
        <f>(BH89-BI89)/1000/1000</f>
        <v>0</v>
      </c>
      <c r="DI89" s="987">
        <f>AS89/1000000</f>
        <v>0</v>
      </c>
      <c r="DJ89" s="987">
        <f>CI89/1000/1000</f>
        <v>0</v>
      </c>
      <c r="DK89" s="987" t="e">
        <f t="shared" ref="DK89" si="232">CY89/1000/1000</f>
        <v>#DIV/0!</v>
      </c>
      <c r="DL89" s="988" t="e">
        <f t="shared" ref="DL89" si="233">CP89/1000/1000</f>
        <v>#DIV/0!</v>
      </c>
      <c r="DM89" s="989" t="e">
        <f t="shared" ref="DM89" si="234">SUM(DA89:DL89)</f>
        <v>#DIV/0!</v>
      </c>
      <c r="DO89" s="69"/>
    </row>
    <row r="90" spans="1:119" s="68" customFormat="1" ht="15.95" customHeight="1" outlineLevel="1" x14ac:dyDescent="0.25">
      <c r="A90" s="33"/>
      <c r="B90" s="52"/>
      <c r="C90" s="33"/>
      <c r="D90" s="33"/>
      <c r="E90" s="33"/>
      <c r="F90" s="33"/>
      <c r="G90" s="49"/>
      <c r="H90" s="33"/>
      <c r="I90" s="33"/>
      <c r="J90" s="70"/>
      <c r="K90" s="62"/>
      <c r="L90" s="63"/>
      <c r="M90" s="186"/>
      <c r="N90" s="35"/>
      <c r="O90" s="34"/>
      <c r="P90" s="187"/>
      <c r="Q90" s="23"/>
      <c r="R90" s="35"/>
      <c r="S90" s="35"/>
      <c r="T90" s="23"/>
      <c r="U90" s="23"/>
      <c r="V90" s="23"/>
      <c r="W90" s="23"/>
      <c r="X90" s="34"/>
      <c r="Y90" s="172"/>
      <c r="Z90" s="176"/>
      <c r="AA90" s="463"/>
      <c r="AB90" s="52"/>
      <c r="AC90" s="33"/>
      <c r="AD90" s="33"/>
      <c r="AE90" s="33"/>
      <c r="AF90" s="33"/>
      <c r="AG90" s="76"/>
      <c r="AH90" s="33"/>
      <c r="AI90" s="34"/>
      <c r="AJ90" s="34"/>
      <c r="AK90" s="587"/>
      <c r="AL90" s="584"/>
      <c r="AM90" s="584"/>
      <c r="AN90" s="584"/>
      <c r="AO90" s="584"/>
      <c r="AP90" s="581"/>
      <c r="AQ90" s="594"/>
      <c r="AR90" s="34"/>
      <c r="AS90" s="63"/>
      <c r="AT90" s="584"/>
      <c r="AU90" s="584"/>
      <c r="AV90" s="584"/>
      <c r="AW90" s="584"/>
      <c r="AX90" s="584"/>
      <c r="AY90" s="581"/>
      <c r="AZ90" s="62"/>
      <c r="BA90" s="584"/>
      <c r="BB90" s="584"/>
      <c r="BC90" s="73"/>
      <c r="BD90" s="73"/>
      <c r="BE90" s="584"/>
      <c r="BF90" s="584"/>
      <c r="BG90" s="33"/>
      <c r="BH90" s="584"/>
      <c r="BI90" s="584"/>
      <c r="BJ90" s="34"/>
      <c r="BK90" s="34"/>
      <c r="BL90" s="34"/>
      <c r="BM90" s="34"/>
      <c r="BN90" s="34"/>
      <c r="BO90" s="33"/>
      <c r="BP90" s="579"/>
      <c r="BQ90" s="582"/>
      <c r="BR90" s="52"/>
      <c r="BS90" s="33"/>
      <c r="BT90" s="524"/>
      <c r="BU90" s="524"/>
      <c r="BV90" s="316"/>
      <c r="BW90" s="34"/>
      <c r="BX90" s="34"/>
      <c r="BY90" s="34"/>
      <c r="BZ90" s="63"/>
      <c r="CA90" s="582"/>
      <c r="CB90" s="587"/>
      <c r="CC90" s="584"/>
      <c r="CD90" s="584"/>
      <c r="CE90" s="584"/>
      <c r="CF90" s="584"/>
      <c r="CG90" s="584"/>
      <c r="CH90" s="597"/>
      <c r="CI90" s="597"/>
      <c r="CJ90" s="597"/>
      <c r="CK90" s="597"/>
      <c r="CL90" s="599"/>
      <c r="CM90" s="598"/>
      <c r="CN90" s="23"/>
      <c r="CO90" s="597"/>
      <c r="CP90" s="599"/>
      <c r="CQ90" s="581"/>
      <c r="CR90" s="49"/>
      <c r="CS90" s="34"/>
      <c r="CT90" s="34"/>
      <c r="CU90" s="34"/>
      <c r="CV90" s="23"/>
      <c r="CW90" s="23"/>
      <c r="CX90" s="34"/>
      <c r="CY90" s="63"/>
      <c r="CZ90" s="312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56"/>
      <c r="DO90" s="69"/>
    </row>
    <row r="91" spans="1:119" s="68" customFormat="1" ht="15.95" customHeight="1" outlineLevel="1" x14ac:dyDescent="0.25">
      <c r="A91" s="33"/>
      <c r="B91" s="52"/>
      <c r="C91" s="33"/>
      <c r="D91" s="33"/>
      <c r="E91" s="33"/>
      <c r="F91" s="33"/>
      <c r="G91" s="49"/>
      <c r="H91" s="33"/>
      <c r="I91" s="33"/>
      <c r="J91" s="70"/>
      <c r="K91" s="62"/>
      <c r="L91" s="63"/>
      <c r="M91" s="186"/>
      <c r="N91" s="35"/>
      <c r="O91" s="34"/>
      <c r="P91" s="187"/>
      <c r="Q91" s="23"/>
      <c r="R91" s="35"/>
      <c r="S91" s="35"/>
      <c r="T91" s="23"/>
      <c r="U91" s="23"/>
      <c r="V91" s="23"/>
      <c r="W91" s="23"/>
      <c r="X91" s="34"/>
      <c r="Y91" s="172"/>
      <c r="Z91" s="176"/>
      <c r="AA91" s="463"/>
      <c r="AB91" s="52"/>
      <c r="AC91" s="33"/>
      <c r="AD91" s="33"/>
      <c r="AE91" s="33"/>
      <c r="AF91" s="33"/>
      <c r="AG91" s="76"/>
      <c r="AH91" s="33"/>
      <c r="AI91" s="34"/>
      <c r="AJ91" s="34"/>
      <c r="AK91" s="587"/>
      <c r="AL91" s="584"/>
      <c r="AM91" s="584"/>
      <c r="AN91" s="584"/>
      <c r="AO91" s="584"/>
      <c r="AP91" s="581"/>
      <c r="AQ91" s="594"/>
      <c r="AR91" s="34"/>
      <c r="AS91" s="63"/>
      <c r="AT91" s="584"/>
      <c r="AU91" s="584"/>
      <c r="AV91" s="584"/>
      <c r="AW91" s="584"/>
      <c r="AX91" s="584"/>
      <c r="AY91" s="581"/>
      <c r="AZ91" s="62"/>
      <c r="BA91" s="584"/>
      <c r="BB91" s="584"/>
      <c r="BC91" s="73"/>
      <c r="BD91" s="73"/>
      <c r="BE91" s="584"/>
      <c r="BF91" s="584"/>
      <c r="BG91" s="33"/>
      <c r="BH91" s="584"/>
      <c r="BI91" s="584"/>
      <c r="BJ91" s="34"/>
      <c r="BK91" s="34"/>
      <c r="BL91" s="34"/>
      <c r="BM91" s="34"/>
      <c r="BN91" s="34"/>
      <c r="BO91" s="33"/>
      <c r="BP91" s="579"/>
      <c r="BQ91" s="582"/>
      <c r="BR91" s="52"/>
      <c r="BS91" s="33"/>
      <c r="BT91" s="524"/>
      <c r="BU91" s="524"/>
      <c r="BV91" s="316"/>
      <c r="BW91" s="34"/>
      <c r="BX91" s="34"/>
      <c r="BY91" s="34"/>
      <c r="BZ91" s="63"/>
      <c r="CA91" s="582"/>
      <c r="CB91" s="587"/>
      <c r="CC91" s="584"/>
      <c r="CD91" s="584"/>
      <c r="CE91" s="584"/>
      <c r="CF91" s="584"/>
      <c r="CG91" s="584"/>
      <c r="CH91" s="597"/>
      <c r="CI91" s="597"/>
      <c r="CJ91" s="597"/>
      <c r="CK91" s="597"/>
      <c r="CL91" s="599"/>
      <c r="CM91" s="598"/>
      <c r="CN91" s="23"/>
      <c r="CO91" s="597"/>
      <c r="CP91" s="599"/>
      <c r="CQ91" s="581"/>
      <c r="CR91" s="49"/>
      <c r="CS91" s="34"/>
      <c r="CT91" s="34"/>
      <c r="CU91" s="34"/>
      <c r="CV91" s="23"/>
      <c r="CW91" s="23"/>
      <c r="CX91" s="34"/>
      <c r="CY91" s="63"/>
      <c r="CZ91" s="312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56"/>
      <c r="DO91" s="69"/>
    </row>
    <row r="92" spans="1:119" s="68" customFormat="1" ht="15.95" customHeight="1" outlineLevel="1" x14ac:dyDescent="0.25">
      <c r="A92" s="579"/>
      <c r="B92" s="578"/>
      <c r="C92" s="579"/>
      <c r="D92" s="579"/>
      <c r="E92" s="579"/>
      <c r="F92" s="579"/>
      <c r="G92" s="593"/>
      <c r="H92" s="579"/>
      <c r="I92" s="579"/>
      <c r="J92" s="70"/>
      <c r="K92" s="62"/>
      <c r="L92" s="63"/>
      <c r="M92" s="186"/>
      <c r="N92" s="35"/>
      <c r="O92" s="34"/>
      <c r="P92" s="187"/>
      <c r="Q92" s="23"/>
      <c r="R92" s="35"/>
      <c r="S92" s="35"/>
      <c r="T92" s="23"/>
      <c r="U92" s="23"/>
      <c r="V92" s="23"/>
      <c r="W92" s="23"/>
      <c r="X92" s="34"/>
      <c r="Y92" s="172"/>
      <c r="Z92" s="176"/>
      <c r="AA92" s="463"/>
      <c r="AB92" s="52"/>
      <c r="AC92" s="33"/>
      <c r="AD92" s="33"/>
      <c r="AE92" s="33"/>
      <c r="AF92" s="33"/>
      <c r="AG92" s="76"/>
      <c r="AH92" s="33"/>
      <c r="AI92" s="34"/>
      <c r="AJ92" s="34"/>
      <c r="AK92" s="587"/>
      <c r="AL92" s="584"/>
      <c r="AM92" s="584"/>
      <c r="AN92" s="584"/>
      <c r="AO92" s="584"/>
      <c r="AP92" s="581"/>
      <c r="AQ92" s="594"/>
      <c r="AR92" s="34"/>
      <c r="AS92" s="63"/>
      <c r="AT92" s="584"/>
      <c r="AU92" s="584"/>
      <c r="AV92" s="584"/>
      <c r="AW92" s="584"/>
      <c r="AX92" s="584"/>
      <c r="AY92" s="581"/>
      <c r="AZ92" s="62"/>
      <c r="BA92" s="584"/>
      <c r="BB92" s="584"/>
      <c r="BC92" s="73"/>
      <c r="BD92" s="73"/>
      <c r="BE92" s="584"/>
      <c r="BF92" s="584"/>
      <c r="BG92" s="33"/>
      <c r="BH92" s="584"/>
      <c r="BI92" s="584"/>
      <c r="BJ92" s="34"/>
      <c r="BK92" s="34"/>
      <c r="BL92" s="34"/>
      <c r="BM92" s="34"/>
      <c r="BN92" s="34"/>
      <c r="BO92" s="33"/>
      <c r="BP92" s="579"/>
      <c r="BQ92" s="582"/>
      <c r="BR92" s="52"/>
      <c r="BS92" s="33"/>
      <c r="BT92" s="524"/>
      <c r="BU92" s="524"/>
      <c r="BV92" s="316"/>
      <c r="BW92" s="34"/>
      <c r="BX92" s="34"/>
      <c r="BY92" s="34"/>
      <c r="BZ92" s="63"/>
      <c r="CA92" s="582"/>
      <c r="CB92" s="587"/>
      <c r="CC92" s="584"/>
      <c r="CD92" s="584"/>
      <c r="CE92" s="584"/>
      <c r="CF92" s="584"/>
      <c r="CG92" s="584"/>
      <c r="CH92" s="597"/>
      <c r="CI92" s="597"/>
      <c r="CJ92" s="597"/>
      <c r="CK92" s="597"/>
      <c r="CL92" s="599"/>
      <c r="CM92" s="598"/>
      <c r="CN92" s="23"/>
      <c r="CO92" s="597"/>
      <c r="CP92" s="599"/>
      <c r="CQ92" s="581"/>
      <c r="CR92" s="49"/>
      <c r="CS92" s="34"/>
      <c r="CT92" s="34"/>
      <c r="CU92" s="34"/>
      <c r="CV92" s="23"/>
      <c r="CW92" s="23"/>
      <c r="CX92" s="34"/>
      <c r="CY92" s="63"/>
      <c r="CZ92" s="312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56">
        <f>SUM(DA92:DK92)</f>
        <v>0</v>
      </c>
      <c r="DO92" s="69"/>
    </row>
    <row r="93" spans="1:119" s="117" customFormat="1" ht="24.95" customHeight="1" x14ac:dyDescent="0.25">
      <c r="A93" s="396"/>
      <c r="B93" s="396"/>
      <c r="C93" s="396"/>
      <c r="D93" s="396"/>
      <c r="E93" s="396"/>
      <c r="F93" s="396"/>
      <c r="G93" s="396"/>
      <c r="H93" s="396"/>
      <c r="I93" s="410"/>
      <c r="J93" s="387" t="s">
        <v>379</v>
      </c>
      <c r="K93" s="715"/>
      <c r="L93" s="391"/>
      <c r="M93" s="681"/>
      <c r="N93" s="390"/>
      <c r="O93" s="391"/>
      <c r="P93" s="392"/>
      <c r="Q93" s="565"/>
      <c r="R93" s="681"/>
      <c r="S93" s="681"/>
      <c r="T93" s="565">
        <f>SUM(T62:T92)</f>
        <v>0</v>
      </c>
      <c r="U93" s="565">
        <f>SUM(U62:U92)</f>
        <v>0</v>
      </c>
      <c r="V93" s="565"/>
      <c r="W93" s="565"/>
      <c r="X93" s="391"/>
      <c r="Y93" s="397" t="e">
        <f>AJ93/AI93</f>
        <v>#DIV/0!</v>
      </c>
      <c r="Z93" s="397" t="e">
        <f>AR93/AI93</f>
        <v>#DIV/0!</v>
      </c>
      <c r="AA93" s="400">
        <f>SUM(AA62:AA92)</f>
        <v>0</v>
      </c>
      <c r="AB93" s="395"/>
      <c r="AC93" s="396"/>
      <c r="AD93" s="396"/>
      <c r="AE93" s="396"/>
      <c r="AF93" s="396"/>
      <c r="AG93" s="397"/>
      <c r="AH93" s="396"/>
      <c r="AI93" s="391">
        <f t="shared" ref="AI93:AP93" si="235">SUM(AI62:AI92)</f>
        <v>0</v>
      </c>
      <c r="AJ93" s="391">
        <f t="shared" si="235"/>
        <v>0</v>
      </c>
      <c r="AK93" s="398" t="e">
        <f t="shared" si="235"/>
        <v>#DIV/0!</v>
      </c>
      <c r="AL93" s="391" t="e">
        <f t="shared" si="235"/>
        <v>#DIV/0!</v>
      </c>
      <c r="AM93" s="391">
        <f t="shared" si="235"/>
        <v>0</v>
      </c>
      <c r="AN93" s="391" t="e">
        <f t="shared" si="235"/>
        <v>#DIV/0!</v>
      </c>
      <c r="AO93" s="391" t="e">
        <f t="shared" si="235"/>
        <v>#DIV/0!</v>
      </c>
      <c r="AP93" s="388" t="e">
        <f t="shared" si="235"/>
        <v>#DIV/0!</v>
      </c>
      <c r="AQ93" s="399"/>
      <c r="AR93" s="391">
        <f t="shared" ref="AR93:AY93" si="236">SUM(AR62:AR92)</f>
        <v>0</v>
      </c>
      <c r="AS93" s="388">
        <f t="shared" si="236"/>
        <v>0</v>
      </c>
      <c r="AT93" s="391" t="e">
        <f t="shared" si="236"/>
        <v>#DIV/0!</v>
      </c>
      <c r="AU93" s="391" t="e">
        <f t="shared" si="236"/>
        <v>#DIV/0!</v>
      </c>
      <c r="AV93" s="391">
        <f t="shared" si="236"/>
        <v>0</v>
      </c>
      <c r="AW93" s="391" t="e">
        <f t="shared" si="236"/>
        <v>#DIV/0!</v>
      </c>
      <c r="AX93" s="391" t="e">
        <f t="shared" si="236"/>
        <v>#DIV/0!</v>
      </c>
      <c r="AY93" s="388" t="e">
        <f t="shared" si="236"/>
        <v>#DIV/0!</v>
      </c>
      <c r="AZ93" s="398"/>
      <c r="BA93" s="391" t="e">
        <f>SUM(BA62:BA92)</f>
        <v>#DIV/0!</v>
      </c>
      <c r="BB93" s="391">
        <f>SUM(BB62:BB92)</f>
        <v>0</v>
      </c>
      <c r="BC93" s="445">
        <f>SUMPRODUCT(BC62:BC85,$AA$62:$AA$85)</f>
        <v>0</v>
      </c>
      <c r="BD93" s="391">
        <f>SUMPRODUCT(BD62:BD85,$AA$62:$AA$85)</f>
        <v>0</v>
      </c>
      <c r="BE93" s="391"/>
      <c r="BF93" s="391">
        <f>SUM(BF62:BF92)</f>
        <v>0</v>
      </c>
      <c r="BG93" s="396"/>
      <c r="BH93" s="391">
        <f>SUM(BH62:BH92)</f>
        <v>0</v>
      </c>
      <c r="BI93" s="391">
        <f>SUM(BI62:BI92)</f>
        <v>0</v>
      </c>
      <c r="BJ93" s="391" t="e">
        <f>SUMPRODUCT(AA62:AA92,BJ62:BJ92)/AA93</f>
        <v>#DIV/0!</v>
      </c>
      <c r="BK93" s="391" t="e">
        <f>SUMPRODUCT(AA62:AA92,BK62:BK92)/AA93</f>
        <v>#DIV/0!</v>
      </c>
      <c r="BL93" s="391" t="e">
        <f>SUMPRODUCT(AA62:AA92,BL62:BL92)/AA93</f>
        <v>#DIV/0!</v>
      </c>
      <c r="BM93" s="391" t="e">
        <f>SUMPRODUCT(AA62:AA92,BM62:BM92)/AA93</f>
        <v>#DIV/0!</v>
      </c>
      <c r="BN93" s="391" t="e">
        <f>BK93-BL93</f>
        <v>#DIV/0!</v>
      </c>
      <c r="BO93" s="396" t="e">
        <f>SUMPRODUCT(AA62:AA92,BO62:BO92)/AA93</f>
        <v>#DIV/0!</v>
      </c>
      <c r="BP93" s="396"/>
      <c r="BQ93" s="376"/>
      <c r="BR93" s="395" t="e">
        <f>SUMPRODUCT(AA62:AA92,BR62:BR92)/AA93</f>
        <v>#DIV/0!</v>
      </c>
      <c r="BS93" s="396" t="e">
        <f>SUMPRODUCT(AA62:AA92,BS62:BS92)/AA93</f>
        <v>#DIV/0!</v>
      </c>
      <c r="BT93" s="527" t="e">
        <f>SUMPRODUCT($AA$62:$AA$92,BT62:BT92)/$AA$93</f>
        <v>#DIV/0!</v>
      </c>
      <c r="BU93" s="527" t="e">
        <f>BR93-BS93</f>
        <v>#DIV/0!</v>
      </c>
      <c r="BV93" s="427" t="e">
        <f>SUMPRODUCT($AA$62:$AA$92,BV62:BV92)/$AA$93</f>
        <v>#DIV/0!</v>
      </c>
      <c r="BW93" s="391" t="e">
        <f>BU93*AA93*CZ93</f>
        <v>#DIV/0!</v>
      </c>
      <c r="BX93" s="391" t="e">
        <f>SUMPRODUCT(AA62:AA92,BU62:BU92,CZ62:CZ92,CR62:CR92)</f>
        <v>#DIV/0!</v>
      </c>
      <c r="BY93" s="446" t="e">
        <f>BV93*AA93*CZ93</f>
        <v>#DIV/0!</v>
      </c>
      <c r="BZ93" s="447" t="e">
        <f>SUMPRODUCT(AA62:AA92,BV62:BV92,CZ62:CZ92,CR62:CR92)</f>
        <v>#DIV/0!</v>
      </c>
      <c r="CA93" s="376"/>
      <c r="CB93" s="398" t="e">
        <f>SUMPRODUCT(CB62:CB92,AA62:AA92)/$AA$93</f>
        <v>#DIV/0!</v>
      </c>
      <c r="CC93" s="391" t="e">
        <f>SUMPRODUCT(CC62:CC92,AA62:AA92)/$AA$93</f>
        <v>#DIV/0!</v>
      </c>
      <c r="CD93" s="391"/>
      <c r="CE93" s="391"/>
      <c r="CF93" s="391"/>
      <c r="CG93" s="391"/>
      <c r="CH93" s="407" t="e">
        <f>SUM(CH62:CH92)</f>
        <v>#DIV/0!</v>
      </c>
      <c r="CI93" s="407">
        <f>SUM(CI62:CI92)</f>
        <v>0</v>
      </c>
      <c r="CJ93" s="407"/>
      <c r="CK93" s="407"/>
      <c r="CL93" s="409"/>
      <c r="CM93" s="408" t="e">
        <f>SUMPRODUCT(AA62:AA92,CM62:CM92)/AA93</f>
        <v>#DIV/0!</v>
      </c>
      <c r="CN93" s="407" t="e">
        <f>SUMPRODUCT(AA62:AA92,CN62:CN92)/AA93</f>
        <v>#DIV/0!</v>
      </c>
      <c r="CO93" s="407" t="e">
        <f>SUM(CO62:CO92)</f>
        <v>#DIV/0!</v>
      </c>
      <c r="CP93" s="409" t="e">
        <f>SUM(CP62:CP92)</f>
        <v>#DIV/0!</v>
      </c>
      <c r="CQ93" s="388"/>
      <c r="CR93" s="410" t="e">
        <f>SUMPRODUCT(AA62:AA92,CR62:CR92)/AA93</f>
        <v>#DIV/0!</v>
      </c>
      <c r="CS93" s="391" t="e">
        <f t="shared" ref="CS93:CY93" si="237">SUM(CS62:CS92)</f>
        <v>#DIV/0!</v>
      </c>
      <c r="CT93" s="391" t="e">
        <f t="shared" si="237"/>
        <v>#DIV/0!</v>
      </c>
      <c r="CU93" s="391" t="e">
        <f t="shared" si="237"/>
        <v>#DIV/0!</v>
      </c>
      <c r="CV93" s="407" t="e">
        <f t="shared" si="237"/>
        <v>#DIV/0!</v>
      </c>
      <c r="CW93" s="407" t="e">
        <f t="shared" si="237"/>
        <v>#DIV/0!</v>
      </c>
      <c r="CX93" s="391" t="e">
        <f t="shared" si="237"/>
        <v>#DIV/0!</v>
      </c>
      <c r="CY93" s="388" t="e">
        <f t="shared" si="237"/>
        <v>#DIV/0!</v>
      </c>
      <c r="CZ93" s="448" t="e">
        <f>AI93/AA93/BR93</f>
        <v>#DIV/0!</v>
      </c>
      <c r="DA93" s="391" t="e">
        <f t="shared" ref="DA93:DM93" si="238">SUM(DA62:DA86)</f>
        <v>#DIV/0!</v>
      </c>
      <c r="DB93" s="391" t="e">
        <f t="shared" si="238"/>
        <v>#DIV/0!</v>
      </c>
      <c r="DC93" s="391">
        <f t="shared" si="238"/>
        <v>0</v>
      </c>
      <c r="DD93" s="391" t="e">
        <f t="shared" si="238"/>
        <v>#DIV/0!</v>
      </c>
      <c r="DE93" s="391" t="e">
        <f t="shared" si="238"/>
        <v>#DIV/0!</v>
      </c>
      <c r="DF93" s="391">
        <f t="shared" si="238"/>
        <v>0</v>
      </c>
      <c r="DG93" s="391" t="e">
        <f t="shared" si="238"/>
        <v>#DIV/0!</v>
      </c>
      <c r="DH93" s="391">
        <f t="shared" si="238"/>
        <v>0</v>
      </c>
      <c r="DI93" s="391">
        <f t="shared" si="238"/>
        <v>0</v>
      </c>
      <c r="DJ93" s="391">
        <f t="shared" si="238"/>
        <v>0</v>
      </c>
      <c r="DK93" s="391" t="e">
        <f t="shared" si="238"/>
        <v>#DIV/0!</v>
      </c>
      <c r="DL93" s="391" t="e">
        <f t="shared" si="238"/>
        <v>#DIV/0!</v>
      </c>
      <c r="DM93" s="403" t="e">
        <f t="shared" si="238"/>
        <v>#DIV/0!</v>
      </c>
      <c r="DN93" s="116"/>
      <c r="DO93" s="69"/>
    </row>
    <row r="94" spans="1:119" s="214" customFormat="1" ht="20.100000000000001" customHeight="1" outlineLevel="1" x14ac:dyDescent="0.25">
      <c r="A94" s="110"/>
      <c r="B94" s="110"/>
      <c r="C94" s="110"/>
      <c r="D94" s="110"/>
      <c r="E94" s="110"/>
      <c r="F94" s="110"/>
      <c r="G94" s="110"/>
      <c r="H94" s="110"/>
      <c r="I94" s="110"/>
      <c r="J94" s="206" t="s">
        <v>88</v>
      </c>
      <c r="K94" s="207"/>
      <c r="L94" s="208"/>
      <c r="M94" s="209"/>
      <c r="N94" s="209"/>
      <c r="O94" s="208"/>
      <c r="P94" s="209"/>
      <c r="Q94" s="203"/>
      <c r="R94" s="209"/>
      <c r="S94" s="209"/>
      <c r="T94" s="203"/>
      <c r="U94" s="203"/>
      <c r="V94" s="203"/>
      <c r="W94" s="203"/>
      <c r="X94" s="208"/>
      <c r="Y94" s="110"/>
      <c r="Z94" s="110"/>
      <c r="AA94" s="203"/>
      <c r="AB94" s="106"/>
      <c r="AC94" s="110"/>
      <c r="AD94" s="110"/>
      <c r="AE94" s="110"/>
      <c r="AF94" s="110"/>
      <c r="AG94" s="210"/>
      <c r="AH94" s="110"/>
      <c r="AI94" s="203"/>
      <c r="AJ94" s="203"/>
      <c r="AK94" s="106"/>
      <c r="AL94" s="203"/>
      <c r="AM94" s="203"/>
      <c r="AN94" s="203"/>
      <c r="AO94" s="203"/>
      <c r="AP94" s="211"/>
      <c r="AQ94" s="109"/>
      <c r="AR94" s="291" t="s">
        <v>94</v>
      </c>
      <c r="AS94" s="293"/>
      <c r="AT94" s="110"/>
      <c r="AU94" s="203"/>
      <c r="AV94" s="203"/>
      <c r="AW94" s="203"/>
      <c r="AX94" s="203"/>
      <c r="AY94" s="211"/>
      <c r="AZ94" s="201"/>
      <c r="BA94" s="110"/>
      <c r="BB94" s="203"/>
      <c r="BC94" s="203"/>
      <c r="BD94" s="203"/>
      <c r="BE94" s="203"/>
      <c r="BF94" s="203"/>
      <c r="BG94" s="110"/>
      <c r="BH94" s="203"/>
      <c r="BI94" s="203"/>
      <c r="BJ94" s="203"/>
      <c r="BK94" s="203"/>
      <c r="BL94" s="203"/>
      <c r="BM94" s="203"/>
      <c r="BN94" s="203"/>
      <c r="BO94" s="110"/>
      <c r="BP94" s="110"/>
      <c r="BQ94" s="211"/>
      <c r="BR94" s="104" t="e">
        <f>BR93*$AA93*$CZ93</f>
        <v>#DIV/0!</v>
      </c>
      <c r="BS94" s="100" t="e">
        <f>BS93*$AA93*$CZ93</f>
        <v>#DIV/0!</v>
      </c>
      <c r="BT94" s="100" t="e">
        <f>BT93*$AA93*$CZ93</f>
        <v>#DIV/0!</v>
      </c>
      <c r="BU94" s="521"/>
      <c r="BV94" s="383"/>
      <c r="BW94" s="203"/>
      <c r="BX94" s="203"/>
      <c r="BY94" s="203"/>
      <c r="BZ94" s="211"/>
      <c r="CA94" s="211"/>
      <c r="CB94" s="113"/>
      <c r="CC94" s="203"/>
      <c r="CD94" s="203"/>
      <c r="CE94" s="203"/>
      <c r="CF94" s="203"/>
      <c r="CG94" s="203"/>
      <c r="CH94" s="203"/>
      <c r="CI94" s="203"/>
      <c r="CJ94" s="203"/>
      <c r="CK94" s="203"/>
      <c r="CL94" s="211"/>
      <c r="CM94" s="561" t="e">
        <f>CM93*$AA93*$CZ93</f>
        <v>#DIV/0!</v>
      </c>
      <c r="CN94" s="562" t="e">
        <f>CN93*$AA93*$CZ93</f>
        <v>#DIV/0!</v>
      </c>
      <c r="CO94" s="203"/>
      <c r="CP94" s="211"/>
      <c r="CQ94" s="211"/>
      <c r="CR94" s="223"/>
      <c r="CS94" s="110"/>
      <c r="CT94" s="107"/>
      <c r="CU94" s="107"/>
      <c r="CV94" s="203"/>
      <c r="CW94" s="203"/>
      <c r="CX94" s="107"/>
      <c r="CY94" s="506" t="e">
        <f>CW93-CH93</f>
        <v>#DIV/0!</v>
      </c>
      <c r="CZ94" s="309"/>
      <c r="DA94" s="212"/>
      <c r="DB94" s="212"/>
      <c r="DC94" s="212"/>
      <c r="DD94" s="212"/>
      <c r="DE94" s="212"/>
      <c r="DF94" s="212"/>
      <c r="DG94" s="212"/>
      <c r="DH94" s="212"/>
      <c r="DI94" s="212"/>
      <c r="DJ94" s="212"/>
      <c r="DK94" s="212"/>
      <c r="DL94" s="212"/>
      <c r="DM94" s="213"/>
      <c r="DO94" s="69"/>
    </row>
    <row r="95" spans="1:119" s="214" customFormat="1" ht="20.100000000000001" customHeight="1" outlineLevel="1" x14ac:dyDescent="0.25">
      <c r="A95" s="110"/>
      <c r="B95" s="110"/>
      <c r="C95" s="110"/>
      <c r="D95" s="110"/>
      <c r="E95" s="110"/>
      <c r="F95" s="110"/>
      <c r="G95" s="110"/>
      <c r="H95" s="110"/>
      <c r="I95" s="110"/>
      <c r="J95" s="206" t="s">
        <v>87</v>
      </c>
      <c r="K95" s="207"/>
      <c r="L95" s="208"/>
      <c r="M95" s="209"/>
      <c r="N95" s="209"/>
      <c r="O95" s="208"/>
      <c r="P95" s="209"/>
      <c r="Q95" s="203"/>
      <c r="R95" s="209"/>
      <c r="S95" s="209"/>
      <c r="T95" s="203"/>
      <c r="U95" s="203"/>
      <c r="V95" s="203"/>
      <c r="W95" s="203"/>
      <c r="X95" s="208"/>
      <c r="Y95" s="110"/>
      <c r="Z95" s="110"/>
      <c r="AA95" s="203"/>
      <c r="AB95" s="106"/>
      <c r="AC95" s="110"/>
      <c r="AD95" s="110"/>
      <c r="AE95" s="110"/>
      <c r="AF95" s="110"/>
      <c r="AG95" s="210"/>
      <c r="AH95" s="110"/>
      <c r="AI95" s="203"/>
      <c r="AJ95" s="203"/>
      <c r="AK95" s="106"/>
      <c r="AL95" s="203"/>
      <c r="AM95" s="203"/>
      <c r="AN95" s="203"/>
      <c r="AO95" s="203"/>
      <c r="AP95" s="211"/>
      <c r="AQ95" s="109"/>
      <c r="AR95" s="291" t="s">
        <v>89</v>
      </c>
      <c r="AS95" s="293"/>
      <c r="AT95" s="110"/>
      <c r="AU95" s="203"/>
      <c r="AV95" s="203"/>
      <c r="AW95" s="203"/>
      <c r="AX95" s="203"/>
      <c r="AY95" s="211"/>
      <c r="AZ95" s="201" t="s">
        <v>89</v>
      </c>
      <c r="BA95" s="110"/>
      <c r="BB95" s="203"/>
      <c r="BC95" s="203"/>
      <c r="BD95" s="203"/>
      <c r="BE95" s="203"/>
      <c r="BF95" s="203"/>
      <c r="BG95" s="110"/>
      <c r="BH95" s="203"/>
      <c r="BI95" s="203"/>
      <c r="BJ95" s="203"/>
      <c r="BK95" s="203"/>
      <c r="BL95" s="203"/>
      <c r="BM95" s="203"/>
      <c r="BN95" s="203"/>
      <c r="BO95" s="110"/>
      <c r="BP95" s="110"/>
      <c r="BQ95" s="211"/>
      <c r="BR95" s="106"/>
      <c r="BS95" s="110"/>
      <c r="BT95" s="526"/>
      <c r="BU95" s="526"/>
      <c r="BV95" s="383"/>
      <c r="BW95" s="203"/>
      <c r="BX95" s="203"/>
      <c r="BY95" s="203"/>
      <c r="BZ95" s="211"/>
      <c r="CA95" s="211"/>
      <c r="CB95" s="113"/>
      <c r="CC95" s="203"/>
      <c r="CD95" s="203"/>
      <c r="CE95" s="203"/>
      <c r="CF95" s="203"/>
      <c r="CG95" s="203"/>
      <c r="CH95" s="203"/>
      <c r="CI95" s="203"/>
      <c r="CJ95" s="203"/>
      <c r="CK95" s="203"/>
      <c r="CL95" s="211"/>
      <c r="CM95" s="201"/>
      <c r="CN95" s="203"/>
      <c r="CO95" s="203"/>
      <c r="CP95" s="211"/>
      <c r="CQ95" s="211"/>
      <c r="CR95" s="223"/>
      <c r="CS95" s="110"/>
      <c r="CT95" s="107"/>
      <c r="CU95" s="107"/>
      <c r="CV95" s="203"/>
      <c r="CW95" s="203"/>
      <c r="CX95" s="107"/>
      <c r="CY95" s="108"/>
      <c r="CZ95" s="309"/>
      <c r="DA95" s="212"/>
      <c r="DB95" s="212"/>
      <c r="DC95" s="212"/>
      <c r="DD95" s="212"/>
      <c r="DE95" s="212"/>
      <c r="DF95" s="212"/>
      <c r="DG95" s="212"/>
      <c r="DH95" s="212"/>
      <c r="DI95" s="212"/>
      <c r="DJ95" s="212"/>
      <c r="DK95" s="212"/>
      <c r="DL95" s="212"/>
      <c r="DM95" s="213"/>
      <c r="DO95" s="69"/>
    </row>
    <row r="96" spans="1:119" s="214" customFormat="1" ht="20.100000000000001" customHeight="1" outlineLevel="1" x14ac:dyDescent="0.25">
      <c r="A96" s="110"/>
      <c r="B96" s="110"/>
      <c r="C96" s="110"/>
      <c r="D96" s="110"/>
      <c r="E96" s="110"/>
      <c r="F96" s="110"/>
      <c r="G96" s="110"/>
      <c r="H96" s="110"/>
      <c r="I96" s="110"/>
      <c r="J96" s="614" t="s">
        <v>96</v>
      </c>
      <c r="K96" s="207"/>
      <c r="L96" s="208"/>
      <c r="M96" s="209"/>
      <c r="N96" s="209"/>
      <c r="O96" s="208"/>
      <c r="P96" s="209"/>
      <c r="Q96" s="203"/>
      <c r="R96" s="209"/>
      <c r="S96" s="209"/>
      <c r="T96" s="203"/>
      <c r="U96" s="203"/>
      <c r="V96" s="203"/>
      <c r="W96" s="203"/>
      <c r="X96" s="208"/>
      <c r="Y96" s="110"/>
      <c r="Z96" s="110"/>
      <c r="AA96" s="203"/>
      <c r="AB96" s="106"/>
      <c r="AC96" s="110"/>
      <c r="AD96" s="110"/>
      <c r="AE96" s="110"/>
      <c r="AF96" s="110"/>
      <c r="AG96" s="210"/>
      <c r="AH96" s="110"/>
      <c r="AI96" s="203"/>
      <c r="AJ96" s="203"/>
      <c r="AK96" s="106"/>
      <c r="AL96" s="203"/>
      <c r="AM96" s="203"/>
      <c r="AN96" s="203"/>
      <c r="AO96" s="203"/>
      <c r="AP96" s="211"/>
      <c r="AQ96" s="109"/>
      <c r="AR96" s="291" t="s">
        <v>95</v>
      </c>
      <c r="AS96" s="293"/>
      <c r="AT96" s="110"/>
      <c r="AU96" s="203"/>
      <c r="AV96" s="203"/>
      <c r="AW96" s="203"/>
      <c r="AX96" s="203"/>
      <c r="AY96" s="211"/>
      <c r="AZ96" s="201"/>
      <c r="BA96" s="110"/>
      <c r="BB96" s="203"/>
      <c r="BC96" s="203"/>
      <c r="BD96" s="203"/>
      <c r="BE96" s="203"/>
      <c r="BF96" s="203"/>
      <c r="BG96" s="110"/>
      <c r="BH96" s="203"/>
      <c r="BI96" s="203"/>
      <c r="BJ96" s="203"/>
      <c r="BK96" s="203"/>
      <c r="BL96" s="203"/>
      <c r="BM96" s="203"/>
      <c r="BN96" s="203"/>
      <c r="BO96" s="110"/>
      <c r="BP96" s="110"/>
      <c r="BQ96" s="211"/>
      <c r="BR96" s="106"/>
      <c r="BS96" s="110"/>
      <c r="BT96" s="526"/>
      <c r="BU96" s="526"/>
      <c r="BV96" s="383"/>
      <c r="BW96" s="203"/>
      <c r="BX96" s="203"/>
      <c r="BY96" s="203"/>
      <c r="BZ96" s="211"/>
      <c r="CA96" s="211"/>
      <c r="CB96" s="113"/>
      <c r="CC96" s="203"/>
      <c r="CD96" s="203"/>
      <c r="CE96" s="203"/>
      <c r="CF96" s="203"/>
      <c r="CG96" s="203"/>
      <c r="CH96" s="203"/>
      <c r="CI96" s="203"/>
      <c r="CJ96" s="203"/>
      <c r="CK96" s="203"/>
      <c r="CL96" s="211"/>
      <c r="CM96" s="201"/>
      <c r="CN96" s="203"/>
      <c r="CO96" s="203"/>
      <c r="CP96" s="211"/>
      <c r="CQ96" s="211"/>
      <c r="CR96" s="223"/>
      <c r="CS96" s="110"/>
      <c r="CT96" s="107"/>
      <c r="CU96" s="107"/>
      <c r="CV96" s="203"/>
      <c r="CW96" s="203"/>
      <c r="CX96" s="107"/>
      <c r="CY96" s="108"/>
      <c r="CZ96" s="309"/>
      <c r="DA96" s="212"/>
      <c r="DB96" s="212"/>
      <c r="DC96" s="212"/>
      <c r="DD96" s="212"/>
      <c r="DE96" s="212"/>
      <c r="DF96" s="212"/>
      <c r="DG96" s="212"/>
      <c r="DH96" s="212"/>
      <c r="DI96" s="212"/>
      <c r="DJ96" s="212"/>
      <c r="DK96" s="212"/>
      <c r="DL96" s="212"/>
      <c r="DM96" s="213"/>
      <c r="DO96" s="69"/>
    </row>
    <row r="97" spans="1:121" s="169" customFormat="1" ht="21" customHeight="1" outlineLevel="1" x14ac:dyDescent="0.25">
      <c r="A97" s="162"/>
      <c r="B97" s="162"/>
      <c r="C97" s="163"/>
      <c r="D97" s="163"/>
      <c r="E97" s="163"/>
      <c r="F97" s="163"/>
      <c r="G97" s="163"/>
      <c r="H97" s="162"/>
      <c r="I97" s="163"/>
      <c r="J97" s="387" t="s">
        <v>379</v>
      </c>
      <c r="K97" s="387"/>
      <c r="L97" s="388"/>
      <c r="M97" s="389"/>
      <c r="N97" s="390"/>
      <c r="O97" s="391"/>
      <c r="P97" s="392"/>
      <c r="Q97" s="565"/>
      <c r="R97" s="681"/>
      <c r="S97" s="681"/>
      <c r="T97" s="565"/>
      <c r="U97" s="565"/>
      <c r="V97" s="565"/>
      <c r="W97" s="565"/>
      <c r="X97" s="391"/>
      <c r="Y97" s="393"/>
      <c r="Z97" s="394"/>
      <c r="AA97" s="391"/>
      <c r="AB97" s="395"/>
      <c r="AC97" s="396"/>
      <c r="AD97" s="396"/>
      <c r="AE97" s="396"/>
      <c r="AF97" s="396"/>
      <c r="AG97" s="397"/>
      <c r="AH97" s="396"/>
      <c r="AI97" s="391"/>
      <c r="AJ97" s="391"/>
      <c r="AK97" s="398"/>
      <c r="AL97" s="391"/>
      <c r="AM97" s="391"/>
      <c r="AN97" s="391"/>
      <c r="AO97" s="391"/>
      <c r="AP97" s="388"/>
      <c r="AQ97" s="399"/>
      <c r="AR97" s="391"/>
      <c r="AS97" s="388">
        <f>AS93+AS94+AS96+AS95</f>
        <v>0</v>
      </c>
      <c r="AT97" s="164"/>
      <c r="AU97" s="164"/>
      <c r="AV97" s="164"/>
      <c r="AW97" s="164"/>
      <c r="AX97" s="164"/>
      <c r="AY97" s="166"/>
      <c r="AZ97" s="165"/>
      <c r="BA97" s="164"/>
      <c r="BB97" s="164"/>
      <c r="BC97" s="164"/>
      <c r="BD97" s="164"/>
      <c r="BE97" s="164"/>
      <c r="BF97" s="164"/>
      <c r="BG97" s="163"/>
      <c r="BH97" s="164"/>
      <c r="BI97" s="164"/>
      <c r="BJ97" s="164"/>
      <c r="BK97" s="164"/>
      <c r="BL97" s="164"/>
      <c r="BM97" s="164"/>
      <c r="BN97" s="164"/>
      <c r="BO97" s="163"/>
      <c r="BP97" s="163"/>
      <c r="BQ97" s="164"/>
      <c r="BR97" s="395"/>
      <c r="BS97" s="396"/>
      <c r="BT97" s="527"/>
      <c r="BU97" s="527"/>
      <c r="BV97" s="411"/>
      <c r="BW97" s="391"/>
      <c r="BX97" s="391"/>
      <c r="BY97" s="391"/>
      <c r="BZ97" s="388"/>
      <c r="CA97" s="166"/>
      <c r="CB97" s="165"/>
      <c r="CC97" s="164"/>
      <c r="CD97" s="164"/>
      <c r="CE97" s="164"/>
      <c r="CF97" s="164"/>
      <c r="CG97" s="164"/>
      <c r="CH97" s="563"/>
      <c r="CI97" s="558"/>
      <c r="CJ97" s="558"/>
      <c r="CK97" s="558"/>
      <c r="CL97" s="558"/>
      <c r="CM97" s="564"/>
      <c r="CN97" s="407"/>
      <c r="CO97" s="565"/>
      <c r="CP97" s="477"/>
      <c r="CQ97" s="472"/>
      <c r="CR97" s="473"/>
      <c r="CS97" s="471"/>
      <c r="CT97" s="474"/>
      <c r="CU97" s="474"/>
      <c r="CV97" s="564"/>
      <c r="CW97" s="565"/>
      <c r="CX97" s="479"/>
      <c r="CY97" s="480"/>
      <c r="CZ97" s="307"/>
      <c r="DA97" s="771"/>
      <c r="DB97" s="771"/>
      <c r="DC97" s="771"/>
      <c r="DD97" s="771"/>
      <c r="DE97" s="771"/>
      <c r="DF97" s="771"/>
      <c r="DG97" s="771"/>
      <c r="DH97" s="771"/>
      <c r="DI97" s="771"/>
      <c r="DJ97" s="771"/>
      <c r="DK97" s="771"/>
      <c r="DL97" s="771"/>
      <c r="DM97" s="167"/>
      <c r="DN97" s="168"/>
      <c r="DO97" s="69"/>
    </row>
    <row r="98" spans="1:121" s="102" customFormat="1" ht="11.2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01"/>
      <c r="M98" s="103"/>
      <c r="N98" s="103"/>
      <c r="P98" s="103"/>
      <c r="Q98" s="122"/>
      <c r="R98" s="103"/>
      <c r="S98" s="103"/>
      <c r="T98" s="122"/>
      <c r="U98" s="122"/>
      <c r="V98" s="122"/>
      <c r="W98" s="122"/>
      <c r="Y98" s="100"/>
      <c r="Z98" s="100"/>
      <c r="AA98" s="119"/>
      <c r="AB98" s="120"/>
      <c r="AC98" s="118"/>
      <c r="AD98" s="118"/>
      <c r="AE98" s="118"/>
      <c r="AF98" s="118"/>
      <c r="AG98" s="121"/>
      <c r="AH98" s="118"/>
      <c r="AI98" s="119"/>
      <c r="AJ98" s="119"/>
      <c r="AK98" s="104"/>
      <c r="AL98" s="122"/>
      <c r="AM98" s="122"/>
      <c r="AN98" s="122"/>
      <c r="AO98" s="122"/>
      <c r="AP98" s="123"/>
      <c r="AQ98" s="124"/>
      <c r="AR98" s="119"/>
      <c r="AS98" s="295"/>
      <c r="AT98" s="100"/>
      <c r="AU98" s="122"/>
      <c r="AV98" s="122"/>
      <c r="AW98" s="122"/>
      <c r="AX98" s="122"/>
      <c r="AY98" s="123"/>
      <c r="AZ98" s="125"/>
      <c r="BA98" s="118"/>
      <c r="BB98" s="119"/>
      <c r="BC98" s="122"/>
      <c r="BD98" s="122"/>
      <c r="BE98" s="122"/>
      <c r="BF98" s="122"/>
      <c r="BG98" s="118"/>
      <c r="BH98" s="119"/>
      <c r="BI98" s="119"/>
      <c r="BJ98" s="119"/>
      <c r="BK98" s="119"/>
      <c r="BL98" s="119"/>
      <c r="BM98" s="119"/>
      <c r="BN98" s="119"/>
      <c r="BO98" s="118"/>
      <c r="BP98" s="118"/>
      <c r="BQ98" s="377"/>
      <c r="BR98" s="120"/>
      <c r="BS98" s="118"/>
      <c r="BT98" s="521"/>
      <c r="BU98" s="521"/>
      <c r="BV98" s="384"/>
      <c r="BW98" s="122"/>
      <c r="BX98" s="122"/>
      <c r="BY98" s="122"/>
      <c r="BZ98" s="123"/>
      <c r="CA98" s="377"/>
      <c r="CB98" s="126"/>
      <c r="CC98" s="122"/>
      <c r="CD98" s="122"/>
      <c r="CE98" s="122"/>
      <c r="CF98" s="122"/>
      <c r="CG98" s="122"/>
      <c r="CH98" s="122"/>
      <c r="CI98" s="122"/>
      <c r="CJ98" s="122"/>
      <c r="CK98" s="122"/>
      <c r="CL98" s="123"/>
      <c r="CM98" s="555"/>
      <c r="CN98" s="566"/>
      <c r="CO98" s="122"/>
      <c r="CP98" s="123"/>
      <c r="CQ98" s="123"/>
      <c r="CR98" s="224"/>
      <c r="CS98" s="127"/>
      <c r="CT98" s="127"/>
      <c r="CU98" s="127"/>
      <c r="CV98" s="572"/>
      <c r="CW98" s="573"/>
      <c r="CX98" s="536"/>
      <c r="CY98" s="537"/>
      <c r="CZ98" s="310"/>
      <c r="DA98" s="343"/>
      <c r="DB98" s="343"/>
      <c r="DC98" s="343"/>
      <c r="DD98" s="343"/>
      <c r="DE98" s="343"/>
      <c r="DF98" s="343"/>
      <c r="DG98" s="343"/>
      <c r="DH98" s="343"/>
      <c r="DI98" s="343"/>
      <c r="DJ98" s="343"/>
      <c r="DK98" s="343"/>
      <c r="DL98" s="343"/>
      <c r="DM98" s="54"/>
      <c r="DN98" s="25"/>
      <c r="DO98" s="69"/>
    </row>
    <row r="99" spans="1:121" s="102" customFormat="1" ht="11.2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01"/>
      <c r="M99" s="103"/>
      <c r="N99" s="103"/>
      <c r="P99" s="103"/>
      <c r="Q99" s="122"/>
      <c r="R99" s="103"/>
      <c r="S99" s="103"/>
      <c r="T99" s="122"/>
      <c r="U99" s="122"/>
      <c r="V99" s="122"/>
      <c r="W99" s="122"/>
      <c r="Y99" s="100"/>
      <c r="Z99" s="100"/>
      <c r="AA99" s="566"/>
      <c r="AB99" s="120"/>
      <c r="AC99" s="118"/>
      <c r="AD99" s="118"/>
      <c r="AE99" s="118"/>
      <c r="AF99" s="118"/>
      <c r="AG99" s="121"/>
      <c r="AH99" s="118"/>
      <c r="AI99" s="119"/>
      <c r="AJ99" s="119"/>
      <c r="AK99" s="104"/>
      <c r="AL99" s="122"/>
      <c r="AM99" s="122"/>
      <c r="AN99" s="122"/>
      <c r="AO99" s="122"/>
      <c r="AP99" s="123"/>
      <c r="AQ99" s="124"/>
      <c r="AR99" s="119"/>
      <c r="AS99" s="295"/>
      <c r="AT99" s="100"/>
      <c r="AU99" s="122"/>
      <c r="AV99" s="122"/>
      <c r="AW99" s="122"/>
      <c r="AX99" s="122"/>
      <c r="AY99" s="123"/>
      <c r="AZ99" s="125"/>
      <c r="BA99" s="118"/>
      <c r="BB99" s="119"/>
      <c r="BC99" s="122"/>
      <c r="BD99" s="122"/>
      <c r="BE99" s="122"/>
      <c r="BF99" s="122"/>
      <c r="BG99" s="118"/>
      <c r="BH99" s="119"/>
      <c r="BI99" s="119"/>
      <c r="BJ99" s="119"/>
      <c r="BK99" s="119"/>
      <c r="BL99" s="119"/>
      <c r="BM99" s="119"/>
      <c r="BN99" s="119"/>
      <c r="BO99" s="118"/>
      <c r="BP99" s="118"/>
      <c r="BQ99" s="377"/>
      <c r="BR99" s="120"/>
      <c r="BS99" s="118"/>
      <c r="BT99" s="521"/>
      <c r="BU99" s="521"/>
      <c r="BV99" s="384"/>
      <c r="BW99" s="122"/>
      <c r="BX99" s="122"/>
      <c r="BY99" s="122"/>
      <c r="BZ99" s="123"/>
      <c r="CA99" s="377"/>
      <c r="CB99" s="126"/>
      <c r="CC99" s="122"/>
      <c r="CD99" s="122"/>
      <c r="CE99" s="122"/>
      <c r="CF99" s="122"/>
      <c r="CG99" s="122"/>
      <c r="CH99" s="122"/>
      <c r="CI99" s="122"/>
      <c r="CJ99" s="122"/>
      <c r="CK99" s="122"/>
      <c r="CL99" s="123"/>
      <c r="CM99" s="555"/>
      <c r="CN99" s="566"/>
      <c r="CO99" s="122"/>
      <c r="CP99" s="123"/>
      <c r="CQ99" s="123"/>
      <c r="CR99" s="224"/>
      <c r="CS99" s="127"/>
      <c r="CT99" s="127"/>
      <c r="CU99" s="127"/>
      <c r="CV99" s="574"/>
      <c r="CW99" s="575"/>
      <c r="CX99" s="538"/>
      <c r="CY99" s="539"/>
      <c r="CZ99" s="310"/>
      <c r="DA99" s="343"/>
      <c r="DB99" s="343"/>
      <c r="DC99" s="343"/>
      <c r="DD99" s="343"/>
      <c r="DE99" s="343"/>
      <c r="DF99" s="343"/>
      <c r="DG99" s="343"/>
      <c r="DH99" s="343"/>
      <c r="DI99" s="343"/>
      <c r="DJ99" s="343"/>
      <c r="DK99" s="343"/>
      <c r="DL99" s="343"/>
      <c r="DM99" s="54"/>
      <c r="DN99" s="25"/>
      <c r="DO99" s="69"/>
    </row>
    <row r="100" spans="1:121" s="152" customFormat="1" ht="20.100000000000001" customHeight="1" x14ac:dyDescent="0.25">
      <c r="A100" s="139"/>
      <c r="B100" s="139"/>
      <c r="C100" s="140"/>
      <c r="D100" s="140"/>
      <c r="E100" s="140"/>
      <c r="F100" s="140"/>
      <c r="G100" s="140"/>
      <c r="H100" s="139"/>
      <c r="I100" s="140"/>
      <c r="J100" s="141" t="s">
        <v>380</v>
      </c>
      <c r="K100" s="141"/>
      <c r="L100" s="192"/>
      <c r="M100" s="178"/>
      <c r="N100" s="143"/>
      <c r="O100" s="142"/>
      <c r="P100" s="179"/>
      <c r="Q100" s="452"/>
      <c r="R100" s="143"/>
      <c r="S100" s="143"/>
      <c r="T100" s="452"/>
      <c r="U100" s="452"/>
      <c r="V100" s="452"/>
      <c r="W100" s="452"/>
      <c r="X100" s="142"/>
      <c r="Y100" s="170"/>
      <c r="Z100" s="174"/>
      <c r="AA100" s="144"/>
      <c r="AB100" s="139"/>
      <c r="AC100" s="140"/>
      <c r="AD100" s="140"/>
      <c r="AE100" s="140"/>
      <c r="AF100" s="140"/>
      <c r="AG100" s="145"/>
      <c r="AH100" s="140"/>
      <c r="AI100" s="144"/>
      <c r="AJ100" s="144"/>
      <c r="AK100" s="139"/>
      <c r="AL100" s="144"/>
      <c r="AM100" s="144"/>
      <c r="AN100" s="144"/>
      <c r="AO100" s="144"/>
      <c r="AP100" s="146"/>
      <c r="AQ100" s="147"/>
      <c r="AR100" s="144"/>
      <c r="AS100" s="292"/>
      <c r="AT100" s="140"/>
      <c r="AU100" s="144"/>
      <c r="AV100" s="144"/>
      <c r="AW100" s="144"/>
      <c r="AX100" s="144"/>
      <c r="AY100" s="146"/>
      <c r="AZ100" s="148"/>
      <c r="BA100" s="144"/>
      <c r="BB100" s="144"/>
      <c r="BC100" s="149"/>
      <c r="BD100" s="149"/>
      <c r="BE100" s="149"/>
      <c r="BF100" s="149"/>
      <c r="BG100" s="140"/>
      <c r="BH100" s="144"/>
      <c r="BI100" s="144"/>
      <c r="BJ100" s="144"/>
      <c r="BK100" s="144"/>
      <c r="BL100" s="144"/>
      <c r="BM100" s="144"/>
      <c r="BN100" s="144"/>
      <c r="BO100" s="140"/>
      <c r="BP100" s="140"/>
      <c r="BQ100" s="374"/>
      <c r="BR100" s="139"/>
      <c r="BS100" s="140"/>
      <c r="BT100" s="515"/>
      <c r="BU100" s="515"/>
      <c r="BV100" s="380"/>
      <c r="BW100" s="144"/>
      <c r="BX100" s="144"/>
      <c r="BY100" s="144"/>
      <c r="BZ100" s="146"/>
      <c r="CA100" s="374"/>
      <c r="CB100" s="150"/>
      <c r="CC100" s="144"/>
      <c r="CD100" s="144"/>
      <c r="CE100" s="144"/>
      <c r="CF100" s="144"/>
      <c r="CG100" s="144"/>
      <c r="CH100" s="452"/>
      <c r="CI100" s="144"/>
      <c r="CJ100" s="144"/>
      <c r="CK100" s="144"/>
      <c r="CL100" s="146"/>
      <c r="CM100" s="148"/>
      <c r="CN100" s="144"/>
      <c r="CO100" s="144"/>
      <c r="CP100" s="146"/>
      <c r="CQ100" s="146"/>
      <c r="CR100" s="233"/>
      <c r="CS100" s="151"/>
      <c r="CT100" s="151"/>
      <c r="CU100" s="151"/>
      <c r="CV100" s="144"/>
      <c r="CW100" s="144"/>
      <c r="CX100" s="151"/>
      <c r="CY100" s="319"/>
      <c r="CZ100" s="475"/>
      <c r="DA100" s="773"/>
      <c r="DB100" s="773"/>
      <c r="DC100" s="773"/>
      <c r="DD100" s="773"/>
      <c r="DE100" s="773"/>
      <c r="DF100" s="773"/>
      <c r="DG100" s="773"/>
      <c r="DH100" s="773"/>
      <c r="DI100" s="773"/>
      <c r="DJ100" s="773"/>
      <c r="DK100" s="773"/>
      <c r="DL100" s="773"/>
      <c r="DM100" s="476"/>
      <c r="DO100" s="69"/>
    </row>
    <row r="101" spans="1:121" s="25" customFormat="1" ht="15.95" customHeight="1" x14ac:dyDescent="0.25">
      <c r="A101" s="10"/>
      <c r="B101" s="44"/>
      <c r="C101" s="10"/>
      <c r="D101" s="10"/>
      <c r="E101" s="10"/>
      <c r="F101" s="10"/>
      <c r="G101" s="12"/>
      <c r="H101" s="10"/>
      <c r="I101" s="10"/>
      <c r="J101" s="80" t="s">
        <v>393</v>
      </c>
      <c r="K101" s="193"/>
      <c r="L101" s="194"/>
      <c r="M101" s="180"/>
      <c r="N101" s="81"/>
      <c r="O101" s="128"/>
      <c r="P101" s="181"/>
      <c r="Q101" s="43">
        <f t="shared" ref="Q101:Q115" si="239">P101-M101</f>
        <v>0</v>
      </c>
      <c r="R101" s="686">
        <f t="shared" ref="R101:R115" si="240">P101-N101</f>
        <v>0</v>
      </c>
      <c r="S101" s="723"/>
      <c r="T101" s="724"/>
      <c r="U101" s="725"/>
      <c r="V101" s="725"/>
      <c r="W101" s="725"/>
      <c r="X101" s="43"/>
      <c r="Y101" s="171"/>
      <c r="Z101" s="175"/>
      <c r="AA101" s="43"/>
      <c r="AB101" s="44"/>
      <c r="AC101" s="10"/>
      <c r="AD101" s="10"/>
      <c r="AE101" s="10"/>
      <c r="AF101" s="10"/>
      <c r="AG101" s="82">
        <f t="shared" ref="AG101:AG114" si="241">SUM(AB101:AF101)</f>
        <v>0</v>
      </c>
      <c r="AH101" s="44"/>
      <c r="AI101" s="43"/>
      <c r="AJ101" s="43"/>
      <c r="AK101" s="44" t="e">
        <f t="shared" ref="AK101:AK114" si="242">AB101*$CZ101*$AA101*$Y101/1000/1000</f>
        <v>#DIV/0!</v>
      </c>
      <c r="AL101" s="10" t="e">
        <f t="shared" ref="AL101:AL114" si="243">AC101*$CZ101*$AA101*$Y101/1000/1000</f>
        <v>#DIV/0!</v>
      </c>
      <c r="AM101" s="10" t="e">
        <f t="shared" ref="AM101:AM114" si="244">AD101*$CZ101*$AA101*$Y101/1000/1000</f>
        <v>#DIV/0!</v>
      </c>
      <c r="AN101" s="10" t="e">
        <f t="shared" ref="AN101:AN114" si="245">AE101*$CZ101*$AA101*$Y101/1000/1000</f>
        <v>#DIV/0!</v>
      </c>
      <c r="AO101" s="10" t="e">
        <f t="shared" ref="AO101:AO114" si="246">AF101*$CZ101*$AA101*$Y101/1000/1000</f>
        <v>#DIV/0!</v>
      </c>
      <c r="AP101" s="12" t="e">
        <f t="shared" ref="AP101:AP114" si="247">AG101*$CZ101*$AA101*$Y101/1000/1000</f>
        <v>#DIV/0!</v>
      </c>
      <c r="AQ101" s="130" t="e">
        <f t="shared" ref="AQ101:AQ115" si="248">AJ101/1000/1000-AP101</f>
        <v>#DIV/0!</v>
      </c>
      <c r="AR101" s="43">
        <f t="shared" ref="AR101:AR116" si="249">AI101*Z101</f>
        <v>0</v>
      </c>
      <c r="AS101" s="59">
        <f t="shared" ref="AS101:AS111" si="250">AR101-AJ101</f>
        <v>0</v>
      </c>
      <c r="AT101" s="10" t="e">
        <f t="shared" ref="AT101:AT114" si="251">(AB101-B101)*$CZ101*$AA101*$Y101/1000/1000</f>
        <v>#DIV/0!</v>
      </c>
      <c r="AU101" s="10" t="e">
        <f t="shared" ref="AU101:AU114" si="252">(AC101-C101)*$CZ101*$AA101*$Y101/1000/1000</f>
        <v>#DIV/0!</v>
      </c>
      <c r="AV101" s="10" t="e">
        <f t="shared" ref="AV101:AV114" si="253">(AD101-D101)*$CZ101*$AA101*$Y101/1000/1000</f>
        <v>#DIV/0!</v>
      </c>
      <c r="AW101" s="10" t="e">
        <f t="shared" ref="AW101:AW114" si="254">(AE101-E101)*$CZ101*$AA101*$Y101/1000/1000</f>
        <v>#DIV/0!</v>
      </c>
      <c r="AX101" s="10" t="e">
        <f t="shared" ref="AX101:AX114" si="255">(AF101-F101)*$CZ101*$AA101*$Y101/1000/1000</f>
        <v>#DIV/0!</v>
      </c>
      <c r="AY101" s="12" t="e">
        <f t="shared" ref="AY101:AY115" si="256">SUM(AT101:AX101)</f>
        <v>#DIV/0!</v>
      </c>
      <c r="AZ101" s="129"/>
      <c r="BA101" s="43">
        <f>BD101*AA101</f>
        <v>0</v>
      </c>
      <c r="BB101" s="43">
        <f>AZ101*AA101</f>
        <v>0</v>
      </c>
      <c r="BC101" s="10"/>
      <c r="BD101" s="10"/>
      <c r="BE101" s="10"/>
      <c r="BF101" s="10"/>
      <c r="BG101" s="10"/>
      <c r="BH101" s="43">
        <f t="shared" ref="BH101:BH116" si="257">H101*A101*AA101</f>
        <v>0</v>
      </c>
      <c r="BI101" s="43">
        <f t="shared" ref="BI101:BI116" si="258">BG101*AA101*Y101</f>
        <v>0</v>
      </c>
      <c r="BJ101" s="43" t="e">
        <f t="shared" ref="BJ101:BJ114" si="259">AJ101/AA101-AZ101-BG101</f>
        <v>#DIV/0!</v>
      </c>
      <c r="BK101" s="43" t="e">
        <f t="shared" ref="BK101:BK114" si="260">AR101/AA101-AZ101-BG101</f>
        <v>#DIV/0!</v>
      </c>
      <c r="BL101" s="43"/>
      <c r="BM101" s="43" t="e">
        <f t="shared" ref="BM101:BM110" si="261">BJ101-BL101</f>
        <v>#DIV/0!</v>
      </c>
      <c r="BN101" s="43" t="e">
        <f t="shared" ref="BN101:BN110" si="262">BK101-BL101</f>
        <v>#DIV/0!</v>
      </c>
      <c r="BO101" s="10"/>
      <c r="BP101" s="85"/>
      <c r="BQ101" s="378"/>
      <c r="BR101" s="44" t="e">
        <f>AI101/AA101/7.2048</f>
        <v>#DIV/0!</v>
      </c>
      <c r="BS101" s="10">
        <f t="shared" ref="BS101:BS115" si="263">CN101-BO101</f>
        <v>0</v>
      </c>
      <c r="BT101" s="516">
        <f t="shared" ref="BT101:BT115" si="264">CM101-BO101</f>
        <v>0</v>
      </c>
      <c r="BU101" s="516" t="e">
        <f t="shared" ref="BU101:BU115" si="265">BR101-BS101</f>
        <v>#DIV/0!</v>
      </c>
      <c r="BV101" s="381" t="e">
        <f t="shared" ref="BV101:BV115" si="266">BR101-BT101</f>
        <v>#DIV/0!</v>
      </c>
      <c r="BW101" s="43"/>
      <c r="BX101" s="43"/>
      <c r="BY101" s="43"/>
      <c r="BZ101" s="38"/>
      <c r="CA101" s="378"/>
      <c r="CB101" s="358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43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3">
        <f t="shared" ref="CI101:CI116" si="267">(CB101-CC101)*AA101</f>
        <v>0</v>
      </c>
      <c r="CJ101" s="43"/>
      <c r="CK101" s="43"/>
      <c r="CL101" s="38"/>
      <c r="CM101" s="129"/>
      <c r="CN101" s="43"/>
      <c r="CO101" s="43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8" t="e">
        <f t="shared" ref="CP101:CP116" si="268">CO101-CH101</f>
        <v>#DIV/0!</v>
      </c>
      <c r="CQ101" s="38"/>
      <c r="CR101" s="12"/>
      <c r="CS101" s="39" t="e">
        <f t="shared" ref="CS101:CS116" si="269">AA101*BK101/1000/1000</f>
        <v>#DIV/0!</v>
      </c>
      <c r="CT101" s="39">
        <f t="shared" ref="CT101:CT116" si="270">BL101*AA101</f>
        <v>0</v>
      </c>
      <c r="CU101" s="39" t="e">
        <f t="shared" ref="CU101:CU115" si="271">CS101-CT101</f>
        <v>#DIV/0!</v>
      </c>
      <c r="CV101" s="43" t="e">
        <f t="shared" ref="CV101:CV116" si="272">BL101/CR101*Y101*AA101</f>
        <v>#DIV/0!</v>
      </c>
      <c r="CW101" s="43" t="e">
        <f t="shared" ref="CW101:CW116" si="273">BL101/CR101*Z101*AA101</f>
        <v>#DIV/0!</v>
      </c>
      <c r="CX101" s="39" t="e">
        <f t="shared" ref="CX101:CX115" si="274">CV101-CT101</f>
        <v>#DIV/0!</v>
      </c>
      <c r="CY101" s="320" t="e">
        <f t="shared" ref="CY101:CY116" si="275">CW101-CH101</f>
        <v>#DIV/0!</v>
      </c>
      <c r="CZ101" s="305" t="e">
        <f t="shared" ref="CZ101:CZ116" si="276">AI101/AA101/BR101</f>
        <v>#DIV/0!</v>
      </c>
      <c r="DA101" s="768" t="e">
        <f t="shared" ref="DA101:DA116" si="277">BU101*CZ101*AA101*CR101/1000000</f>
        <v>#DIV/0!</v>
      </c>
      <c r="DB101" s="778" t="e">
        <f t="shared" ref="DB101:DB116" si="278">BV101*CZ101*AA101*CR101/1000000</f>
        <v>#DIV/0!</v>
      </c>
      <c r="DC101" s="768"/>
      <c r="DD101" s="768" t="e">
        <f t="shared" ref="DD101:DD116" si="279">SUM(AT101,AW101,AX101)</f>
        <v>#DIV/0!</v>
      </c>
      <c r="DE101" s="768" t="e">
        <f t="shared" ref="DE101:DE116" si="280">AL101</f>
        <v>#DIV/0!</v>
      </c>
      <c r="DF101" s="768"/>
      <c r="DG101" s="768">
        <f t="shared" ref="DG101:DG116" si="281">(BA101-BB101)/1000/1000</f>
        <v>0</v>
      </c>
      <c r="DH101" s="768">
        <f t="shared" ref="DH101:DH116" si="282">(BH101-BI101)/1000/1000</f>
        <v>0</v>
      </c>
      <c r="DI101" s="768">
        <f t="shared" ref="DI101:DI116" si="283">AS101/1000000</f>
        <v>0</v>
      </c>
      <c r="DJ101" s="768">
        <f t="shared" ref="DJ101:DJ116" si="284">CI101/1000/1000</f>
        <v>0</v>
      </c>
      <c r="DK101" s="768" t="e">
        <f t="shared" ref="DK101:DK115" si="285">CY101/1000/1000</f>
        <v>#DIV/0!</v>
      </c>
      <c r="DL101" s="768" t="e">
        <f t="shared" ref="DL101:DL115" si="286">CP101/1000/1000</f>
        <v>#DIV/0!</v>
      </c>
      <c r="DM101" s="636" t="e">
        <f t="shared" ref="DM101" si="287">SUM(DA101:DL101)</f>
        <v>#DIV/0!</v>
      </c>
      <c r="DO101" s="69"/>
    </row>
    <row r="102" spans="1:121" s="25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80" t="s">
        <v>393</v>
      </c>
      <c r="K102" s="195"/>
      <c r="L102" s="196"/>
      <c r="M102" s="285"/>
      <c r="N102" s="72"/>
      <c r="O102" s="19"/>
      <c r="P102" s="182"/>
      <c r="Q102" s="16">
        <f t="shared" si="239"/>
        <v>0</v>
      </c>
      <c r="R102" s="686">
        <f t="shared" si="240"/>
        <v>0</v>
      </c>
      <c r="S102" s="726"/>
      <c r="T102" s="727"/>
      <c r="U102" s="727"/>
      <c r="V102" s="727"/>
      <c r="W102" s="727"/>
      <c r="X102" s="16"/>
      <c r="Y102" s="172"/>
      <c r="Z102" s="176"/>
      <c r="AA102" s="16"/>
      <c r="AB102" s="18"/>
      <c r="AC102" s="11"/>
      <c r="AD102" s="11"/>
      <c r="AE102" s="11"/>
      <c r="AF102" s="11"/>
      <c r="AG102" s="75">
        <f t="shared" si="241"/>
        <v>0</v>
      </c>
      <c r="AH102" s="18"/>
      <c r="AI102" s="16"/>
      <c r="AJ102" s="16"/>
      <c r="AK102" s="18" t="e">
        <f t="shared" si="242"/>
        <v>#DIV/0!</v>
      </c>
      <c r="AL102" s="11" t="e">
        <f t="shared" si="243"/>
        <v>#DIV/0!</v>
      </c>
      <c r="AM102" s="11" t="e">
        <f t="shared" si="244"/>
        <v>#DIV/0!</v>
      </c>
      <c r="AN102" s="11" t="e">
        <f t="shared" si="245"/>
        <v>#DIV/0!</v>
      </c>
      <c r="AO102" s="11" t="e">
        <f t="shared" si="246"/>
        <v>#DIV/0!</v>
      </c>
      <c r="AP102" s="14" t="e">
        <f t="shared" si="247"/>
        <v>#DIV/0!</v>
      </c>
      <c r="AQ102" s="132" t="e">
        <f t="shared" si="248"/>
        <v>#DIV/0!</v>
      </c>
      <c r="AR102" s="16">
        <f t="shared" si="249"/>
        <v>0</v>
      </c>
      <c r="AS102" s="288">
        <f t="shared" si="250"/>
        <v>0</v>
      </c>
      <c r="AT102" s="11" t="e">
        <f t="shared" si="251"/>
        <v>#DIV/0!</v>
      </c>
      <c r="AU102" s="11" t="e">
        <f t="shared" si="252"/>
        <v>#DIV/0!</v>
      </c>
      <c r="AV102" s="11" t="e">
        <f t="shared" si="253"/>
        <v>#DIV/0!</v>
      </c>
      <c r="AW102" s="11" t="e">
        <f t="shared" si="254"/>
        <v>#DIV/0!</v>
      </c>
      <c r="AX102" s="11" t="e">
        <f t="shared" si="255"/>
        <v>#DIV/0!</v>
      </c>
      <c r="AY102" s="14" t="e">
        <f t="shared" si="256"/>
        <v>#DIV/0!</v>
      </c>
      <c r="AZ102" s="131"/>
      <c r="BA102" s="16">
        <f t="shared" ref="BA102:BA114" si="288">BD102*AA102</f>
        <v>0</v>
      </c>
      <c r="BB102" s="16">
        <f t="shared" ref="BB102:BB114" si="289">AZ102*AA102</f>
        <v>0</v>
      </c>
      <c r="BC102" s="11"/>
      <c r="BD102" s="11"/>
      <c r="BE102" s="11"/>
      <c r="BF102" s="11"/>
      <c r="BG102" s="11"/>
      <c r="BH102" s="16">
        <f t="shared" si="257"/>
        <v>0</v>
      </c>
      <c r="BI102" s="16">
        <f t="shared" si="258"/>
        <v>0</v>
      </c>
      <c r="BJ102" s="16" t="e">
        <f t="shared" si="259"/>
        <v>#DIV/0!</v>
      </c>
      <c r="BK102" s="16" t="e">
        <f t="shared" si="260"/>
        <v>#DIV/0!</v>
      </c>
      <c r="BL102" s="16"/>
      <c r="BM102" s="16" t="e">
        <f t="shared" si="261"/>
        <v>#DIV/0!</v>
      </c>
      <c r="BN102" s="16" t="e">
        <f t="shared" si="262"/>
        <v>#DIV/0!</v>
      </c>
      <c r="BO102" s="11"/>
      <c r="BP102" s="88"/>
      <c r="BQ102" s="378"/>
      <c r="BR102" s="18" t="e">
        <f>AI102/AA102/7.212</f>
        <v>#DIV/0!</v>
      </c>
      <c r="BS102" s="11">
        <f t="shared" si="263"/>
        <v>0</v>
      </c>
      <c r="BT102" s="517">
        <f t="shared" si="264"/>
        <v>0</v>
      </c>
      <c r="BU102" s="517" t="e">
        <f t="shared" si="265"/>
        <v>#DIV/0!</v>
      </c>
      <c r="BV102" s="504" t="e">
        <f t="shared" si="266"/>
        <v>#DIV/0!</v>
      </c>
      <c r="BW102" s="16"/>
      <c r="BX102" s="16"/>
      <c r="BY102" s="16"/>
      <c r="BZ102" s="40"/>
      <c r="CA102" s="378"/>
      <c r="CB102" s="358"/>
      <c r="CC102" s="11">
        <f>SUMPRODUCT(('[179]Динамика NB'!$T$5:$AE$5=$L102)*('[179]Динамика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267"/>
        <v>0</v>
      </c>
      <c r="CJ102" s="16"/>
      <c r="CK102" s="16"/>
      <c r="CL102" s="40"/>
      <c r="CM102" s="131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40" t="e">
        <f t="shared" si="268"/>
        <v>#DIV/0!</v>
      </c>
      <c r="CQ102" s="40"/>
      <c r="CR102" s="14"/>
      <c r="CS102" s="15" t="e">
        <f t="shared" si="269"/>
        <v>#DIV/0!</v>
      </c>
      <c r="CT102" s="15">
        <f t="shared" si="270"/>
        <v>0</v>
      </c>
      <c r="CU102" s="15" t="e">
        <f t="shared" si="271"/>
        <v>#DIV/0!</v>
      </c>
      <c r="CV102" s="16" t="e">
        <f t="shared" si="272"/>
        <v>#DIV/0!</v>
      </c>
      <c r="CW102" s="16" t="e">
        <f t="shared" si="273"/>
        <v>#DIV/0!</v>
      </c>
      <c r="CX102" s="15" t="e">
        <f t="shared" si="274"/>
        <v>#DIV/0!</v>
      </c>
      <c r="CY102" s="321" t="e">
        <f t="shared" si="275"/>
        <v>#DIV/0!</v>
      </c>
      <c r="CZ102" s="306" t="e">
        <f t="shared" si="276"/>
        <v>#DIV/0!</v>
      </c>
      <c r="DA102" s="768" t="e">
        <f t="shared" si="277"/>
        <v>#DIV/0!</v>
      </c>
      <c r="DB102" s="778" t="e">
        <f t="shared" si="278"/>
        <v>#DIV/0!</v>
      </c>
      <c r="DC102" s="768"/>
      <c r="DD102" s="768" t="e">
        <f t="shared" si="279"/>
        <v>#DIV/0!</v>
      </c>
      <c r="DE102" s="768" t="e">
        <f t="shared" si="280"/>
        <v>#DIV/0!</v>
      </c>
      <c r="DF102" s="768"/>
      <c r="DG102" s="768">
        <f t="shared" si="281"/>
        <v>0</v>
      </c>
      <c r="DH102" s="768">
        <f t="shared" si="282"/>
        <v>0</v>
      </c>
      <c r="DI102" s="768">
        <f t="shared" si="283"/>
        <v>0</v>
      </c>
      <c r="DJ102" s="768">
        <f t="shared" si="284"/>
        <v>0</v>
      </c>
      <c r="DK102" s="768" t="e">
        <f t="shared" si="285"/>
        <v>#DIV/0!</v>
      </c>
      <c r="DL102" s="768" t="e">
        <f t="shared" si="286"/>
        <v>#DIV/0!</v>
      </c>
      <c r="DM102" s="636" t="e">
        <f t="shared" ref="DM102:DM114" si="290">SUM(DA102:DL102)</f>
        <v>#DIV/0!</v>
      </c>
      <c r="DO102" s="69"/>
    </row>
    <row r="103" spans="1:121" s="25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80" t="s">
        <v>392</v>
      </c>
      <c r="K103" s="195"/>
      <c r="L103" s="196"/>
      <c r="M103" s="285"/>
      <c r="N103" s="72"/>
      <c r="O103" s="19"/>
      <c r="P103" s="182"/>
      <c r="Q103" s="16">
        <f t="shared" si="239"/>
        <v>0</v>
      </c>
      <c r="R103" s="686">
        <f t="shared" si="240"/>
        <v>0</v>
      </c>
      <c r="S103" s="726"/>
      <c r="T103" s="727"/>
      <c r="U103" s="727"/>
      <c r="V103" s="727"/>
      <c r="W103" s="727"/>
      <c r="X103" s="16"/>
      <c r="Y103" s="172"/>
      <c r="Z103" s="176"/>
      <c r="AA103" s="16"/>
      <c r="AB103" s="18"/>
      <c r="AC103" s="11"/>
      <c r="AD103" s="11"/>
      <c r="AE103" s="11"/>
      <c r="AF103" s="11"/>
      <c r="AG103" s="75">
        <f t="shared" si="241"/>
        <v>0</v>
      </c>
      <c r="AH103" s="18"/>
      <c r="AI103" s="16"/>
      <c r="AJ103" s="16"/>
      <c r="AK103" s="18" t="e">
        <f t="shared" si="242"/>
        <v>#DIV/0!</v>
      </c>
      <c r="AL103" s="11" t="e">
        <f t="shared" si="243"/>
        <v>#DIV/0!</v>
      </c>
      <c r="AM103" s="11" t="e">
        <f t="shared" si="244"/>
        <v>#DIV/0!</v>
      </c>
      <c r="AN103" s="11" t="e">
        <f t="shared" si="245"/>
        <v>#DIV/0!</v>
      </c>
      <c r="AO103" s="11" t="e">
        <f t="shared" si="246"/>
        <v>#DIV/0!</v>
      </c>
      <c r="AP103" s="14" t="e">
        <f t="shared" si="247"/>
        <v>#DIV/0!</v>
      </c>
      <c r="AQ103" s="132" t="e">
        <f t="shared" si="248"/>
        <v>#DIV/0!</v>
      </c>
      <c r="AR103" s="16">
        <f t="shared" si="249"/>
        <v>0</v>
      </c>
      <c r="AS103" s="288">
        <f t="shared" si="250"/>
        <v>0</v>
      </c>
      <c r="AT103" s="11" t="e">
        <f t="shared" si="251"/>
        <v>#DIV/0!</v>
      </c>
      <c r="AU103" s="11" t="e">
        <f t="shared" si="252"/>
        <v>#DIV/0!</v>
      </c>
      <c r="AV103" s="11" t="e">
        <f t="shared" si="253"/>
        <v>#DIV/0!</v>
      </c>
      <c r="AW103" s="11" t="e">
        <f t="shared" si="254"/>
        <v>#DIV/0!</v>
      </c>
      <c r="AX103" s="11" t="e">
        <f t="shared" si="255"/>
        <v>#DIV/0!</v>
      </c>
      <c r="AY103" s="14" t="e">
        <f t="shared" si="256"/>
        <v>#DIV/0!</v>
      </c>
      <c r="AZ103" s="131"/>
      <c r="BA103" s="16">
        <f t="shared" si="288"/>
        <v>0</v>
      </c>
      <c r="BB103" s="16">
        <f t="shared" si="289"/>
        <v>0</v>
      </c>
      <c r="BC103" s="11"/>
      <c r="BD103" s="11"/>
      <c r="BE103" s="11"/>
      <c r="BF103" s="11"/>
      <c r="BG103" s="11"/>
      <c r="BH103" s="16">
        <f t="shared" si="257"/>
        <v>0</v>
      </c>
      <c r="BI103" s="16">
        <f t="shared" si="258"/>
        <v>0</v>
      </c>
      <c r="BJ103" s="16" t="e">
        <f t="shared" si="259"/>
        <v>#DIV/0!</v>
      </c>
      <c r="BK103" s="16" t="e">
        <f t="shared" si="260"/>
        <v>#DIV/0!</v>
      </c>
      <c r="BL103" s="16"/>
      <c r="BM103" s="16" t="e">
        <f t="shared" si="261"/>
        <v>#DIV/0!</v>
      </c>
      <c r="BN103" s="16" t="e">
        <f t="shared" si="262"/>
        <v>#DIV/0!</v>
      </c>
      <c r="BO103" s="11"/>
      <c r="BP103" s="88"/>
      <c r="BQ103" s="378"/>
      <c r="BR103" s="18" t="e">
        <f>AI103/AA103/7.2</f>
        <v>#DIV/0!</v>
      </c>
      <c r="BS103" s="11">
        <f t="shared" si="263"/>
        <v>0</v>
      </c>
      <c r="BT103" s="517">
        <f t="shared" si="264"/>
        <v>0</v>
      </c>
      <c r="BU103" s="517" t="e">
        <f t="shared" si="265"/>
        <v>#DIV/0!</v>
      </c>
      <c r="BV103" s="504" t="e">
        <f t="shared" si="266"/>
        <v>#DIV/0!</v>
      </c>
      <c r="BW103" s="16"/>
      <c r="BX103" s="16"/>
      <c r="BY103" s="16"/>
      <c r="BZ103" s="40"/>
      <c r="CA103" s="378"/>
      <c r="CB103" s="358"/>
      <c r="CC103" s="11">
        <f>SUMPRODUCT(('[179]Динамика NB'!$T$5:$AE$5=$L103)*('[179]Динамика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267"/>
        <v>0</v>
      </c>
      <c r="CJ103" s="16"/>
      <c r="CK103" s="16"/>
      <c r="CL103" s="40"/>
      <c r="CM103" s="131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40" t="e">
        <f t="shared" si="268"/>
        <v>#DIV/0!</v>
      </c>
      <c r="CQ103" s="40"/>
      <c r="CR103" s="14"/>
      <c r="CS103" s="15" t="e">
        <f t="shared" si="269"/>
        <v>#DIV/0!</v>
      </c>
      <c r="CT103" s="15">
        <f t="shared" si="270"/>
        <v>0</v>
      </c>
      <c r="CU103" s="15" t="e">
        <f t="shared" si="271"/>
        <v>#DIV/0!</v>
      </c>
      <c r="CV103" s="16" t="e">
        <f t="shared" si="272"/>
        <v>#DIV/0!</v>
      </c>
      <c r="CW103" s="16" t="e">
        <f t="shared" si="273"/>
        <v>#DIV/0!</v>
      </c>
      <c r="CX103" s="15" t="e">
        <f t="shared" si="274"/>
        <v>#DIV/0!</v>
      </c>
      <c r="CY103" s="322" t="e">
        <f t="shared" si="275"/>
        <v>#DIV/0!</v>
      </c>
      <c r="CZ103" s="306" t="e">
        <f t="shared" si="276"/>
        <v>#DIV/0!</v>
      </c>
      <c r="DA103" s="768" t="e">
        <f t="shared" si="277"/>
        <v>#DIV/0!</v>
      </c>
      <c r="DB103" s="778" t="e">
        <f t="shared" si="278"/>
        <v>#DIV/0!</v>
      </c>
      <c r="DC103" s="768"/>
      <c r="DD103" s="768" t="e">
        <f t="shared" si="279"/>
        <v>#DIV/0!</v>
      </c>
      <c r="DE103" s="768" t="e">
        <f t="shared" si="280"/>
        <v>#DIV/0!</v>
      </c>
      <c r="DF103" s="768"/>
      <c r="DG103" s="768">
        <f t="shared" si="281"/>
        <v>0</v>
      </c>
      <c r="DH103" s="768">
        <f t="shared" si="282"/>
        <v>0</v>
      </c>
      <c r="DI103" s="768">
        <f t="shared" si="283"/>
        <v>0</v>
      </c>
      <c r="DJ103" s="768">
        <f t="shared" si="284"/>
        <v>0</v>
      </c>
      <c r="DK103" s="768" t="e">
        <f t="shared" si="285"/>
        <v>#DIV/0!</v>
      </c>
      <c r="DL103" s="768" t="e">
        <f t="shared" si="286"/>
        <v>#DIV/0!</v>
      </c>
      <c r="DM103" s="636" t="e">
        <f t="shared" si="290"/>
        <v>#DIV/0!</v>
      </c>
      <c r="DO103" s="69"/>
    </row>
    <row r="104" spans="1:121" s="25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80" t="s">
        <v>393</v>
      </c>
      <c r="K104" s="195"/>
      <c r="L104" s="196"/>
      <c r="M104" s="285"/>
      <c r="N104" s="72"/>
      <c r="O104" s="19"/>
      <c r="P104" s="182"/>
      <c r="Q104" s="16">
        <f t="shared" si="239"/>
        <v>0</v>
      </c>
      <c r="R104" s="686">
        <f t="shared" si="240"/>
        <v>0</v>
      </c>
      <c r="S104" s="726"/>
      <c r="T104" s="727"/>
      <c r="U104" s="727"/>
      <c r="V104" s="727"/>
      <c r="W104" s="727"/>
      <c r="X104" s="16"/>
      <c r="Y104" s="172"/>
      <c r="Z104" s="176"/>
      <c r="AA104" s="16"/>
      <c r="AB104" s="18"/>
      <c r="AC104" s="11"/>
      <c r="AD104" s="11"/>
      <c r="AE104" s="11"/>
      <c r="AF104" s="11"/>
      <c r="AG104" s="75">
        <f t="shared" si="241"/>
        <v>0</v>
      </c>
      <c r="AH104" s="18"/>
      <c r="AI104" s="16"/>
      <c r="AJ104" s="16"/>
      <c r="AK104" s="18" t="e">
        <f t="shared" si="242"/>
        <v>#DIV/0!</v>
      </c>
      <c r="AL104" s="11" t="e">
        <f t="shared" si="243"/>
        <v>#DIV/0!</v>
      </c>
      <c r="AM104" s="11" t="e">
        <f t="shared" si="244"/>
        <v>#DIV/0!</v>
      </c>
      <c r="AN104" s="11" t="e">
        <f t="shared" si="245"/>
        <v>#DIV/0!</v>
      </c>
      <c r="AO104" s="11" t="e">
        <f t="shared" si="246"/>
        <v>#DIV/0!</v>
      </c>
      <c r="AP104" s="14" t="e">
        <f t="shared" si="247"/>
        <v>#DIV/0!</v>
      </c>
      <c r="AQ104" s="132" t="e">
        <f t="shared" si="248"/>
        <v>#DIV/0!</v>
      </c>
      <c r="AR104" s="16">
        <f t="shared" si="249"/>
        <v>0</v>
      </c>
      <c r="AS104" s="288">
        <f t="shared" si="250"/>
        <v>0</v>
      </c>
      <c r="AT104" s="11" t="e">
        <f t="shared" si="251"/>
        <v>#DIV/0!</v>
      </c>
      <c r="AU104" s="11" t="e">
        <f t="shared" si="252"/>
        <v>#DIV/0!</v>
      </c>
      <c r="AV104" s="11" t="e">
        <f t="shared" si="253"/>
        <v>#DIV/0!</v>
      </c>
      <c r="AW104" s="11" t="e">
        <f t="shared" si="254"/>
        <v>#DIV/0!</v>
      </c>
      <c r="AX104" s="11" t="e">
        <f t="shared" si="255"/>
        <v>#DIV/0!</v>
      </c>
      <c r="AY104" s="14" t="e">
        <f t="shared" si="256"/>
        <v>#DIV/0!</v>
      </c>
      <c r="AZ104" s="131"/>
      <c r="BA104" s="16">
        <f t="shared" si="288"/>
        <v>0</v>
      </c>
      <c r="BB104" s="16">
        <f t="shared" si="289"/>
        <v>0</v>
      </c>
      <c r="BC104" s="11"/>
      <c r="BD104" s="11"/>
      <c r="BE104" s="11"/>
      <c r="BF104" s="11"/>
      <c r="BG104" s="11"/>
      <c r="BH104" s="16">
        <f t="shared" si="257"/>
        <v>0</v>
      </c>
      <c r="BI104" s="16">
        <f t="shared" si="258"/>
        <v>0</v>
      </c>
      <c r="BJ104" s="16" t="e">
        <f t="shared" si="259"/>
        <v>#DIV/0!</v>
      </c>
      <c r="BK104" s="16" t="e">
        <f t="shared" si="260"/>
        <v>#DIV/0!</v>
      </c>
      <c r="BL104" s="16"/>
      <c r="BM104" s="16" t="e">
        <f t="shared" si="261"/>
        <v>#DIV/0!</v>
      </c>
      <c r="BN104" s="16" t="e">
        <f t="shared" si="262"/>
        <v>#DIV/0!</v>
      </c>
      <c r="BO104" s="11"/>
      <c r="BP104" s="88"/>
      <c r="BQ104" s="378"/>
      <c r="BR104" s="18" t="e">
        <f>AI104/AA104/7.2048</f>
        <v>#DIV/0!</v>
      </c>
      <c r="BS104" s="11">
        <f t="shared" si="263"/>
        <v>0</v>
      </c>
      <c r="BT104" s="517">
        <f t="shared" si="264"/>
        <v>0</v>
      </c>
      <c r="BU104" s="517" t="e">
        <f t="shared" si="265"/>
        <v>#DIV/0!</v>
      </c>
      <c r="BV104" s="504" t="e">
        <f t="shared" si="266"/>
        <v>#DIV/0!</v>
      </c>
      <c r="BW104" s="16"/>
      <c r="BX104" s="16"/>
      <c r="BY104" s="16"/>
      <c r="BZ104" s="40"/>
      <c r="CA104" s="378"/>
      <c r="CB104" s="358"/>
      <c r="CC104" s="11">
        <f>SUMPRODUCT(('[179]Динамика NB'!$T$5:$AE$5=$L104)*('[179]Динамика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267"/>
        <v>0</v>
      </c>
      <c r="CJ104" s="16"/>
      <c r="CK104" s="16"/>
      <c r="CL104" s="40"/>
      <c r="CM104" s="131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40" t="e">
        <f t="shared" si="268"/>
        <v>#DIV/0!</v>
      </c>
      <c r="CQ104" s="40"/>
      <c r="CR104" s="14"/>
      <c r="CS104" s="15" t="e">
        <f t="shared" si="269"/>
        <v>#DIV/0!</v>
      </c>
      <c r="CT104" s="15">
        <f t="shared" si="270"/>
        <v>0</v>
      </c>
      <c r="CU104" s="15" t="e">
        <f t="shared" si="271"/>
        <v>#DIV/0!</v>
      </c>
      <c r="CV104" s="16" t="e">
        <f t="shared" si="272"/>
        <v>#DIV/0!</v>
      </c>
      <c r="CW104" s="16" t="e">
        <f t="shared" si="273"/>
        <v>#DIV/0!</v>
      </c>
      <c r="CX104" s="15" t="e">
        <f t="shared" si="274"/>
        <v>#DIV/0!</v>
      </c>
      <c r="CY104" s="322" t="e">
        <f t="shared" si="275"/>
        <v>#DIV/0!</v>
      </c>
      <c r="CZ104" s="306" t="e">
        <f t="shared" si="276"/>
        <v>#DIV/0!</v>
      </c>
      <c r="DA104" s="768" t="e">
        <f t="shared" si="277"/>
        <v>#DIV/0!</v>
      </c>
      <c r="DB104" s="778" t="e">
        <f t="shared" si="278"/>
        <v>#DIV/0!</v>
      </c>
      <c r="DC104" s="768"/>
      <c r="DD104" s="768" t="e">
        <f t="shared" si="279"/>
        <v>#DIV/0!</v>
      </c>
      <c r="DE104" s="768" t="e">
        <f t="shared" si="280"/>
        <v>#DIV/0!</v>
      </c>
      <c r="DF104" s="768"/>
      <c r="DG104" s="768">
        <f t="shared" si="281"/>
        <v>0</v>
      </c>
      <c r="DH104" s="768">
        <f t="shared" si="282"/>
        <v>0</v>
      </c>
      <c r="DI104" s="768">
        <f t="shared" si="283"/>
        <v>0</v>
      </c>
      <c r="DJ104" s="768">
        <f t="shared" si="284"/>
        <v>0</v>
      </c>
      <c r="DK104" s="768" t="e">
        <f t="shared" si="285"/>
        <v>#DIV/0!</v>
      </c>
      <c r="DL104" s="768" t="e">
        <f t="shared" si="286"/>
        <v>#DIV/0!</v>
      </c>
      <c r="DM104" s="636" t="e">
        <f t="shared" si="290"/>
        <v>#DIV/0!</v>
      </c>
      <c r="DO104" s="69"/>
    </row>
    <row r="105" spans="1:121" s="25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80" t="s">
        <v>393</v>
      </c>
      <c r="K105" s="195"/>
      <c r="L105" s="196"/>
      <c r="M105" s="285"/>
      <c r="N105" s="72"/>
      <c r="O105" s="19"/>
      <c r="P105" s="182"/>
      <c r="Q105" s="16">
        <f t="shared" si="239"/>
        <v>0</v>
      </c>
      <c r="R105" s="686">
        <f t="shared" si="240"/>
        <v>0</v>
      </c>
      <c r="S105" s="726"/>
      <c r="T105" s="727"/>
      <c r="U105" s="727"/>
      <c r="V105" s="727"/>
      <c r="W105" s="727"/>
      <c r="X105" s="16"/>
      <c r="Y105" s="172"/>
      <c r="Z105" s="176"/>
      <c r="AA105" s="16"/>
      <c r="AB105" s="18"/>
      <c r="AC105" s="11"/>
      <c r="AD105" s="11"/>
      <c r="AE105" s="11"/>
      <c r="AF105" s="11"/>
      <c r="AG105" s="75">
        <f t="shared" si="241"/>
        <v>0</v>
      </c>
      <c r="AH105" s="18"/>
      <c r="AI105" s="16"/>
      <c r="AJ105" s="16"/>
      <c r="AK105" s="18" t="e">
        <f t="shared" si="242"/>
        <v>#DIV/0!</v>
      </c>
      <c r="AL105" s="11" t="e">
        <f t="shared" si="243"/>
        <v>#DIV/0!</v>
      </c>
      <c r="AM105" s="11" t="e">
        <f t="shared" si="244"/>
        <v>#DIV/0!</v>
      </c>
      <c r="AN105" s="11" t="e">
        <f t="shared" si="245"/>
        <v>#DIV/0!</v>
      </c>
      <c r="AO105" s="11" t="e">
        <f t="shared" si="246"/>
        <v>#DIV/0!</v>
      </c>
      <c r="AP105" s="14" t="e">
        <f t="shared" si="247"/>
        <v>#DIV/0!</v>
      </c>
      <c r="AQ105" s="132" t="e">
        <f t="shared" si="248"/>
        <v>#DIV/0!</v>
      </c>
      <c r="AR105" s="16">
        <f t="shared" si="249"/>
        <v>0</v>
      </c>
      <c r="AS105" s="288">
        <f t="shared" si="250"/>
        <v>0</v>
      </c>
      <c r="AT105" s="11" t="e">
        <f t="shared" si="251"/>
        <v>#DIV/0!</v>
      </c>
      <c r="AU105" s="11" t="e">
        <f t="shared" si="252"/>
        <v>#DIV/0!</v>
      </c>
      <c r="AV105" s="11" t="e">
        <f t="shared" si="253"/>
        <v>#DIV/0!</v>
      </c>
      <c r="AW105" s="11" t="e">
        <f t="shared" si="254"/>
        <v>#DIV/0!</v>
      </c>
      <c r="AX105" s="11" t="e">
        <f t="shared" si="255"/>
        <v>#DIV/0!</v>
      </c>
      <c r="AY105" s="14" t="e">
        <f t="shared" si="256"/>
        <v>#DIV/0!</v>
      </c>
      <c r="AZ105" s="131"/>
      <c r="BA105" s="16">
        <f t="shared" si="288"/>
        <v>0</v>
      </c>
      <c r="BB105" s="16">
        <f t="shared" si="289"/>
        <v>0</v>
      </c>
      <c r="BC105" s="11"/>
      <c r="BD105" s="11"/>
      <c r="BE105" s="11"/>
      <c r="BF105" s="11"/>
      <c r="BG105" s="11"/>
      <c r="BH105" s="16">
        <f t="shared" si="257"/>
        <v>0</v>
      </c>
      <c r="BI105" s="16">
        <f t="shared" si="258"/>
        <v>0</v>
      </c>
      <c r="BJ105" s="16" t="e">
        <f t="shared" si="259"/>
        <v>#DIV/0!</v>
      </c>
      <c r="BK105" s="16" t="e">
        <f t="shared" si="260"/>
        <v>#DIV/0!</v>
      </c>
      <c r="BL105" s="16"/>
      <c r="BM105" s="16" t="e">
        <f t="shared" si="261"/>
        <v>#DIV/0!</v>
      </c>
      <c r="BN105" s="16" t="e">
        <f t="shared" si="262"/>
        <v>#DIV/0!</v>
      </c>
      <c r="BO105" s="11"/>
      <c r="BP105" s="88"/>
      <c r="BQ105" s="378"/>
      <c r="BR105" s="18" t="e">
        <f>AI105/AA105/7.216</f>
        <v>#DIV/0!</v>
      </c>
      <c r="BS105" s="11">
        <f t="shared" si="263"/>
        <v>0</v>
      </c>
      <c r="BT105" s="517">
        <f t="shared" si="264"/>
        <v>0</v>
      </c>
      <c r="BU105" s="517" t="e">
        <f t="shared" si="265"/>
        <v>#DIV/0!</v>
      </c>
      <c r="BV105" s="504" t="e">
        <f t="shared" si="266"/>
        <v>#DIV/0!</v>
      </c>
      <c r="BW105" s="16"/>
      <c r="BX105" s="16"/>
      <c r="BY105" s="16"/>
      <c r="BZ105" s="40"/>
      <c r="CA105" s="378"/>
      <c r="CB105" s="358"/>
      <c r="CC105" s="11">
        <f>SUMPRODUCT(('[179]Динамика NB'!$T$5:$AE$5=$L105)*('[179]Динамика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267"/>
        <v>0</v>
      </c>
      <c r="CJ105" s="16"/>
      <c r="CK105" s="16"/>
      <c r="CL105" s="40"/>
      <c r="CM105" s="131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40" t="e">
        <f t="shared" si="268"/>
        <v>#DIV/0!</v>
      </c>
      <c r="CQ105" s="40"/>
      <c r="CR105" s="14"/>
      <c r="CS105" s="15" t="e">
        <f t="shared" si="269"/>
        <v>#DIV/0!</v>
      </c>
      <c r="CT105" s="15">
        <f t="shared" si="270"/>
        <v>0</v>
      </c>
      <c r="CU105" s="15" t="e">
        <f t="shared" si="271"/>
        <v>#DIV/0!</v>
      </c>
      <c r="CV105" s="16" t="e">
        <f t="shared" si="272"/>
        <v>#DIV/0!</v>
      </c>
      <c r="CW105" s="16" t="e">
        <f t="shared" si="273"/>
        <v>#DIV/0!</v>
      </c>
      <c r="CX105" s="15" t="e">
        <f t="shared" si="274"/>
        <v>#DIV/0!</v>
      </c>
      <c r="CY105" s="322" t="e">
        <f t="shared" si="275"/>
        <v>#DIV/0!</v>
      </c>
      <c r="CZ105" s="306" t="e">
        <f t="shared" si="276"/>
        <v>#DIV/0!</v>
      </c>
      <c r="DA105" s="768" t="e">
        <f t="shared" si="277"/>
        <v>#DIV/0!</v>
      </c>
      <c r="DB105" s="778" t="e">
        <f t="shared" si="278"/>
        <v>#DIV/0!</v>
      </c>
      <c r="DC105" s="768"/>
      <c r="DD105" s="768" t="e">
        <f t="shared" si="279"/>
        <v>#DIV/0!</v>
      </c>
      <c r="DE105" s="768" t="e">
        <f t="shared" si="280"/>
        <v>#DIV/0!</v>
      </c>
      <c r="DF105" s="768"/>
      <c r="DG105" s="768">
        <f t="shared" si="281"/>
        <v>0</v>
      </c>
      <c r="DH105" s="768">
        <f t="shared" si="282"/>
        <v>0</v>
      </c>
      <c r="DI105" s="768">
        <f t="shared" si="283"/>
        <v>0</v>
      </c>
      <c r="DJ105" s="768">
        <f t="shared" si="284"/>
        <v>0</v>
      </c>
      <c r="DK105" s="768" t="e">
        <f t="shared" si="285"/>
        <v>#DIV/0!</v>
      </c>
      <c r="DL105" s="768" t="e">
        <f t="shared" si="286"/>
        <v>#DIV/0!</v>
      </c>
      <c r="DM105" s="636" t="e">
        <f t="shared" si="290"/>
        <v>#DIV/0!</v>
      </c>
      <c r="DO105" s="69"/>
    </row>
    <row r="106" spans="1:121" s="25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80" t="s">
        <v>393</v>
      </c>
      <c r="K106" s="195"/>
      <c r="L106" s="196"/>
      <c r="M106" s="285"/>
      <c r="N106" s="72"/>
      <c r="O106" s="19"/>
      <c r="P106" s="182"/>
      <c r="Q106" s="16">
        <f t="shared" si="239"/>
        <v>0</v>
      </c>
      <c r="R106" s="686">
        <f t="shared" si="240"/>
        <v>0</v>
      </c>
      <c r="S106" s="726"/>
      <c r="T106" s="727"/>
      <c r="U106" s="727"/>
      <c r="V106" s="727"/>
      <c r="W106" s="727"/>
      <c r="X106" s="16"/>
      <c r="Y106" s="172"/>
      <c r="Z106" s="176"/>
      <c r="AA106" s="16"/>
      <c r="AB106" s="18"/>
      <c r="AC106" s="11"/>
      <c r="AD106" s="11"/>
      <c r="AE106" s="11"/>
      <c r="AF106" s="11"/>
      <c r="AG106" s="75">
        <f t="shared" si="241"/>
        <v>0</v>
      </c>
      <c r="AH106" s="18"/>
      <c r="AI106" s="16"/>
      <c r="AJ106" s="16"/>
      <c r="AK106" s="18" t="e">
        <f t="shared" si="242"/>
        <v>#DIV/0!</v>
      </c>
      <c r="AL106" s="278" t="e">
        <f t="shared" si="243"/>
        <v>#DIV/0!</v>
      </c>
      <c r="AM106" s="278" t="e">
        <f t="shared" si="244"/>
        <v>#DIV/0!</v>
      </c>
      <c r="AN106" s="278" t="e">
        <f t="shared" si="245"/>
        <v>#DIV/0!</v>
      </c>
      <c r="AO106" s="278" t="e">
        <f t="shared" si="246"/>
        <v>#DIV/0!</v>
      </c>
      <c r="AP106" s="283" t="e">
        <f t="shared" si="247"/>
        <v>#DIV/0!</v>
      </c>
      <c r="AQ106" s="133" t="e">
        <f t="shared" si="248"/>
        <v>#DIV/0!</v>
      </c>
      <c r="AR106" s="16">
        <f t="shared" si="249"/>
        <v>0</v>
      </c>
      <c r="AS106" s="288">
        <f t="shared" si="250"/>
        <v>0</v>
      </c>
      <c r="AT106" s="11" t="e">
        <f t="shared" si="251"/>
        <v>#DIV/0!</v>
      </c>
      <c r="AU106" s="278" t="e">
        <f t="shared" si="252"/>
        <v>#DIV/0!</v>
      </c>
      <c r="AV106" s="278" t="e">
        <f t="shared" si="253"/>
        <v>#DIV/0!</v>
      </c>
      <c r="AW106" s="278" t="e">
        <f t="shared" si="254"/>
        <v>#DIV/0!</v>
      </c>
      <c r="AX106" s="278" t="e">
        <f t="shared" si="255"/>
        <v>#DIV/0!</v>
      </c>
      <c r="AY106" s="283" t="e">
        <f t="shared" si="256"/>
        <v>#DIV/0!</v>
      </c>
      <c r="AZ106" s="131"/>
      <c r="BA106" s="28">
        <f t="shared" si="288"/>
        <v>0</v>
      </c>
      <c r="BB106" s="28">
        <f t="shared" si="289"/>
        <v>0</v>
      </c>
      <c r="BC106" s="278"/>
      <c r="BD106" s="278"/>
      <c r="BE106" s="278"/>
      <c r="BF106" s="278"/>
      <c r="BG106" s="11"/>
      <c r="BH106" s="28">
        <f t="shared" si="257"/>
        <v>0</v>
      </c>
      <c r="BI106" s="28">
        <f t="shared" si="258"/>
        <v>0</v>
      </c>
      <c r="BJ106" s="16" t="e">
        <f t="shared" si="259"/>
        <v>#DIV/0!</v>
      </c>
      <c r="BK106" s="16" t="e">
        <f t="shared" si="260"/>
        <v>#DIV/0!</v>
      </c>
      <c r="BL106" s="16"/>
      <c r="BM106" s="16" t="e">
        <f t="shared" si="261"/>
        <v>#DIV/0!</v>
      </c>
      <c r="BN106" s="16" t="e">
        <f t="shared" si="262"/>
        <v>#DIV/0!</v>
      </c>
      <c r="BO106" s="11"/>
      <c r="BP106" s="88"/>
      <c r="BQ106" s="378"/>
      <c r="BR106" s="18" t="e">
        <f>AI106/AA106/7.2128</f>
        <v>#DIV/0!</v>
      </c>
      <c r="BS106" s="11">
        <f t="shared" si="263"/>
        <v>0</v>
      </c>
      <c r="BT106" s="517">
        <f t="shared" si="264"/>
        <v>0</v>
      </c>
      <c r="BU106" s="517" t="e">
        <f t="shared" si="265"/>
        <v>#DIV/0!</v>
      </c>
      <c r="BV106" s="504" t="e">
        <f t="shared" si="266"/>
        <v>#DIV/0!</v>
      </c>
      <c r="BW106" s="16"/>
      <c r="BX106" s="16"/>
      <c r="BY106" s="16"/>
      <c r="BZ106" s="40"/>
      <c r="CA106" s="378"/>
      <c r="CB106" s="358"/>
      <c r="CC106" s="354">
        <f>SUMPRODUCT(('[179]Динамика NB'!$T$5:$AE$5=$L106)*('[179]Динамика NB'!$T$169:$AE$169))</f>
        <v>0</v>
      </c>
      <c r="CD106" s="354"/>
      <c r="CE106" s="354"/>
      <c r="CF106" s="354"/>
      <c r="CG106" s="354"/>
      <c r="CH106" s="28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8">
        <f t="shared" si="267"/>
        <v>0</v>
      </c>
      <c r="CJ106" s="28"/>
      <c r="CK106" s="28"/>
      <c r="CL106" s="41"/>
      <c r="CM106" s="131"/>
      <c r="CN106" s="16"/>
      <c r="CO106" s="28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41" t="e">
        <f t="shared" si="268"/>
        <v>#DIV/0!</v>
      </c>
      <c r="CQ106" s="40"/>
      <c r="CR106" s="14"/>
      <c r="CS106" s="15" t="e">
        <f t="shared" si="269"/>
        <v>#DIV/0!</v>
      </c>
      <c r="CT106" s="15">
        <f t="shared" si="270"/>
        <v>0</v>
      </c>
      <c r="CU106" s="15" t="e">
        <f t="shared" si="271"/>
        <v>#DIV/0!</v>
      </c>
      <c r="CV106" s="16" t="e">
        <f t="shared" si="272"/>
        <v>#DIV/0!</v>
      </c>
      <c r="CW106" s="16" t="e">
        <f t="shared" si="273"/>
        <v>#DIV/0!</v>
      </c>
      <c r="CX106" s="15" t="e">
        <f t="shared" si="274"/>
        <v>#DIV/0!</v>
      </c>
      <c r="CY106" s="322" t="e">
        <f t="shared" si="275"/>
        <v>#DIV/0!</v>
      </c>
      <c r="CZ106" s="306" t="e">
        <f t="shared" si="276"/>
        <v>#DIV/0!</v>
      </c>
      <c r="DA106" s="768" t="e">
        <f t="shared" si="277"/>
        <v>#DIV/0!</v>
      </c>
      <c r="DB106" s="778" t="e">
        <f t="shared" si="278"/>
        <v>#DIV/0!</v>
      </c>
      <c r="DC106" s="768"/>
      <c r="DD106" s="768" t="e">
        <f t="shared" si="279"/>
        <v>#DIV/0!</v>
      </c>
      <c r="DE106" s="768" t="e">
        <f t="shared" si="280"/>
        <v>#DIV/0!</v>
      </c>
      <c r="DF106" s="768"/>
      <c r="DG106" s="768">
        <f t="shared" si="281"/>
        <v>0</v>
      </c>
      <c r="DH106" s="768">
        <f t="shared" si="282"/>
        <v>0</v>
      </c>
      <c r="DI106" s="768">
        <f t="shared" si="283"/>
        <v>0</v>
      </c>
      <c r="DJ106" s="768">
        <f t="shared" si="284"/>
        <v>0</v>
      </c>
      <c r="DK106" s="768" t="e">
        <f t="shared" si="285"/>
        <v>#DIV/0!</v>
      </c>
      <c r="DL106" s="768" t="e">
        <f t="shared" si="286"/>
        <v>#DIV/0!</v>
      </c>
      <c r="DM106" s="636" t="e">
        <f t="shared" si="290"/>
        <v>#DIV/0!</v>
      </c>
      <c r="DO106" s="69"/>
    </row>
    <row r="107" spans="1:121" s="25" customFormat="1" ht="15.95" customHeight="1" x14ac:dyDescent="0.25">
      <c r="A107" s="27"/>
      <c r="B107" s="491"/>
      <c r="C107" s="492"/>
      <c r="D107" s="492"/>
      <c r="E107" s="492"/>
      <c r="F107" s="492"/>
      <c r="G107" s="496"/>
      <c r="H107" s="27"/>
      <c r="I107" s="27"/>
      <c r="J107" s="80" t="s">
        <v>393</v>
      </c>
      <c r="K107" s="195"/>
      <c r="L107" s="196"/>
      <c r="M107" s="285"/>
      <c r="N107" s="72"/>
      <c r="O107" s="19"/>
      <c r="P107" s="182"/>
      <c r="Q107" s="16">
        <f t="shared" si="239"/>
        <v>0</v>
      </c>
      <c r="R107" s="686">
        <f t="shared" si="240"/>
        <v>0</v>
      </c>
      <c r="S107" s="726"/>
      <c r="T107" s="727"/>
      <c r="U107" s="727"/>
      <c r="V107" s="727"/>
      <c r="W107" s="727"/>
      <c r="X107" s="16"/>
      <c r="Y107" s="172"/>
      <c r="Z107" s="176"/>
      <c r="AA107" s="16"/>
      <c r="AB107" s="263"/>
      <c r="AC107" s="278"/>
      <c r="AD107" s="278"/>
      <c r="AE107" s="278"/>
      <c r="AF107" s="278"/>
      <c r="AG107" s="284">
        <f t="shared" si="241"/>
        <v>0</v>
      </c>
      <c r="AH107" s="630"/>
      <c r="AI107" s="16"/>
      <c r="AJ107" s="16"/>
      <c r="AK107" s="263" t="e">
        <f t="shared" si="242"/>
        <v>#DIV/0!</v>
      </c>
      <c r="AL107" s="278" t="e">
        <f t="shared" si="243"/>
        <v>#DIV/0!</v>
      </c>
      <c r="AM107" s="278" t="e">
        <f t="shared" si="244"/>
        <v>#DIV/0!</v>
      </c>
      <c r="AN107" s="278" t="e">
        <f t="shared" si="245"/>
        <v>#DIV/0!</v>
      </c>
      <c r="AO107" s="278" t="e">
        <f t="shared" si="246"/>
        <v>#DIV/0!</v>
      </c>
      <c r="AP107" s="283" t="e">
        <f t="shared" si="247"/>
        <v>#DIV/0!</v>
      </c>
      <c r="AQ107" s="133" t="e">
        <f t="shared" si="248"/>
        <v>#DIV/0!</v>
      </c>
      <c r="AR107" s="16">
        <f t="shared" si="249"/>
        <v>0</v>
      </c>
      <c r="AS107" s="288">
        <f>AR107-AJ107</f>
        <v>0</v>
      </c>
      <c r="AT107" s="278" t="e">
        <f t="shared" si="251"/>
        <v>#DIV/0!</v>
      </c>
      <c r="AU107" s="278" t="e">
        <f t="shared" si="252"/>
        <v>#DIV/0!</v>
      </c>
      <c r="AV107" s="278" t="e">
        <f t="shared" si="253"/>
        <v>#DIV/0!</v>
      </c>
      <c r="AW107" s="278" t="e">
        <f t="shared" si="254"/>
        <v>#DIV/0!</v>
      </c>
      <c r="AX107" s="278" t="e">
        <f t="shared" si="255"/>
        <v>#DIV/0!</v>
      </c>
      <c r="AY107" s="283" t="e">
        <f t="shared" si="256"/>
        <v>#DIV/0!</v>
      </c>
      <c r="AZ107" s="131"/>
      <c r="BA107" s="28">
        <f t="shared" si="288"/>
        <v>0</v>
      </c>
      <c r="BB107" s="28">
        <f t="shared" si="289"/>
        <v>0</v>
      </c>
      <c r="BC107" s="278"/>
      <c r="BD107" s="278"/>
      <c r="BE107" s="278"/>
      <c r="BF107" s="278"/>
      <c r="BG107" s="11"/>
      <c r="BH107" s="28">
        <f t="shared" si="257"/>
        <v>0</v>
      </c>
      <c r="BI107" s="28">
        <f t="shared" si="258"/>
        <v>0</v>
      </c>
      <c r="BJ107" s="16" t="e">
        <f t="shared" si="259"/>
        <v>#DIV/0!</v>
      </c>
      <c r="BK107" s="16" t="e">
        <f t="shared" si="260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8"/>
      <c r="BQ107" s="378"/>
      <c r="BR107" s="18" t="e">
        <f>AI107/AA107/7.2072</f>
        <v>#DIV/0!</v>
      </c>
      <c r="BS107" s="11">
        <f t="shared" si="263"/>
        <v>0</v>
      </c>
      <c r="BT107" s="517">
        <f t="shared" si="264"/>
        <v>0</v>
      </c>
      <c r="BU107" s="517" t="e">
        <f t="shared" si="265"/>
        <v>#DIV/0!</v>
      </c>
      <c r="BV107" s="504" t="e">
        <f t="shared" si="266"/>
        <v>#DIV/0!</v>
      </c>
      <c r="BW107" s="16"/>
      <c r="BX107" s="16"/>
      <c r="BY107" s="16"/>
      <c r="BZ107" s="40"/>
      <c r="CA107" s="378"/>
      <c r="CB107" s="358"/>
      <c r="CC107" s="354">
        <f>SUMPRODUCT(('[179]Динамика NB'!$T$5:$AE$5=$L107)*('[179]Динамика NB'!$T$169:$AE$169))</f>
        <v>0</v>
      </c>
      <c r="CD107" s="354"/>
      <c r="CE107" s="354"/>
      <c r="CF107" s="354"/>
      <c r="CG107" s="354"/>
      <c r="CH107" s="28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8">
        <f t="shared" si="267"/>
        <v>0</v>
      </c>
      <c r="CJ107" s="28"/>
      <c r="CK107" s="28"/>
      <c r="CL107" s="41"/>
      <c r="CM107" s="57"/>
      <c r="CN107" s="16"/>
      <c r="CO107" s="28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41" t="e">
        <f t="shared" si="268"/>
        <v>#DIV/0!</v>
      </c>
      <c r="CQ107" s="40"/>
      <c r="CR107" s="14"/>
      <c r="CS107" s="15" t="e">
        <f t="shared" si="269"/>
        <v>#DIV/0!</v>
      </c>
      <c r="CT107" s="15">
        <f t="shared" si="270"/>
        <v>0</v>
      </c>
      <c r="CU107" s="15" t="e">
        <f t="shared" si="271"/>
        <v>#DIV/0!</v>
      </c>
      <c r="CV107" s="16" t="e">
        <f t="shared" si="272"/>
        <v>#DIV/0!</v>
      </c>
      <c r="CW107" s="16" t="e">
        <f t="shared" si="273"/>
        <v>#DIV/0!</v>
      </c>
      <c r="CX107" s="15" t="e">
        <f t="shared" si="274"/>
        <v>#DIV/0!</v>
      </c>
      <c r="CY107" s="321" t="e">
        <f t="shared" si="275"/>
        <v>#DIV/0!</v>
      </c>
      <c r="CZ107" s="306" t="e">
        <f t="shared" si="276"/>
        <v>#DIV/0!</v>
      </c>
      <c r="DA107" s="768" t="e">
        <f t="shared" si="277"/>
        <v>#DIV/0!</v>
      </c>
      <c r="DB107" s="778" t="e">
        <f t="shared" si="278"/>
        <v>#DIV/0!</v>
      </c>
      <c r="DC107" s="768"/>
      <c r="DD107" s="768" t="e">
        <f t="shared" si="279"/>
        <v>#DIV/0!</v>
      </c>
      <c r="DE107" s="768" t="e">
        <f t="shared" si="280"/>
        <v>#DIV/0!</v>
      </c>
      <c r="DF107" s="768"/>
      <c r="DG107" s="768">
        <f t="shared" si="281"/>
        <v>0</v>
      </c>
      <c r="DH107" s="768">
        <f t="shared" si="282"/>
        <v>0</v>
      </c>
      <c r="DI107" s="768">
        <f t="shared" si="283"/>
        <v>0</v>
      </c>
      <c r="DJ107" s="768">
        <f t="shared" si="284"/>
        <v>0</v>
      </c>
      <c r="DK107" s="768" t="e">
        <f t="shared" si="285"/>
        <v>#DIV/0!</v>
      </c>
      <c r="DL107" s="768" t="e">
        <f t="shared" si="286"/>
        <v>#DIV/0!</v>
      </c>
      <c r="DM107" s="636" t="e">
        <f t="shared" si="290"/>
        <v>#DIV/0!</v>
      </c>
      <c r="DO107" s="69"/>
    </row>
    <row r="108" spans="1:121" s="25" customFormat="1" ht="15.95" customHeight="1" x14ac:dyDescent="0.25">
      <c r="A108" s="27"/>
      <c r="B108" s="491"/>
      <c r="C108" s="492"/>
      <c r="D108" s="11"/>
      <c r="E108" s="11"/>
      <c r="F108" s="11"/>
      <c r="G108" s="14"/>
      <c r="H108" s="11"/>
      <c r="I108" s="11"/>
      <c r="J108" s="80" t="s">
        <v>392</v>
      </c>
      <c r="K108" s="195"/>
      <c r="L108" s="196"/>
      <c r="M108" s="285"/>
      <c r="N108" s="72"/>
      <c r="O108" s="19"/>
      <c r="P108" s="182"/>
      <c r="Q108" s="16">
        <f t="shared" si="239"/>
        <v>0</v>
      </c>
      <c r="R108" s="686">
        <f t="shared" si="240"/>
        <v>0</v>
      </c>
      <c r="S108" s="690"/>
      <c r="T108" s="724"/>
      <c r="U108" s="725"/>
      <c r="V108" s="725"/>
      <c r="W108" s="725"/>
      <c r="X108" s="16"/>
      <c r="Y108" s="172"/>
      <c r="Z108" s="176"/>
      <c r="AA108" s="16"/>
      <c r="AB108" s="263"/>
      <c r="AC108" s="278"/>
      <c r="AD108" s="11"/>
      <c r="AE108" s="11"/>
      <c r="AF108" s="11"/>
      <c r="AG108" s="75">
        <f t="shared" si="241"/>
        <v>0</v>
      </c>
      <c r="AH108" s="18"/>
      <c r="AI108" s="16"/>
      <c r="AJ108" s="16"/>
      <c r="AK108" s="263" t="e">
        <f t="shared" si="242"/>
        <v>#DIV/0!</v>
      </c>
      <c r="AL108" s="278" t="e">
        <f t="shared" si="243"/>
        <v>#DIV/0!</v>
      </c>
      <c r="AM108" s="278" t="e">
        <f t="shared" si="244"/>
        <v>#DIV/0!</v>
      </c>
      <c r="AN108" s="278" t="e">
        <f t="shared" si="245"/>
        <v>#DIV/0!</v>
      </c>
      <c r="AO108" s="278" t="e">
        <f t="shared" si="246"/>
        <v>#DIV/0!</v>
      </c>
      <c r="AP108" s="283" t="e">
        <f t="shared" si="247"/>
        <v>#DIV/0!</v>
      </c>
      <c r="AQ108" s="133" t="e">
        <f t="shared" si="248"/>
        <v>#DIV/0!</v>
      </c>
      <c r="AR108" s="16">
        <f t="shared" si="249"/>
        <v>0</v>
      </c>
      <c r="AS108" s="288">
        <f t="shared" si="250"/>
        <v>0</v>
      </c>
      <c r="AT108" s="278" t="e">
        <f t="shared" si="251"/>
        <v>#DIV/0!</v>
      </c>
      <c r="AU108" s="278" t="e">
        <f t="shared" si="252"/>
        <v>#DIV/0!</v>
      </c>
      <c r="AV108" s="278" t="e">
        <f t="shared" si="253"/>
        <v>#DIV/0!</v>
      </c>
      <c r="AW108" s="278" t="e">
        <f t="shared" si="254"/>
        <v>#DIV/0!</v>
      </c>
      <c r="AX108" s="278" t="e">
        <f t="shared" si="255"/>
        <v>#DIV/0!</v>
      </c>
      <c r="AY108" s="283" t="e">
        <f t="shared" si="256"/>
        <v>#DIV/0!</v>
      </c>
      <c r="AZ108" s="131"/>
      <c r="BA108" s="28">
        <f t="shared" si="288"/>
        <v>0</v>
      </c>
      <c r="BB108" s="28">
        <f t="shared" si="289"/>
        <v>0</v>
      </c>
      <c r="BC108" s="278"/>
      <c r="BD108" s="278"/>
      <c r="BE108" s="278"/>
      <c r="BF108" s="278"/>
      <c r="BG108" s="11"/>
      <c r="BH108" s="28">
        <f t="shared" si="257"/>
        <v>0</v>
      </c>
      <c r="BI108" s="28">
        <f t="shared" si="258"/>
        <v>0</v>
      </c>
      <c r="BJ108" s="16" t="e">
        <f t="shared" si="259"/>
        <v>#DIV/0!</v>
      </c>
      <c r="BK108" s="16" t="e">
        <f t="shared" si="260"/>
        <v>#DIV/0!</v>
      </c>
      <c r="BL108" s="16"/>
      <c r="BM108" s="16" t="e">
        <f t="shared" si="261"/>
        <v>#DIV/0!</v>
      </c>
      <c r="BN108" s="16" t="e">
        <f t="shared" si="262"/>
        <v>#DIV/0!</v>
      </c>
      <c r="BO108" s="11"/>
      <c r="BP108" s="88"/>
      <c r="BQ108" s="378"/>
      <c r="BR108" s="18" t="e">
        <f>AI108/AA108/7.208</f>
        <v>#DIV/0!</v>
      </c>
      <c r="BS108" s="11">
        <f t="shared" si="263"/>
        <v>0</v>
      </c>
      <c r="BT108" s="517">
        <f t="shared" si="264"/>
        <v>0</v>
      </c>
      <c r="BU108" s="517" t="e">
        <f t="shared" si="265"/>
        <v>#DIV/0!</v>
      </c>
      <c r="BV108" s="504" t="e">
        <f t="shared" si="266"/>
        <v>#DIV/0!</v>
      </c>
      <c r="BW108" s="16"/>
      <c r="BX108" s="16"/>
      <c r="BY108" s="16"/>
      <c r="BZ108" s="40"/>
      <c r="CA108" s="378"/>
      <c r="CB108" s="358"/>
      <c r="CC108" s="354">
        <f>SUMPRODUCT(('[179]Динамика NB'!$T$5:$AE$5=$L108)*('[179]Динамика NB'!$T$169:$AE$169))</f>
        <v>0</v>
      </c>
      <c r="CD108" s="354"/>
      <c r="CE108" s="354"/>
      <c r="CF108" s="354"/>
      <c r="CG108" s="354"/>
      <c r="CH108" s="28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8">
        <f t="shared" si="267"/>
        <v>0</v>
      </c>
      <c r="CJ108" s="28"/>
      <c r="CK108" s="28"/>
      <c r="CL108" s="41"/>
      <c r="CM108" s="57"/>
      <c r="CN108" s="16"/>
      <c r="CO108" s="28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41" t="e">
        <f t="shared" si="268"/>
        <v>#DIV/0!</v>
      </c>
      <c r="CQ108" s="40"/>
      <c r="CR108" s="14"/>
      <c r="CS108" s="15" t="e">
        <f t="shared" si="269"/>
        <v>#DIV/0!</v>
      </c>
      <c r="CT108" s="15">
        <f t="shared" si="270"/>
        <v>0</v>
      </c>
      <c r="CU108" s="15" t="e">
        <f t="shared" si="271"/>
        <v>#DIV/0!</v>
      </c>
      <c r="CV108" s="16" t="e">
        <f t="shared" si="272"/>
        <v>#DIV/0!</v>
      </c>
      <c r="CW108" s="16" t="e">
        <f t="shared" si="273"/>
        <v>#DIV/0!</v>
      </c>
      <c r="CX108" s="15" t="e">
        <f t="shared" si="274"/>
        <v>#DIV/0!</v>
      </c>
      <c r="CY108" s="321" t="e">
        <f t="shared" si="275"/>
        <v>#DIV/0!</v>
      </c>
      <c r="CZ108" s="306" t="e">
        <f t="shared" si="276"/>
        <v>#DIV/0!</v>
      </c>
      <c r="DA108" s="768" t="e">
        <f t="shared" si="277"/>
        <v>#DIV/0!</v>
      </c>
      <c r="DB108" s="778" t="e">
        <f t="shared" si="278"/>
        <v>#DIV/0!</v>
      </c>
      <c r="DC108" s="768"/>
      <c r="DD108" s="768" t="e">
        <f t="shared" si="279"/>
        <v>#DIV/0!</v>
      </c>
      <c r="DE108" s="768" t="e">
        <f t="shared" si="280"/>
        <v>#DIV/0!</v>
      </c>
      <c r="DF108" s="768"/>
      <c r="DG108" s="768">
        <f t="shared" si="281"/>
        <v>0</v>
      </c>
      <c r="DH108" s="768">
        <f t="shared" si="282"/>
        <v>0</v>
      </c>
      <c r="DI108" s="768">
        <f t="shared" si="283"/>
        <v>0</v>
      </c>
      <c r="DJ108" s="768">
        <f t="shared" si="284"/>
        <v>0</v>
      </c>
      <c r="DK108" s="768" t="e">
        <f t="shared" si="285"/>
        <v>#DIV/0!</v>
      </c>
      <c r="DL108" s="768" t="e">
        <f t="shared" si="286"/>
        <v>#DIV/0!</v>
      </c>
      <c r="DM108" s="636" t="e">
        <f t="shared" si="290"/>
        <v>#DIV/0!</v>
      </c>
      <c r="DO108" s="69"/>
    </row>
    <row r="109" spans="1:121" s="25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80" t="s">
        <v>393</v>
      </c>
      <c r="K109" s="195"/>
      <c r="L109" s="196"/>
      <c r="M109" s="285"/>
      <c r="N109" s="72"/>
      <c r="O109" s="19"/>
      <c r="P109" s="182"/>
      <c r="Q109" s="16">
        <f t="shared" si="239"/>
        <v>0</v>
      </c>
      <c r="R109" s="686">
        <f t="shared" si="240"/>
        <v>0</v>
      </c>
      <c r="S109" s="726"/>
      <c r="T109" s="727"/>
      <c r="U109" s="727"/>
      <c r="V109" s="727"/>
      <c r="W109" s="727"/>
      <c r="X109" s="16"/>
      <c r="Y109" s="172"/>
      <c r="Z109" s="176"/>
      <c r="AA109" s="16"/>
      <c r="AB109" s="18"/>
      <c r="AC109" s="11"/>
      <c r="AD109" s="11"/>
      <c r="AE109" s="11"/>
      <c r="AF109" s="11"/>
      <c r="AG109" s="75">
        <f t="shared" si="241"/>
        <v>0</v>
      </c>
      <c r="AH109" s="18"/>
      <c r="AI109" s="16"/>
      <c r="AJ109" s="16"/>
      <c r="AK109" s="263" t="e">
        <f t="shared" si="242"/>
        <v>#DIV/0!</v>
      </c>
      <c r="AL109" s="11" t="e">
        <f t="shared" si="243"/>
        <v>#DIV/0!</v>
      </c>
      <c r="AM109" s="11" t="e">
        <f t="shared" si="244"/>
        <v>#DIV/0!</v>
      </c>
      <c r="AN109" s="11" t="e">
        <f t="shared" si="245"/>
        <v>#DIV/0!</v>
      </c>
      <c r="AO109" s="11" t="e">
        <f t="shared" si="246"/>
        <v>#DIV/0!</v>
      </c>
      <c r="AP109" s="14" t="e">
        <f t="shared" si="247"/>
        <v>#DIV/0!</v>
      </c>
      <c r="AQ109" s="133" t="e">
        <f t="shared" si="248"/>
        <v>#DIV/0!</v>
      </c>
      <c r="AR109" s="16">
        <f t="shared" si="249"/>
        <v>0</v>
      </c>
      <c r="AS109" s="288">
        <f t="shared" si="250"/>
        <v>0</v>
      </c>
      <c r="AT109" s="278" t="e">
        <f t="shared" si="251"/>
        <v>#DIV/0!</v>
      </c>
      <c r="AU109" s="11" t="e">
        <f t="shared" si="252"/>
        <v>#DIV/0!</v>
      </c>
      <c r="AV109" s="11" t="e">
        <f t="shared" si="253"/>
        <v>#DIV/0!</v>
      </c>
      <c r="AW109" s="11" t="e">
        <f t="shared" si="254"/>
        <v>#DIV/0!</v>
      </c>
      <c r="AX109" s="11" t="e">
        <f t="shared" si="255"/>
        <v>#DIV/0!</v>
      </c>
      <c r="AY109" s="14" t="e">
        <f t="shared" si="256"/>
        <v>#DIV/0!</v>
      </c>
      <c r="AZ109" s="131"/>
      <c r="BA109" s="16">
        <f t="shared" si="288"/>
        <v>0</v>
      </c>
      <c r="BB109" s="16">
        <f t="shared" si="289"/>
        <v>0</v>
      </c>
      <c r="BC109" s="11"/>
      <c r="BD109" s="11"/>
      <c r="BE109" s="11"/>
      <c r="BF109" s="11"/>
      <c r="BG109" s="11"/>
      <c r="BH109" s="16">
        <f t="shared" si="257"/>
        <v>0</v>
      </c>
      <c r="BI109" s="16">
        <f t="shared" si="258"/>
        <v>0</v>
      </c>
      <c r="BJ109" s="16" t="e">
        <f t="shared" si="259"/>
        <v>#DIV/0!</v>
      </c>
      <c r="BK109" s="16" t="e">
        <f t="shared" si="260"/>
        <v>#DIV/0!</v>
      </c>
      <c r="BL109" s="16"/>
      <c r="BM109" s="16" t="e">
        <f t="shared" si="261"/>
        <v>#DIV/0!</v>
      </c>
      <c r="BN109" s="16" t="e">
        <f t="shared" si="262"/>
        <v>#DIV/0!</v>
      </c>
      <c r="BO109" s="11"/>
      <c r="BP109" s="88"/>
      <c r="BQ109" s="378"/>
      <c r="BR109" s="18" t="e">
        <f>AI109/AA109/7.2409</f>
        <v>#DIV/0!</v>
      </c>
      <c r="BS109" s="11">
        <f t="shared" si="263"/>
        <v>0</v>
      </c>
      <c r="BT109" s="517">
        <f t="shared" si="264"/>
        <v>0</v>
      </c>
      <c r="BU109" s="517" t="e">
        <f t="shared" si="265"/>
        <v>#DIV/0!</v>
      </c>
      <c r="BV109" s="504" t="e">
        <f t="shared" si="266"/>
        <v>#DIV/0!</v>
      </c>
      <c r="BW109" s="16"/>
      <c r="BX109" s="16"/>
      <c r="BY109" s="16"/>
      <c r="BZ109" s="40"/>
      <c r="CA109" s="378"/>
      <c r="CB109" s="358"/>
      <c r="CC109" s="11">
        <f>SUMPRODUCT(('[179]Динамика NB'!$T$5:$AE$5=$L109)*('[179]Динамика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267"/>
        <v>0</v>
      </c>
      <c r="CJ109" s="16"/>
      <c r="CK109" s="16"/>
      <c r="CL109" s="40"/>
      <c r="CM109" s="57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40" t="e">
        <f t="shared" si="268"/>
        <v>#DIV/0!</v>
      </c>
      <c r="CQ109" s="40"/>
      <c r="CR109" s="14"/>
      <c r="CS109" s="15" t="e">
        <f t="shared" si="269"/>
        <v>#DIV/0!</v>
      </c>
      <c r="CT109" s="15">
        <f t="shared" si="270"/>
        <v>0</v>
      </c>
      <c r="CU109" s="15" t="e">
        <f t="shared" si="271"/>
        <v>#DIV/0!</v>
      </c>
      <c r="CV109" s="16" t="e">
        <f t="shared" si="272"/>
        <v>#DIV/0!</v>
      </c>
      <c r="CW109" s="16" t="e">
        <f t="shared" si="273"/>
        <v>#DIV/0!</v>
      </c>
      <c r="CX109" s="15" t="e">
        <f t="shared" si="274"/>
        <v>#DIV/0!</v>
      </c>
      <c r="CY109" s="321" t="e">
        <f t="shared" si="275"/>
        <v>#DIV/0!</v>
      </c>
      <c r="CZ109" s="306" t="e">
        <f t="shared" si="276"/>
        <v>#DIV/0!</v>
      </c>
      <c r="DA109" s="768" t="e">
        <f t="shared" si="277"/>
        <v>#DIV/0!</v>
      </c>
      <c r="DB109" s="778" t="e">
        <f t="shared" si="278"/>
        <v>#DIV/0!</v>
      </c>
      <c r="DC109" s="768"/>
      <c r="DD109" s="768" t="e">
        <f t="shared" si="279"/>
        <v>#DIV/0!</v>
      </c>
      <c r="DE109" s="768" t="e">
        <f t="shared" si="280"/>
        <v>#DIV/0!</v>
      </c>
      <c r="DF109" s="768"/>
      <c r="DG109" s="768">
        <f t="shared" si="281"/>
        <v>0</v>
      </c>
      <c r="DH109" s="768">
        <f t="shared" si="282"/>
        <v>0</v>
      </c>
      <c r="DI109" s="768">
        <f t="shared" si="283"/>
        <v>0</v>
      </c>
      <c r="DJ109" s="768">
        <f t="shared" si="284"/>
        <v>0</v>
      </c>
      <c r="DK109" s="768" t="e">
        <f t="shared" si="285"/>
        <v>#DIV/0!</v>
      </c>
      <c r="DL109" s="768" t="e">
        <f t="shared" si="286"/>
        <v>#DIV/0!</v>
      </c>
      <c r="DM109" s="636" t="e">
        <f t="shared" si="290"/>
        <v>#DIV/0!</v>
      </c>
      <c r="DO109" s="69"/>
    </row>
    <row r="110" spans="1:121" s="25" customFormat="1" ht="15.95" customHeight="1" x14ac:dyDescent="0.25">
      <c r="A110" s="27"/>
      <c r="B110" s="491"/>
      <c r="C110" s="492"/>
      <c r="D110" s="492"/>
      <c r="E110" s="492"/>
      <c r="F110" s="492"/>
      <c r="G110" s="496"/>
      <c r="H110" s="27"/>
      <c r="I110" s="27"/>
      <c r="J110" s="134" t="s">
        <v>393</v>
      </c>
      <c r="K110" s="197"/>
      <c r="L110" s="198"/>
      <c r="M110" s="190"/>
      <c r="N110" s="22"/>
      <c r="O110" s="26"/>
      <c r="P110" s="184"/>
      <c r="Q110" s="665">
        <f t="shared" si="239"/>
        <v>0</v>
      </c>
      <c r="R110" s="686">
        <f t="shared" si="240"/>
        <v>0</v>
      </c>
      <c r="S110" s="684"/>
      <c r="T110" s="728"/>
      <c r="U110" s="728"/>
      <c r="V110" s="728"/>
      <c r="W110" s="728"/>
      <c r="X110" s="28"/>
      <c r="Y110" s="274"/>
      <c r="Z110" s="289"/>
      <c r="AA110" s="28"/>
      <c r="AB110" s="263"/>
      <c r="AC110" s="278"/>
      <c r="AD110" s="278"/>
      <c r="AE110" s="278"/>
      <c r="AF110" s="278"/>
      <c r="AG110" s="284">
        <f t="shared" si="241"/>
        <v>0</v>
      </c>
      <c r="AH110" s="630"/>
      <c r="AI110" s="665"/>
      <c r="AJ110" s="28"/>
      <c r="AK110" s="18" t="e">
        <f t="shared" si="242"/>
        <v>#DIV/0!</v>
      </c>
      <c r="AL110" s="11" t="e">
        <f t="shared" si="243"/>
        <v>#DIV/0!</v>
      </c>
      <c r="AM110" s="11" t="e">
        <f t="shared" si="244"/>
        <v>#DIV/0!</v>
      </c>
      <c r="AN110" s="11" t="e">
        <f t="shared" si="245"/>
        <v>#DIV/0!</v>
      </c>
      <c r="AO110" s="11" t="e">
        <f t="shared" si="246"/>
        <v>#DIV/0!</v>
      </c>
      <c r="AP110" s="14" t="e">
        <f t="shared" si="247"/>
        <v>#DIV/0!</v>
      </c>
      <c r="AQ110" s="132" t="e">
        <f t="shared" si="248"/>
        <v>#DIV/0!</v>
      </c>
      <c r="AR110" s="28">
        <f t="shared" si="249"/>
        <v>0</v>
      </c>
      <c r="AS110" s="279">
        <f t="shared" si="250"/>
        <v>0</v>
      </c>
      <c r="AT110" s="11" t="e">
        <f t="shared" si="251"/>
        <v>#DIV/0!</v>
      </c>
      <c r="AU110" s="11" t="e">
        <f t="shared" si="252"/>
        <v>#DIV/0!</v>
      </c>
      <c r="AV110" s="11" t="e">
        <f t="shared" si="253"/>
        <v>#DIV/0!</v>
      </c>
      <c r="AW110" s="11" t="e">
        <f t="shared" si="254"/>
        <v>#DIV/0!</v>
      </c>
      <c r="AX110" s="11" t="e">
        <f t="shared" si="255"/>
        <v>#DIV/0!</v>
      </c>
      <c r="AY110" s="14" t="e">
        <f t="shared" si="256"/>
        <v>#DIV/0!</v>
      </c>
      <c r="AZ110" s="57"/>
      <c r="BA110" s="28">
        <f t="shared" si="288"/>
        <v>0</v>
      </c>
      <c r="BB110" s="28">
        <f t="shared" si="289"/>
        <v>0</v>
      </c>
      <c r="BC110" s="11"/>
      <c r="BD110" s="11"/>
      <c r="BE110" s="11"/>
      <c r="BF110" s="11"/>
      <c r="BG110" s="278"/>
      <c r="BH110" s="28">
        <f t="shared" si="257"/>
        <v>0</v>
      </c>
      <c r="BI110" s="28">
        <f t="shared" si="258"/>
        <v>0</v>
      </c>
      <c r="BJ110" s="28" t="e">
        <f t="shared" si="259"/>
        <v>#DIV/0!</v>
      </c>
      <c r="BK110" s="28" t="e">
        <f t="shared" si="260"/>
        <v>#DIV/0!</v>
      </c>
      <c r="BL110" s="28"/>
      <c r="BM110" s="28" t="e">
        <f t="shared" si="261"/>
        <v>#DIV/0!</v>
      </c>
      <c r="BN110" s="28" t="e">
        <f t="shared" si="262"/>
        <v>#DIV/0!</v>
      </c>
      <c r="BO110" s="278"/>
      <c r="BP110" s="78"/>
      <c r="BQ110" s="378"/>
      <c r="BR110" s="491" t="e">
        <f>AI110/AA110/7.229</f>
        <v>#DIV/0!</v>
      </c>
      <c r="BS110" s="492">
        <f t="shared" si="263"/>
        <v>0</v>
      </c>
      <c r="BT110" s="518">
        <f t="shared" si="264"/>
        <v>0</v>
      </c>
      <c r="BU110" s="518" t="e">
        <f t="shared" si="265"/>
        <v>#DIV/0!</v>
      </c>
      <c r="BV110" s="497" t="e">
        <f t="shared" si="266"/>
        <v>#DIV/0!</v>
      </c>
      <c r="BW110" s="28"/>
      <c r="BX110" s="28"/>
      <c r="BY110" s="28"/>
      <c r="BZ110" s="41"/>
      <c r="CA110" s="378"/>
      <c r="CB110" s="358"/>
      <c r="CC110" s="11">
        <f>SUMPRODUCT(('[179]Динамика NB'!$T$5:$AE$5=$L110)*('[179]Динамика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267"/>
        <v>0</v>
      </c>
      <c r="CJ110" s="16"/>
      <c r="CK110" s="16"/>
      <c r="CL110" s="40"/>
      <c r="CM110" s="131"/>
      <c r="CN110" s="28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40" t="e">
        <f t="shared" si="268"/>
        <v>#DIV/0!</v>
      </c>
      <c r="CQ110" s="41"/>
      <c r="CR110" s="283"/>
      <c r="CS110" s="30" t="e">
        <f t="shared" si="269"/>
        <v>#DIV/0!</v>
      </c>
      <c r="CT110" s="30">
        <f t="shared" si="270"/>
        <v>0</v>
      </c>
      <c r="CU110" s="30" t="e">
        <f t="shared" si="271"/>
        <v>#DIV/0!</v>
      </c>
      <c r="CV110" s="554" t="e">
        <f t="shared" si="272"/>
        <v>#DIV/0!</v>
      </c>
      <c r="CW110" s="554" t="e">
        <f t="shared" si="273"/>
        <v>#DIV/0!</v>
      </c>
      <c r="CX110" s="30" t="e">
        <f t="shared" si="274"/>
        <v>#DIV/0!</v>
      </c>
      <c r="CY110" s="323" t="e">
        <f t="shared" si="275"/>
        <v>#DIV/0!</v>
      </c>
      <c r="CZ110" s="306" t="e">
        <f t="shared" si="276"/>
        <v>#DIV/0!</v>
      </c>
      <c r="DA110" s="768" t="e">
        <f t="shared" si="277"/>
        <v>#DIV/0!</v>
      </c>
      <c r="DB110" s="778" t="e">
        <f t="shared" si="278"/>
        <v>#DIV/0!</v>
      </c>
      <c r="DC110" s="768"/>
      <c r="DD110" s="768" t="e">
        <f t="shared" si="279"/>
        <v>#DIV/0!</v>
      </c>
      <c r="DE110" s="768" t="e">
        <f t="shared" si="280"/>
        <v>#DIV/0!</v>
      </c>
      <c r="DF110" s="768"/>
      <c r="DG110" s="768">
        <f t="shared" si="281"/>
        <v>0</v>
      </c>
      <c r="DH110" s="768">
        <f t="shared" si="282"/>
        <v>0</v>
      </c>
      <c r="DI110" s="768">
        <f t="shared" si="283"/>
        <v>0</v>
      </c>
      <c r="DJ110" s="768">
        <f t="shared" si="284"/>
        <v>0</v>
      </c>
      <c r="DK110" s="768" t="e">
        <f t="shared" si="285"/>
        <v>#DIV/0!</v>
      </c>
      <c r="DL110" s="768" t="e">
        <f t="shared" si="286"/>
        <v>#DIV/0!</v>
      </c>
      <c r="DM110" s="636" t="e">
        <f t="shared" si="290"/>
        <v>#DIV/0!</v>
      </c>
      <c r="DO110" s="69"/>
    </row>
    <row r="111" spans="1:121" s="25" customFormat="1" ht="15.95" customHeight="1" x14ac:dyDescent="0.25">
      <c r="A111" s="27"/>
      <c r="B111" s="491"/>
      <c r="C111" s="492"/>
      <c r="D111" s="492"/>
      <c r="E111" s="492"/>
      <c r="F111" s="492"/>
      <c r="G111" s="496"/>
      <c r="H111" s="27"/>
      <c r="I111" s="27"/>
      <c r="J111" s="134" t="s">
        <v>393</v>
      </c>
      <c r="K111" s="197"/>
      <c r="L111" s="198"/>
      <c r="M111" s="190"/>
      <c r="N111" s="22"/>
      <c r="O111" s="22"/>
      <c r="P111" s="184"/>
      <c r="Q111" s="665">
        <f t="shared" si="239"/>
        <v>0</v>
      </c>
      <c r="R111" s="686">
        <f t="shared" si="240"/>
        <v>0</v>
      </c>
      <c r="S111" s="688"/>
      <c r="T111" s="738"/>
      <c r="U111" s="738"/>
      <c r="V111" s="738"/>
      <c r="W111" s="738"/>
      <c r="X111" s="28"/>
      <c r="Y111" s="172"/>
      <c r="Z111" s="176"/>
      <c r="AA111" s="28"/>
      <c r="AB111" s="263"/>
      <c r="AC111" s="278"/>
      <c r="AD111" s="278"/>
      <c r="AE111" s="278"/>
      <c r="AF111" s="278"/>
      <c r="AG111" s="284">
        <f t="shared" si="241"/>
        <v>0</v>
      </c>
      <c r="AH111" s="630"/>
      <c r="AI111" s="665"/>
      <c r="AJ111" s="28"/>
      <c r="AK111" s="263" t="e">
        <f t="shared" si="242"/>
        <v>#DIV/0!</v>
      </c>
      <c r="AL111" s="278" t="e">
        <f t="shared" si="243"/>
        <v>#DIV/0!</v>
      </c>
      <c r="AM111" s="278" t="e">
        <f t="shared" si="244"/>
        <v>#DIV/0!</v>
      </c>
      <c r="AN111" s="278" t="e">
        <f t="shared" si="245"/>
        <v>#DIV/0!</v>
      </c>
      <c r="AO111" s="278" t="e">
        <f t="shared" si="246"/>
        <v>#DIV/0!</v>
      </c>
      <c r="AP111" s="283" t="e">
        <f t="shared" si="247"/>
        <v>#DIV/0!</v>
      </c>
      <c r="AQ111" s="133" t="e">
        <f t="shared" si="248"/>
        <v>#DIV/0!</v>
      </c>
      <c r="AR111" s="28">
        <f t="shared" si="249"/>
        <v>0</v>
      </c>
      <c r="AS111" s="279">
        <f t="shared" si="250"/>
        <v>0</v>
      </c>
      <c r="AT111" s="278" t="e">
        <f t="shared" si="251"/>
        <v>#DIV/0!</v>
      </c>
      <c r="AU111" s="278" t="e">
        <f t="shared" si="252"/>
        <v>#DIV/0!</v>
      </c>
      <c r="AV111" s="278" t="e">
        <f t="shared" si="253"/>
        <v>#DIV/0!</v>
      </c>
      <c r="AW111" s="278" t="e">
        <f t="shared" si="254"/>
        <v>#DIV/0!</v>
      </c>
      <c r="AX111" s="278" t="e">
        <f t="shared" si="255"/>
        <v>#DIV/0!</v>
      </c>
      <c r="AY111" s="283" t="e">
        <f t="shared" si="256"/>
        <v>#DIV/0!</v>
      </c>
      <c r="AZ111" s="57"/>
      <c r="BA111" s="28">
        <f t="shared" si="288"/>
        <v>0</v>
      </c>
      <c r="BB111" s="28">
        <f t="shared" si="289"/>
        <v>0</v>
      </c>
      <c r="BC111" s="278"/>
      <c r="BD111" s="278"/>
      <c r="BE111" s="278"/>
      <c r="BF111" s="278"/>
      <c r="BG111" s="278"/>
      <c r="BH111" s="28">
        <f t="shared" si="257"/>
        <v>0</v>
      </c>
      <c r="BI111" s="28">
        <f t="shared" si="258"/>
        <v>0</v>
      </c>
      <c r="BJ111" s="28" t="e">
        <f t="shared" si="259"/>
        <v>#DIV/0!</v>
      </c>
      <c r="BK111" s="28" t="e">
        <f t="shared" si="260"/>
        <v>#DIV/0!</v>
      </c>
      <c r="BL111" s="28"/>
      <c r="BM111" s="28" t="e">
        <f t="shared" ref="BM111:BM116" si="291">BJ111-BL111</f>
        <v>#DIV/0!</v>
      </c>
      <c r="BN111" s="28" t="e">
        <f>BK111-BL111</f>
        <v>#DIV/0!</v>
      </c>
      <c r="BO111" s="11"/>
      <c r="BP111" s="78"/>
      <c r="BQ111" s="378"/>
      <c r="BR111" s="491" t="e">
        <f>AI111/AA111/7.2064</f>
        <v>#DIV/0!</v>
      </c>
      <c r="BS111" s="492">
        <f t="shared" si="263"/>
        <v>0</v>
      </c>
      <c r="BT111" s="518">
        <f t="shared" si="264"/>
        <v>0</v>
      </c>
      <c r="BU111" s="518" t="e">
        <f t="shared" si="265"/>
        <v>#DIV/0!</v>
      </c>
      <c r="BV111" s="497" t="e">
        <f t="shared" si="266"/>
        <v>#DIV/0!</v>
      </c>
      <c r="BW111" s="28"/>
      <c r="BX111" s="28"/>
      <c r="BY111" s="28"/>
      <c r="BZ111" s="41"/>
      <c r="CA111" s="378"/>
      <c r="CB111" s="358"/>
      <c r="CC111" s="354">
        <f>SUMPRODUCT(('[179]Динамика NB'!$T$5:$AE$5=$L111)*('[179]Динамика NB'!$T$169:$AE$169))</f>
        <v>0</v>
      </c>
      <c r="CD111" s="354"/>
      <c r="CE111" s="354"/>
      <c r="CF111" s="354"/>
      <c r="CG111" s="354"/>
      <c r="CH111" s="28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8">
        <f t="shared" si="267"/>
        <v>0</v>
      </c>
      <c r="CJ111" s="28"/>
      <c r="CK111" s="28"/>
      <c r="CL111" s="41"/>
      <c r="CM111" s="57"/>
      <c r="CN111" s="16"/>
      <c r="CO111" s="28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41" t="e">
        <f t="shared" si="268"/>
        <v>#DIV/0!</v>
      </c>
      <c r="CQ111" s="41"/>
      <c r="CR111" s="14"/>
      <c r="CS111" s="30" t="e">
        <f t="shared" si="269"/>
        <v>#DIV/0!</v>
      </c>
      <c r="CT111" s="30">
        <f t="shared" si="270"/>
        <v>0</v>
      </c>
      <c r="CU111" s="30" t="e">
        <f t="shared" si="271"/>
        <v>#DIV/0!</v>
      </c>
      <c r="CV111" s="554" t="e">
        <f t="shared" si="272"/>
        <v>#DIV/0!</v>
      </c>
      <c r="CW111" s="554" t="e">
        <f t="shared" si="273"/>
        <v>#DIV/0!</v>
      </c>
      <c r="CX111" s="30" t="e">
        <f t="shared" si="274"/>
        <v>#DIV/0!</v>
      </c>
      <c r="CY111" s="324" t="e">
        <f t="shared" si="275"/>
        <v>#DIV/0!</v>
      </c>
      <c r="CZ111" s="311" t="e">
        <f t="shared" si="276"/>
        <v>#DIV/0!</v>
      </c>
      <c r="DA111" s="768" t="e">
        <f t="shared" si="277"/>
        <v>#DIV/0!</v>
      </c>
      <c r="DB111" s="778" t="e">
        <f t="shared" si="278"/>
        <v>#DIV/0!</v>
      </c>
      <c r="DC111" s="768"/>
      <c r="DD111" s="768" t="e">
        <f t="shared" si="279"/>
        <v>#DIV/0!</v>
      </c>
      <c r="DE111" s="768" t="e">
        <f t="shared" si="280"/>
        <v>#DIV/0!</v>
      </c>
      <c r="DF111" s="768"/>
      <c r="DG111" s="768">
        <f t="shared" si="281"/>
        <v>0</v>
      </c>
      <c r="DH111" s="768">
        <f t="shared" si="282"/>
        <v>0</v>
      </c>
      <c r="DI111" s="768">
        <f t="shared" si="283"/>
        <v>0</v>
      </c>
      <c r="DJ111" s="768">
        <f t="shared" si="284"/>
        <v>0</v>
      </c>
      <c r="DK111" s="768" t="e">
        <f t="shared" si="285"/>
        <v>#DIV/0!</v>
      </c>
      <c r="DL111" s="768" t="e">
        <f t="shared" si="286"/>
        <v>#DIV/0!</v>
      </c>
      <c r="DM111" s="636" t="e">
        <f t="shared" si="290"/>
        <v>#DIV/0!</v>
      </c>
      <c r="DO111" s="69"/>
    </row>
    <row r="112" spans="1:121" s="25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2" t="s">
        <v>393</v>
      </c>
      <c r="K112" s="197"/>
      <c r="L112" s="196"/>
      <c r="M112" s="185"/>
      <c r="N112" s="72"/>
      <c r="O112" s="19"/>
      <c r="P112" s="182"/>
      <c r="Q112" s="665">
        <f t="shared" si="239"/>
        <v>0</v>
      </c>
      <c r="R112" s="686">
        <f t="shared" si="240"/>
        <v>0</v>
      </c>
      <c r="S112" s="729"/>
      <c r="T112" s="730"/>
      <c r="U112" s="730"/>
      <c r="V112" s="730"/>
      <c r="W112" s="730"/>
      <c r="X112" s="28"/>
      <c r="Y112" s="172"/>
      <c r="Z112" s="176"/>
      <c r="AA112" s="16"/>
      <c r="AB112" s="18"/>
      <c r="AC112" s="11"/>
      <c r="AD112" s="11"/>
      <c r="AE112" s="11"/>
      <c r="AF112" s="11"/>
      <c r="AG112" s="75">
        <f t="shared" si="241"/>
        <v>0</v>
      </c>
      <c r="AH112" s="630"/>
      <c r="AI112" s="665"/>
      <c r="AJ112" s="28"/>
      <c r="AK112" s="263" t="e">
        <f t="shared" si="242"/>
        <v>#DIV/0!</v>
      </c>
      <c r="AL112" s="278" t="e">
        <f t="shared" si="243"/>
        <v>#DIV/0!</v>
      </c>
      <c r="AM112" s="278" t="e">
        <f t="shared" si="244"/>
        <v>#DIV/0!</v>
      </c>
      <c r="AN112" s="278" t="e">
        <f t="shared" si="245"/>
        <v>#DIV/0!</v>
      </c>
      <c r="AO112" s="278" t="e">
        <f t="shared" si="246"/>
        <v>#DIV/0!</v>
      </c>
      <c r="AP112" s="283" t="e">
        <f t="shared" si="247"/>
        <v>#DIV/0!</v>
      </c>
      <c r="AQ112" s="133" t="e">
        <f t="shared" si="248"/>
        <v>#DIV/0!</v>
      </c>
      <c r="AR112" s="28">
        <f t="shared" si="249"/>
        <v>0</v>
      </c>
      <c r="AS112" s="279">
        <f>AR112-AJ112</f>
        <v>0</v>
      </c>
      <c r="AT112" s="278" t="e">
        <f t="shared" si="251"/>
        <v>#DIV/0!</v>
      </c>
      <c r="AU112" s="278" t="e">
        <f t="shared" si="252"/>
        <v>#DIV/0!</v>
      </c>
      <c r="AV112" s="278" t="e">
        <f t="shared" si="253"/>
        <v>#DIV/0!</v>
      </c>
      <c r="AW112" s="278" t="e">
        <f t="shared" si="254"/>
        <v>#DIV/0!</v>
      </c>
      <c r="AX112" s="278" t="e">
        <f t="shared" si="255"/>
        <v>#DIV/0!</v>
      </c>
      <c r="AY112" s="283" t="e">
        <f t="shared" si="256"/>
        <v>#DIV/0!</v>
      </c>
      <c r="AZ112" s="57"/>
      <c r="BA112" s="28">
        <f t="shared" si="288"/>
        <v>0</v>
      </c>
      <c r="BB112" s="28">
        <f t="shared" si="289"/>
        <v>0</v>
      </c>
      <c r="BC112" s="278"/>
      <c r="BD112" s="278"/>
      <c r="BE112" s="278"/>
      <c r="BF112" s="278"/>
      <c r="BG112" s="278"/>
      <c r="BH112" s="28">
        <f t="shared" si="257"/>
        <v>0</v>
      </c>
      <c r="BI112" s="28">
        <f t="shared" si="258"/>
        <v>0</v>
      </c>
      <c r="BJ112" s="28" t="e">
        <f t="shared" si="259"/>
        <v>#DIV/0!</v>
      </c>
      <c r="BK112" s="28" t="e">
        <f t="shared" si="260"/>
        <v>#DIV/0!</v>
      </c>
      <c r="BL112" s="28"/>
      <c r="BM112" s="28" t="e">
        <f t="shared" si="291"/>
        <v>#DIV/0!</v>
      </c>
      <c r="BN112" s="28" t="e">
        <f>BK112-BL112</f>
        <v>#DIV/0!</v>
      </c>
      <c r="BO112" s="11"/>
      <c r="BP112" s="78"/>
      <c r="BQ112" s="378"/>
      <c r="BR112" s="491" t="e">
        <f>AI112/AA112/7.225</f>
        <v>#DIV/0!</v>
      </c>
      <c r="BS112" s="492">
        <f t="shared" si="263"/>
        <v>0</v>
      </c>
      <c r="BT112" s="518">
        <f t="shared" si="264"/>
        <v>0</v>
      </c>
      <c r="BU112" s="518" t="e">
        <f t="shared" si="265"/>
        <v>#DIV/0!</v>
      </c>
      <c r="BV112" s="497" t="e">
        <f t="shared" si="266"/>
        <v>#DIV/0!</v>
      </c>
      <c r="BW112" s="28"/>
      <c r="BX112" s="28"/>
      <c r="BY112" s="28"/>
      <c r="BZ112" s="41"/>
      <c r="CA112" s="378"/>
      <c r="CB112" s="358"/>
      <c r="CC112" s="354">
        <f>SUMPRODUCT(('[179]Динамика NB'!$T$5:$AE$5=$L112)*('[179]Динамика NB'!$T$169:$AE$169))</f>
        <v>0</v>
      </c>
      <c r="CD112" s="354"/>
      <c r="CE112" s="354"/>
      <c r="CF112" s="354"/>
      <c r="CG112" s="354"/>
      <c r="CH112" s="28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8">
        <f t="shared" si="267"/>
        <v>0</v>
      </c>
      <c r="CJ112" s="28"/>
      <c r="CK112" s="28"/>
      <c r="CL112" s="41"/>
      <c r="CM112" s="57"/>
      <c r="CN112" s="16"/>
      <c r="CO112" s="28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41" t="e">
        <f t="shared" si="268"/>
        <v>#DIV/0!</v>
      </c>
      <c r="CQ112" s="41"/>
      <c r="CR112" s="14"/>
      <c r="CS112" s="30" t="e">
        <f t="shared" si="269"/>
        <v>#DIV/0!</v>
      </c>
      <c r="CT112" s="30">
        <f t="shared" si="270"/>
        <v>0</v>
      </c>
      <c r="CU112" s="30" t="e">
        <f t="shared" si="271"/>
        <v>#DIV/0!</v>
      </c>
      <c r="CV112" s="554" t="e">
        <f t="shared" si="272"/>
        <v>#DIV/0!</v>
      </c>
      <c r="CW112" s="554" t="e">
        <f t="shared" si="273"/>
        <v>#DIV/0!</v>
      </c>
      <c r="CX112" s="30" t="e">
        <f t="shared" si="274"/>
        <v>#DIV/0!</v>
      </c>
      <c r="CY112" s="324" t="e">
        <f t="shared" si="275"/>
        <v>#DIV/0!</v>
      </c>
      <c r="CZ112" s="311" t="e">
        <f t="shared" si="276"/>
        <v>#DIV/0!</v>
      </c>
      <c r="DA112" s="768" t="e">
        <f t="shared" si="277"/>
        <v>#DIV/0!</v>
      </c>
      <c r="DB112" s="778" t="e">
        <f t="shared" si="278"/>
        <v>#DIV/0!</v>
      </c>
      <c r="DC112" s="768"/>
      <c r="DD112" s="768" t="e">
        <f t="shared" si="279"/>
        <v>#DIV/0!</v>
      </c>
      <c r="DE112" s="768" t="e">
        <f t="shared" si="280"/>
        <v>#DIV/0!</v>
      </c>
      <c r="DF112" s="768"/>
      <c r="DG112" s="768">
        <f t="shared" si="281"/>
        <v>0</v>
      </c>
      <c r="DH112" s="768">
        <f t="shared" si="282"/>
        <v>0</v>
      </c>
      <c r="DI112" s="768">
        <f t="shared" si="283"/>
        <v>0</v>
      </c>
      <c r="DJ112" s="768">
        <f t="shared" si="284"/>
        <v>0</v>
      </c>
      <c r="DK112" s="768" t="e">
        <f t="shared" si="285"/>
        <v>#DIV/0!</v>
      </c>
      <c r="DL112" s="768" t="e">
        <f t="shared" si="286"/>
        <v>#DIV/0!</v>
      </c>
      <c r="DM112" s="636" t="e">
        <f t="shared" si="290"/>
        <v>#DIV/0!</v>
      </c>
      <c r="DN112" s="20"/>
      <c r="DO112" s="69"/>
      <c r="DQ112" s="24"/>
    </row>
    <row r="113" spans="1:121" s="25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2" t="s">
        <v>393</v>
      </c>
      <c r="K113" s="197"/>
      <c r="L113" s="196"/>
      <c r="M113" s="185"/>
      <c r="N113" s="72"/>
      <c r="O113" s="19"/>
      <c r="P113" s="182"/>
      <c r="Q113" s="665">
        <f t="shared" si="239"/>
        <v>0</v>
      </c>
      <c r="R113" s="686">
        <f t="shared" si="240"/>
        <v>0</v>
      </c>
      <c r="S113" s="729"/>
      <c r="T113" s="730"/>
      <c r="U113" s="730"/>
      <c r="V113" s="730"/>
      <c r="W113" s="730"/>
      <c r="X113" s="28"/>
      <c r="Y113" s="172"/>
      <c r="Z113" s="176"/>
      <c r="AA113" s="16"/>
      <c r="AB113" s="18"/>
      <c r="AC113" s="11"/>
      <c r="AD113" s="11"/>
      <c r="AE113" s="11"/>
      <c r="AF113" s="11"/>
      <c r="AG113" s="75">
        <f t="shared" si="241"/>
        <v>0</v>
      </c>
      <c r="AH113" s="630"/>
      <c r="AI113" s="665"/>
      <c r="AJ113" s="28"/>
      <c r="AK113" s="263" t="e">
        <f t="shared" si="242"/>
        <v>#DIV/0!</v>
      </c>
      <c r="AL113" s="278" t="e">
        <f t="shared" si="243"/>
        <v>#DIV/0!</v>
      </c>
      <c r="AM113" s="278" t="e">
        <f t="shared" si="244"/>
        <v>#DIV/0!</v>
      </c>
      <c r="AN113" s="278" t="e">
        <f t="shared" si="245"/>
        <v>#DIV/0!</v>
      </c>
      <c r="AO113" s="278" t="e">
        <f t="shared" si="246"/>
        <v>#DIV/0!</v>
      </c>
      <c r="AP113" s="283" t="e">
        <f t="shared" si="247"/>
        <v>#DIV/0!</v>
      </c>
      <c r="AQ113" s="133" t="e">
        <f t="shared" si="248"/>
        <v>#DIV/0!</v>
      </c>
      <c r="AR113" s="28">
        <f t="shared" si="249"/>
        <v>0</v>
      </c>
      <c r="AS113" s="279">
        <f>AR113-AJ113</f>
        <v>0</v>
      </c>
      <c r="AT113" s="278" t="e">
        <f t="shared" si="251"/>
        <v>#DIV/0!</v>
      </c>
      <c r="AU113" s="278" t="e">
        <f t="shared" si="252"/>
        <v>#DIV/0!</v>
      </c>
      <c r="AV113" s="278" t="e">
        <f t="shared" si="253"/>
        <v>#DIV/0!</v>
      </c>
      <c r="AW113" s="278" t="e">
        <f t="shared" si="254"/>
        <v>#DIV/0!</v>
      </c>
      <c r="AX113" s="278" t="e">
        <f t="shared" si="255"/>
        <v>#DIV/0!</v>
      </c>
      <c r="AY113" s="283" t="e">
        <f t="shared" si="256"/>
        <v>#DIV/0!</v>
      </c>
      <c r="AZ113" s="57"/>
      <c r="BA113" s="28">
        <f t="shared" si="288"/>
        <v>0</v>
      </c>
      <c r="BB113" s="28">
        <f t="shared" si="289"/>
        <v>0</v>
      </c>
      <c r="BC113" s="278"/>
      <c r="BD113" s="278"/>
      <c r="BE113" s="278"/>
      <c r="BF113" s="278"/>
      <c r="BG113" s="278"/>
      <c r="BH113" s="28">
        <f t="shared" si="257"/>
        <v>0</v>
      </c>
      <c r="BI113" s="28">
        <f t="shared" si="258"/>
        <v>0</v>
      </c>
      <c r="BJ113" s="28" t="e">
        <f t="shared" si="259"/>
        <v>#DIV/0!</v>
      </c>
      <c r="BK113" s="28" t="e">
        <f t="shared" si="260"/>
        <v>#DIV/0!</v>
      </c>
      <c r="BL113" s="28"/>
      <c r="BM113" s="28" t="e">
        <f t="shared" si="291"/>
        <v>#DIV/0!</v>
      </c>
      <c r="BN113" s="28" t="e">
        <f>BK113-BL113</f>
        <v>#DIV/0!</v>
      </c>
      <c r="BO113" s="11"/>
      <c r="BP113" s="78"/>
      <c r="BQ113" s="378"/>
      <c r="BR113" s="491" t="e">
        <f>AI113/AA113/7.225</f>
        <v>#DIV/0!</v>
      </c>
      <c r="BS113" s="492">
        <f t="shared" si="263"/>
        <v>0</v>
      </c>
      <c r="BT113" s="518">
        <f t="shared" si="264"/>
        <v>0</v>
      </c>
      <c r="BU113" s="518" t="e">
        <f t="shared" si="265"/>
        <v>#DIV/0!</v>
      </c>
      <c r="BV113" s="497" t="e">
        <f t="shared" si="266"/>
        <v>#DIV/0!</v>
      </c>
      <c r="BW113" s="28"/>
      <c r="BX113" s="28"/>
      <c r="BY113" s="28"/>
      <c r="BZ113" s="41"/>
      <c r="CA113" s="378"/>
      <c r="CB113" s="358"/>
      <c r="CC113" s="354">
        <f>SUMPRODUCT(('[179]Динамика NB'!$T$5:$AE$5=$L113)*('[179]Динамика NB'!$T$169:$AE$169))</f>
        <v>0</v>
      </c>
      <c r="CD113" s="354"/>
      <c r="CE113" s="354"/>
      <c r="CF113" s="354"/>
      <c r="CG113" s="354"/>
      <c r="CH113" s="28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8">
        <f t="shared" si="267"/>
        <v>0</v>
      </c>
      <c r="CJ113" s="28"/>
      <c r="CK113" s="28"/>
      <c r="CL113" s="41"/>
      <c r="CM113" s="57"/>
      <c r="CN113" s="16"/>
      <c r="CO113" s="28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41" t="e">
        <f t="shared" si="268"/>
        <v>#DIV/0!</v>
      </c>
      <c r="CQ113" s="41"/>
      <c r="CR113" s="14"/>
      <c r="CS113" s="30" t="e">
        <f t="shared" si="269"/>
        <v>#DIV/0!</v>
      </c>
      <c r="CT113" s="30">
        <f t="shared" si="270"/>
        <v>0</v>
      </c>
      <c r="CU113" s="30" t="e">
        <f t="shared" si="271"/>
        <v>#DIV/0!</v>
      </c>
      <c r="CV113" s="554" t="e">
        <f t="shared" si="272"/>
        <v>#DIV/0!</v>
      </c>
      <c r="CW113" s="554" t="e">
        <f t="shared" si="273"/>
        <v>#DIV/0!</v>
      </c>
      <c r="CX113" s="30" t="e">
        <f t="shared" si="274"/>
        <v>#DIV/0!</v>
      </c>
      <c r="CY113" s="324" t="e">
        <f t="shared" si="275"/>
        <v>#DIV/0!</v>
      </c>
      <c r="CZ113" s="311" t="e">
        <f t="shared" si="276"/>
        <v>#DIV/0!</v>
      </c>
      <c r="DA113" s="768" t="e">
        <f t="shared" si="277"/>
        <v>#DIV/0!</v>
      </c>
      <c r="DB113" s="778" t="e">
        <f t="shared" si="278"/>
        <v>#DIV/0!</v>
      </c>
      <c r="DC113" s="768"/>
      <c r="DD113" s="768" t="e">
        <f t="shared" si="279"/>
        <v>#DIV/0!</v>
      </c>
      <c r="DE113" s="768" t="e">
        <f t="shared" si="280"/>
        <v>#DIV/0!</v>
      </c>
      <c r="DF113" s="768"/>
      <c r="DG113" s="768">
        <f t="shared" si="281"/>
        <v>0</v>
      </c>
      <c r="DH113" s="768">
        <f t="shared" si="282"/>
        <v>0</v>
      </c>
      <c r="DI113" s="768">
        <f t="shared" si="283"/>
        <v>0</v>
      </c>
      <c r="DJ113" s="768">
        <f t="shared" si="284"/>
        <v>0</v>
      </c>
      <c r="DK113" s="768" t="e">
        <f t="shared" si="285"/>
        <v>#DIV/0!</v>
      </c>
      <c r="DL113" s="768" t="e">
        <f t="shared" si="286"/>
        <v>#DIV/0!</v>
      </c>
      <c r="DM113" s="636" t="e">
        <f t="shared" si="290"/>
        <v>#DIV/0!</v>
      </c>
      <c r="DN113" s="20"/>
      <c r="DO113" s="69"/>
      <c r="DQ113" s="24"/>
    </row>
    <row r="114" spans="1:121" s="21" customFormat="1" ht="15.95" customHeight="1" x14ac:dyDescent="0.25">
      <c r="A114" s="33"/>
      <c r="B114" s="52"/>
      <c r="C114" s="33"/>
      <c r="D114" s="33"/>
      <c r="E114" s="33"/>
      <c r="F114" s="33"/>
      <c r="G114" s="49"/>
      <c r="H114" s="33"/>
      <c r="I114" s="33"/>
      <c r="J114" s="42" t="s">
        <v>393</v>
      </c>
      <c r="K114" s="195"/>
      <c r="L114" s="196"/>
      <c r="M114" s="185"/>
      <c r="N114" s="72"/>
      <c r="O114" s="19"/>
      <c r="P114" s="182"/>
      <c r="Q114" s="16">
        <f t="shared" si="239"/>
        <v>0</v>
      </c>
      <c r="R114" s="72">
        <f t="shared" si="240"/>
        <v>0</v>
      </c>
      <c r="S114" s="729"/>
      <c r="T114" s="16"/>
      <c r="U114" s="16"/>
      <c r="V114" s="16"/>
      <c r="W114" s="16"/>
      <c r="X114" s="19"/>
      <c r="Y114" s="75"/>
      <c r="Z114" s="75"/>
      <c r="AA114" s="16"/>
      <c r="AB114" s="18"/>
      <c r="AC114" s="11"/>
      <c r="AD114" s="11"/>
      <c r="AE114" s="11"/>
      <c r="AF114" s="11"/>
      <c r="AG114" s="75">
        <f t="shared" si="241"/>
        <v>0</v>
      </c>
      <c r="AH114" s="18"/>
      <c r="AI114" s="16"/>
      <c r="AJ114" s="16"/>
      <c r="AK114" s="794" t="e">
        <f t="shared" si="242"/>
        <v>#DIV/0!</v>
      </c>
      <c r="AL114" s="795" t="e">
        <f t="shared" si="243"/>
        <v>#DIV/0!</v>
      </c>
      <c r="AM114" s="795" t="e">
        <f t="shared" si="244"/>
        <v>#DIV/0!</v>
      </c>
      <c r="AN114" s="795" t="e">
        <f t="shared" si="245"/>
        <v>#DIV/0!</v>
      </c>
      <c r="AO114" s="795" t="e">
        <f t="shared" si="246"/>
        <v>#DIV/0!</v>
      </c>
      <c r="AP114" s="802" t="e">
        <f t="shared" si="247"/>
        <v>#DIV/0!</v>
      </c>
      <c r="AQ114" s="133" t="e">
        <f t="shared" si="248"/>
        <v>#DIV/0!</v>
      </c>
      <c r="AR114" s="16">
        <f t="shared" si="249"/>
        <v>0</v>
      </c>
      <c r="AS114" s="804">
        <f>AR114-AJ114</f>
        <v>0</v>
      </c>
      <c r="AT114" s="795" t="e">
        <f t="shared" si="251"/>
        <v>#DIV/0!</v>
      </c>
      <c r="AU114" s="795" t="e">
        <f t="shared" si="252"/>
        <v>#DIV/0!</v>
      </c>
      <c r="AV114" s="795" t="e">
        <f t="shared" si="253"/>
        <v>#DIV/0!</v>
      </c>
      <c r="AW114" s="795" t="e">
        <f t="shared" si="254"/>
        <v>#DIV/0!</v>
      </c>
      <c r="AX114" s="795" t="e">
        <f t="shared" si="255"/>
        <v>#DIV/0!</v>
      </c>
      <c r="AY114" s="802" t="e">
        <f t="shared" si="256"/>
        <v>#DIV/0!</v>
      </c>
      <c r="AZ114" s="131"/>
      <c r="BA114" s="800">
        <f t="shared" si="288"/>
        <v>0</v>
      </c>
      <c r="BB114" s="800">
        <f t="shared" si="289"/>
        <v>0</v>
      </c>
      <c r="BC114" s="795"/>
      <c r="BD114" s="795"/>
      <c r="BE114" s="795"/>
      <c r="BF114" s="795"/>
      <c r="BG114" s="810"/>
      <c r="BH114" s="800">
        <f t="shared" si="257"/>
        <v>0</v>
      </c>
      <c r="BI114" s="800">
        <f t="shared" si="258"/>
        <v>0</v>
      </c>
      <c r="BJ114" s="16" t="e">
        <f t="shared" si="259"/>
        <v>#DIV/0!</v>
      </c>
      <c r="BK114" s="16" t="e">
        <f t="shared" si="260"/>
        <v>#DIV/0!</v>
      </c>
      <c r="BL114" s="811"/>
      <c r="BM114" s="16" t="e">
        <f t="shared" si="291"/>
        <v>#DIV/0!</v>
      </c>
      <c r="BN114" s="653" t="e">
        <f>BK114-BL114</f>
        <v>#DIV/0!</v>
      </c>
      <c r="BO114" s="810"/>
      <c r="BP114" s="78"/>
      <c r="BQ114" s="238"/>
      <c r="BR114" s="18" t="e">
        <f>AI114/AA114/7.2214+0.01</f>
        <v>#DIV/0!</v>
      </c>
      <c r="BS114" s="11">
        <f t="shared" si="263"/>
        <v>0</v>
      </c>
      <c r="BT114" s="517">
        <f t="shared" si="264"/>
        <v>0</v>
      </c>
      <c r="BU114" s="517" t="e">
        <f t="shared" si="265"/>
        <v>#DIV/0!</v>
      </c>
      <c r="BV114" s="805" t="e">
        <f t="shared" si="266"/>
        <v>#DIV/0!</v>
      </c>
      <c r="BW114" s="16"/>
      <c r="BX114" s="16"/>
      <c r="BY114" s="16"/>
      <c r="BZ114" s="40"/>
      <c r="CA114" s="238"/>
      <c r="CB114" s="803"/>
      <c r="CC114" s="11"/>
      <c r="CD114" s="795"/>
      <c r="CE114" s="795"/>
      <c r="CF114" s="795"/>
      <c r="CG114" s="795"/>
      <c r="CH114" s="80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800">
        <f t="shared" si="267"/>
        <v>0</v>
      </c>
      <c r="CJ114" s="800"/>
      <c r="CK114" s="800"/>
      <c r="CL114" s="798"/>
      <c r="CM114" s="801"/>
      <c r="CN114" s="16"/>
      <c r="CO114" s="80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798" t="e">
        <f t="shared" si="268"/>
        <v>#DIV/0!</v>
      </c>
      <c r="CQ114" s="798"/>
      <c r="CR114" s="14"/>
      <c r="CS114" s="15" t="e">
        <f t="shared" si="269"/>
        <v>#DIV/0!</v>
      </c>
      <c r="CT114" s="15">
        <f t="shared" si="270"/>
        <v>0</v>
      </c>
      <c r="CU114" s="769" t="e">
        <f t="shared" si="271"/>
        <v>#DIV/0!</v>
      </c>
      <c r="CV114" s="16" t="e">
        <f t="shared" si="272"/>
        <v>#DIV/0!</v>
      </c>
      <c r="CW114" s="16" t="e">
        <f t="shared" si="273"/>
        <v>#DIV/0!</v>
      </c>
      <c r="CX114" s="15" t="e">
        <f t="shared" si="274"/>
        <v>#DIV/0!</v>
      </c>
      <c r="CY114" s="321" t="e">
        <f t="shared" si="275"/>
        <v>#DIV/0!</v>
      </c>
      <c r="CZ114" s="311" t="e">
        <f t="shared" si="276"/>
        <v>#DIV/0!</v>
      </c>
      <c r="DA114" s="768" t="e">
        <f t="shared" si="277"/>
        <v>#DIV/0!</v>
      </c>
      <c r="DB114" s="778" t="e">
        <f t="shared" si="278"/>
        <v>#DIV/0!</v>
      </c>
      <c r="DC114" s="768"/>
      <c r="DD114" s="768" t="e">
        <f t="shared" si="279"/>
        <v>#DIV/0!</v>
      </c>
      <c r="DE114" s="768" t="e">
        <f t="shared" si="280"/>
        <v>#DIV/0!</v>
      </c>
      <c r="DF114" s="768"/>
      <c r="DG114" s="768">
        <f t="shared" si="281"/>
        <v>0</v>
      </c>
      <c r="DH114" s="768">
        <f t="shared" si="282"/>
        <v>0</v>
      </c>
      <c r="DI114" s="768">
        <f t="shared" si="283"/>
        <v>0</v>
      </c>
      <c r="DJ114" s="768">
        <f t="shared" si="284"/>
        <v>0</v>
      </c>
      <c r="DK114" s="768" t="e">
        <f t="shared" si="285"/>
        <v>#DIV/0!</v>
      </c>
      <c r="DL114" s="768" t="e">
        <f t="shared" si="286"/>
        <v>#DIV/0!</v>
      </c>
      <c r="DM114" s="636" t="e">
        <f t="shared" si="290"/>
        <v>#DIV/0!</v>
      </c>
      <c r="DN114" s="20"/>
      <c r="DO114" s="69"/>
      <c r="DQ114" s="20"/>
    </row>
    <row r="115" spans="1:121" s="21" customFormat="1" ht="15.95" customHeight="1" x14ac:dyDescent="0.25">
      <c r="A115" s="33"/>
      <c r="B115" s="52"/>
      <c r="C115" s="33"/>
      <c r="D115" s="33"/>
      <c r="E115" s="33"/>
      <c r="F115" s="33"/>
      <c r="G115" s="49"/>
      <c r="H115" s="33"/>
      <c r="I115" s="33"/>
      <c r="J115" s="624" t="s">
        <v>393</v>
      </c>
      <c r="K115" s="764"/>
      <c r="L115" s="765"/>
      <c r="M115" s="625"/>
      <c r="N115" s="615"/>
      <c r="O115" s="616"/>
      <c r="P115" s="617"/>
      <c r="Q115" s="619">
        <f t="shared" si="239"/>
        <v>0</v>
      </c>
      <c r="R115" s="615">
        <f t="shared" si="240"/>
        <v>0</v>
      </c>
      <c r="S115" s="695"/>
      <c r="T115" s="619"/>
      <c r="U115" s="619"/>
      <c r="V115" s="619"/>
      <c r="W115" s="619"/>
      <c r="X115" s="32"/>
      <c r="Y115" s="76"/>
      <c r="Z115" s="676"/>
      <c r="AA115" s="619"/>
      <c r="AB115" s="52"/>
      <c r="AC115" s="33"/>
      <c r="AD115" s="33"/>
      <c r="AE115" s="33"/>
      <c r="AF115" s="33"/>
      <c r="AG115" s="76" t="e">
        <f>(AI115)/AA115/CZ115</f>
        <v>#DIV/0!</v>
      </c>
      <c r="AH115" s="52"/>
      <c r="AI115" s="626"/>
      <c r="AJ115" s="626"/>
      <c r="AK115" s="627" t="e">
        <f>AB115*$CZ115*$AA115*$Y115/1000/1000</f>
        <v>#DIV/0!</v>
      </c>
      <c r="AL115" s="623" t="e">
        <f>AC115*$CZ115*$AA115*$Y115/1000/1000</f>
        <v>#DIV/0!</v>
      </c>
      <c r="AM115" s="623"/>
      <c r="AN115" s="623" t="e">
        <f>AE115*$CZ115*$AA115*$Y115/1000/1000</f>
        <v>#DIV/0!</v>
      </c>
      <c r="AO115" s="623" t="e">
        <f>AF115*$CZ115*$AA115*$Y115/1000/1000</f>
        <v>#DIV/0!</v>
      </c>
      <c r="AP115" s="621" t="e">
        <f>AG115*$CZ115*$AA115*$Y115/1000/1000</f>
        <v>#DIV/0!</v>
      </c>
      <c r="AQ115" s="628" t="e">
        <f t="shared" si="248"/>
        <v>#DIV/0!</v>
      </c>
      <c r="AR115" s="626">
        <f t="shared" si="249"/>
        <v>0</v>
      </c>
      <c r="AS115" s="629">
        <f t="shared" ref="AS115:AS116" si="292">AR115-AJ115</f>
        <v>0</v>
      </c>
      <c r="AT115" s="601" t="e">
        <f>(AB115-B115)*$CZ115*$AA115*$Y115/1000/1000</f>
        <v>#DIV/0!</v>
      </c>
      <c r="AU115" s="601" t="e">
        <f>(AC115-C115)*$CZ115*$AA115*$Y115/1000/1000</f>
        <v>#DIV/0!</v>
      </c>
      <c r="AV115" s="601"/>
      <c r="AW115" s="601" t="e">
        <f>(AE115-E115)*$CZ115*$AA115*$Y115/1000/1000</f>
        <v>#DIV/0!</v>
      </c>
      <c r="AX115" s="601" t="e">
        <f>(AF115-F115)*$CZ115*$AA115*$Y115/1000/1000</f>
        <v>#DIV/0!</v>
      </c>
      <c r="AY115" s="603" t="e">
        <f t="shared" si="256"/>
        <v>#DIV/0!</v>
      </c>
      <c r="AZ115" s="671" t="e">
        <f>7993580.82/(AA115+AA116)</f>
        <v>#DIV/0!</v>
      </c>
      <c r="BA115" s="601" t="e">
        <f>(I115+D115)*AA115*CZ115*A115</f>
        <v>#DIV/0!</v>
      </c>
      <c r="BB115" s="601" t="e">
        <f>AZ115*AA115</f>
        <v>#DIV/0!</v>
      </c>
      <c r="BC115" s="73"/>
      <c r="BD115" s="73"/>
      <c r="BE115" s="601"/>
      <c r="BF115" s="601"/>
      <c r="BG115" s="672"/>
      <c r="BH115" s="608">
        <f t="shared" si="257"/>
        <v>0</v>
      </c>
      <c r="BI115" s="601">
        <f t="shared" si="258"/>
        <v>0</v>
      </c>
      <c r="BJ115" s="34" t="e">
        <f>AJ115/AA115-AZ115-BG115*Y115</f>
        <v>#DIV/0!</v>
      </c>
      <c r="BK115" s="34" t="e">
        <f>AR115/AA115-AZ115-BG115</f>
        <v>#DIV/0!</v>
      </c>
      <c r="BL115" s="619"/>
      <c r="BM115" s="34" t="e">
        <f t="shared" si="291"/>
        <v>#DIV/0!</v>
      </c>
      <c r="BN115" s="34" t="e">
        <f t="shared" ref="BN115" si="293">BK115-BL115</f>
        <v>#DIV/0!</v>
      </c>
      <c r="BO115" s="672"/>
      <c r="BP115" s="78"/>
      <c r="BQ115" s="607"/>
      <c r="BR115" s="673" t="e">
        <f>(AI115)/AA115/7.21</f>
        <v>#DIV/0!</v>
      </c>
      <c r="BS115" s="672">
        <f t="shared" si="263"/>
        <v>0</v>
      </c>
      <c r="BT115" s="674">
        <f t="shared" si="264"/>
        <v>0</v>
      </c>
      <c r="BU115" s="674" t="e">
        <f t="shared" si="265"/>
        <v>#DIV/0!</v>
      </c>
      <c r="BV115" s="675" t="e">
        <f t="shared" si="266"/>
        <v>#DIV/0!</v>
      </c>
      <c r="BW115" s="34"/>
      <c r="BX115" s="34"/>
      <c r="BY115" s="34"/>
      <c r="BZ115" s="63"/>
      <c r="CA115" s="607"/>
      <c r="CB115" s="606"/>
      <c r="CC115" s="619"/>
      <c r="CD115" s="601"/>
      <c r="CE115" s="601"/>
      <c r="CF115" s="601"/>
      <c r="CG115" s="601"/>
      <c r="CH115" s="608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608">
        <f t="shared" si="267"/>
        <v>0</v>
      </c>
      <c r="CJ115" s="608"/>
      <c r="CK115" s="608"/>
      <c r="CL115" s="610"/>
      <c r="CM115" s="612"/>
      <c r="CN115" s="23"/>
      <c r="CO115" s="608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610" t="e">
        <f t="shared" si="268"/>
        <v>#DIV/0!</v>
      </c>
      <c r="CQ115" s="603"/>
      <c r="CR115" s="677"/>
      <c r="CS115" s="34" t="e">
        <f t="shared" si="269"/>
        <v>#DIV/0!</v>
      </c>
      <c r="CT115" s="34">
        <f t="shared" si="270"/>
        <v>0</v>
      </c>
      <c r="CU115" s="34" t="e">
        <f t="shared" si="271"/>
        <v>#DIV/0!</v>
      </c>
      <c r="CV115" s="23" t="e">
        <f t="shared" si="272"/>
        <v>#DIV/0!</v>
      </c>
      <c r="CW115" s="23" t="e">
        <f t="shared" si="273"/>
        <v>#DIV/0!</v>
      </c>
      <c r="CX115" s="34" t="e">
        <f t="shared" si="274"/>
        <v>#DIV/0!</v>
      </c>
      <c r="CY115" s="63" t="e">
        <f t="shared" si="275"/>
        <v>#DIV/0!</v>
      </c>
      <c r="CZ115" s="622" t="e">
        <f t="shared" si="276"/>
        <v>#DIV/0!</v>
      </c>
      <c r="DA115" s="47" t="e">
        <f t="shared" si="277"/>
        <v>#DIV/0!</v>
      </c>
      <c r="DB115" s="47" t="e">
        <f t="shared" si="278"/>
        <v>#DIV/0!</v>
      </c>
      <c r="DC115" s="47"/>
      <c r="DD115" s="47" t="e">
        <f t="shared" si="279"/>
        <v>#DIV/0!</v>
      </c>
      <c r="DE115" s="47" t="e">
        <f t="shared" si="280"/>
        <v>#DIV/0!</v>
      </c>
      <c r="DF115" s="47"/>
      <c r="DG115" s="47" t="e">
        <f t="shared" si="281"/>
        <v>#DIV/0!</v>
      </c>
      <c r="DH115" s="47">
        <f t="shared" si="282"/>
        <v>0</v>
      </c>
      <c r="DI115" s="47">
        <f t="shared" si="283"/>
        <v>0</v>
      </c>
      <c r="DJ115" s="47">
        <f t="shared" si="284"/>
        <v>0</v>
      </c>
      <c r="DK115" s="47" t="e">
        <f t="shared" si="285"/>
        <v>#DIV/0!</v>
      </c>
      <c r="DL115" s="47" t="e">
        <f t="shared" si="286"/>
        <v>#DIV/0!</v>
      </c>
      <c r="DM115" s="56" t="e">
        <f t="shared" ref="DM115" si="294">SUM(DA115:DL115)</f>
        <v>#DIV/0!</v>
      </c>
      <c r="DN115" s="20"/>
      <c r="DO115" s="69"/>
      <c r="DQ115" s="20"/>
    </row>
    <row r="116" spans="1:121" s="21" customFormat="1" ht="15.95" customHeight="1" x14ac:dyDescent="0.25">
      <c r="A116" s="33"/>
      <c r="B116" s="52"/>
      <c r="C116" s="33"/>
      <c r="D116" s="33"/>
      <c r="E116" s="33"/>
      <c r="F116" s="33"/>
      <c r="G116" s="49"/>
      <c r="H116" s="33"/>
      <c r="I116" s="33"/>
      <c r="J116" s="624" t="s">
        <v>393</v>
      </c>
      <c r="K116" s="764"/>
      <c r="L116" s="765"/>
      <c r="M116" s="625"/>
      <c r="N116" s="615"/>
      <c r="O116" s="616"/>
      <c r="P116" s="617"/>
      <c r="Q116" s="619">
        <f t="shared" ref="Q116" si="295">P116-M116</f>
        <v>0</v>
      </c>
      <c r="R116" s="35"/>
      <c r="S116" s="35"/>
      <c r="T116" s="23"/>
      <c r="U116" s="23"/>
      <c r="V116" s="23"/>
      <c r="W116" s="23"/>
      <c r="X116" s="32"/>
      <c r="Y116" s="76"/>
      <c r="Z116" s="76"/>
      <c r="AA116" s="619"/>
      <c r="AB116" s="52"/>
      <c r="AC116" s="33"/>
      <c r="AD116" s="33"/>
      <c r="AE116" s="33"/>
      <c r="AF116" s="33"/>
      <c r="AG116" s="76" t="e">
        <f>(AI116)/AA116/CZ116</f>
        <v>#DIV/0!</v>
      </c>
      <c r="AH116" s="673"/>
      <c r="AI116" s="619"/>
      <c r="AJ116" s="619"/>
      <c r="AK116" s="1007"/>
      <c r="AL116" s="1002"/>
      <c r="AM116" s="1002"/>
      <c r="AN116" s="1002"/>
      <c r="AO116" s="1002"/>
      <c r="AP116" s="1013"/>
      <c r="AQ116" s="814"/>
      <c r="AR116" s="619">
        <f t="shared" si="249"/>
        <v>0</v>
      </c>
      <c r="AS116" s="629">
        <f t="shared" si="292"/>
        <v>0</v>
      </c>
      <c r="AT116" s="579"/>
      <c r="AU116" s="579"/>
      <c r="AV116" s="579"/>
      <c r="AW116" s="579"/>
      <c r="AX116" s="579"/>
      <c r="AY116" s="593"/>
      <c r="AZ116" s="671" t="e">
        <f>AZ115</f>
        <v>#DIV/0!</v>
      </c>
      <c r="BA116" s="997" t="e">
        <f>(I116+D116)*AA116*CZ116*A116</f>
        <v>#DIV/0!</v>
      </c>
      <c r="BB116" s="597" t="e">
        <f>AZ116*AA116</f>
        <v>#DIV/0!</v>
      </c>
      <c r="BC116" s="579"/>
      <c r="BD116" s="579"/>
      <c r="BE116" s="579"/>
      <c r="BF116" s="579"/>
      <c r="BG116" s="33"/>
      <c r="BH116" s="597">
        <f t="shared" si="257"/>
        <v>0</v>
      </c>
      <c r="BI116" s="997">
        <f t="shared" si="258"/>
        <v>0</v>
      </c>
      <c r="BJ116" s="34" t="e">
        <f>AJ116/AA116-AZ116-BG116*Y116</f>
        <v>#DIV/0!</v>
      </c>
      <c r="BK116" s="34" t="e">
        <f>AR116/AA116-AZ116-BG116</f>
        <v>#DIV/0!</v>
      </c>
      <c r="BL116" s="619"/>
      <c r="BM116" s="34" t="e">
        <f t="shared" si="291"/>
        <v>#DIV/0!</v>
      </c>
      <c r="BN116" s="34" t="e">
        <f t="shared" ref="BN116" si="296">BK116-BL116</f>
        <v>#DIV/0!</v>
      </c>
      <c r="BO116" s="672"/>
      <c r="BP116" s="579"/>
      <c r="BQ116" s="378"/>
      <c r="BR116" s="673" t="e">
        <f>(AI116)/AA116/7.21</f>
        <v>#DIV/0!</v>
      </c>
      <c r="BS116" s="672">
        <f t="shared" ref="BS116" si="297">CN116-BO116</f>
        <v>0</v>
      </c>
      <c r="BT116" s="674">
        <f t="shared" ref="BT116" si="298">CM116-BO116</f>
        <v>0</v>
      </c>
      <c r="BU116" s="674" t="e">
        <f t="shared" ref="BU116" si="299">BR116-BS116</f>
        <v>#DIV/0!</v>
      </c>
      <c r="BV116" s="675" t="e">
        <f t="shared" ref="BV116" si="300">BR116-BT116</f>
        <v>#DIV/0!</v>
      </c>
      <c r="BW116" s="23"/>
      <c r="BX116" s="23"/>
      <c r="BY116" s="23"/>
      <c r="BZ116" s="202"/>
      <c r="CA116" s="378"/>
      <c r="CB116" s="587"/>
      <c r="CC116" s="993"/>
      <c r="CD116" s="579"/>
      <c r="CE116" s="579"/>
      <c r="CF116" s="579"/>
      <c r="CG116" s="579"/>
      <c r="CH116" s="597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597">
        <f t="shared" si="267"/>
        <v>0</v>
      </c>
      <c r="CJ116" s="597"/>
      <c r="CK116" s="597"/>
      <c r="CL116" s="599"/>
      <c r="CM116" s="598">
        <f>CM115</f>
        <v>0</v>
      </c>
      <c r="CN116" s="23">
        <f>CN115</f>
        <v>0</v>
      </c>
      <c r="CO116" s="597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599" t="e">
        <f t="shared" si="268"/>
        <v>#DIV/0!</v>
      </c>
      <c r="CQ116" s="599"/>
      <c r="CR116" s="677"/>
      <c r="CS116" s="34" t="e">
        <f t="shared" si="269"/>
        <v>#DIV/0!</v>
      </c>
      <c r="CT116" s="34">
        <f t="shared" si="270"/>
        <v>0</v>
      </c>
      <c r="CU116" s="34" t="e">
        <f t="shared" ref="CU116" si="301">CS116-CT116</f>
        <v>#DIV/0!</v>
      </c>
      <c r="CV116" s="23" t="e">
        <f t="shared" si="272"/>
        <v>#DIV/0!</v>
      </c>
      <c r="CW116" s="23" t="e">
        <f t="shared" si="273"/>
        <v>#DIV/0!</v>
      </c>
      <c r="CX116" s="34" t="e">
        <f t="shared" ref="CX116" si="302">CV116-CT116</f>
        <v>#DIV/0!</v>
      </c>
      <c r="CY116" s="63" t="e">
        <f t="shared" si="275"/>
        <v>#DIV/0!</v>
      </c>
      <c r="CZ116" s="1011" t="e">
        <f t="shared" si="276"/>
        <v>#DIV/0!</v>
      </c>
      <c r="DA116" s="47" t="e">
        <f t="shared" si="277"/>
        <v>#DIV/0!</v>
      </c>
      <c r="DB116" s="47" t="e">
        <f t="shared" si="278"/>
        <v>#DIV/0!</v>
      </c>
      <c r="DC116" s="47"/>
      <c r="DD116" s="47">
        <f t="shared" si="279"/>
        <v>0</v>
      </c>
      <c r="DE116" s="47">
        <f t="shared" si="280"/>
        <v>0</v>
      </c>
      <c r="DF116" s="47"/>
      <c r="DG116" s="47" t="e">
        <f t="shared" si="281"/>
        <v>#DIV/0!</v>
      </c>
      <c r="DH116" s="47">
        <f t="shared" si="282"/>
        <v>0</v>
      </c>
      <c r="DI116" s="47">
        <f t="shared" si="283"/>
        <v>0</v>
      </c>
      <c r="DJ116" s="47">
        <f t="shared" si="284"/>
        <v>0</v>
      </c>
      <c r="DK116" s="47" t="e">
        <f t="shared" ref="DK116" si="303">CY116/1000/1000</f>
        <v>#DIV/0!</v>
      </c>
      <c r="DL116" s="47" t="e">
        <f t="shared" ref="DL116" si="304">CP116/1000/1000</f>
        <v>#DIV/0!</v>
      </c>
      <c r="DM116" s="56" t="e">
        <f t="shared" ref="DM116" si="305">SUM(DA116:DL116)</f>
        <v>#DIV/0!</v>
      </c>
      <c r="DN116" s="20"/>
      <c r="DO116" s="69"/>
      <c r="DQ116" s="20"/>
    </row>
    <row r="117" spans="1:121" s="21" customFormat="1" ht="15.95" customHeight="1" outlineLevel="1" x14ac:dyDescent="0.25">
      <c r="A117" s="33"/>
      <c r="B117" s="52"/>
      <c r="C117" s="33"/>
      <c r="D117" s="33"/>
      <c r="E117" s="33"/>
      <c r="F117" s="33"/>
      <c r="G117" s="49"/>
      <c r="H117" s="33"/>
      <c r="I117" s="33"/>
      <c r="J117" s="46"/>
      <c r="K117" s="199"/>
      <c r="L117" s="200"/>
      <c r="M117" s="186"/>
      <c r="N117" s="35"/>
      <c r="O117" s="32"/>
      <c r="P117" s="187"/>
      <c r="Q117" s="23"/>
      <c r="R117" s="35"/>
      <c r="S117" s="35"/>
      <c r="T117" s="23"/>
      <c r="U117" s="23"/>
      <c r="V117" s="23"/>
      <c r="W117" s="23"/>
      <c r="X117" s="32"/>
      <c r="Y117" s="76"/>
      <c r="Z117" s="76"/>
      <c r="AA117" s="23"/>
      <c r="AB117" s="52"/>
      <c r="AC117" s="33"/>
      <c r="AD117" s="33"/>
      <c r="AE117" s="33"/>
      <c r="AF117" s="33"/>
      <c r="AG117" s="76"/>
      <c r="AH117" s="52"/>
      <c r="AI117" s="23"/>
      <c r="AJ117" s="23"/>
      <c r="AK117" s="578"/>
      <c r="AL117" s="579"/>
      <c r="AM117" s="579"/>
      <c r="AN117" s="579"/>
      <c r="AO117" s="579"/>
      <c r="AP117" s="593"/>
      <c r="AQ117" s="136"/>
      <c r="AR117" s="23"/>
      <c r="AS117" s="63"/>
      <c r="AT117" s="579"/>
      <c r="AU117" s="579"/>
      <c r="AV117" s="579"/>
      <c r="AW117" s="579"/>
      <c r="AX117" s="579"/>
      <c r="AY117" s="593"/>
      <c r="AZ117" s="135"/>
      <c r="BA117" s="597"/>
      <c r="BB117" s="597"/>
      <c r="BC117" s="579"/>
      <c r="BD117" s="579"/>
      <c r="BE117" s="579"/>
      <c r="BF117" s="579"/>
      <c r="BG117" s="33"/>
      <c r="BH117" s="597"/>
      <c r="BI117" s="597"/>
      <c r="BJ117" s="23"/>
      <c r="BK117" s="23"/>
      <c r="BL117" s="23"/>
      <c r="BM117" s="23"/>
      <c r="BN117" s="34"/>
      <c r="BO117" s="33"/>
      <c r="BP117" s="579"/>
      <c r="BQ117" s="378"/>
      <c r="BR117" s="52"/>
      <c r="BS117" s="33"/>
      <c r="BT117" s="524"/>
      <c r="BU117" s="524"/>
      <c r="BV117" s="316"/>
      <c r="BW117" s="23"/>
      <c r="BX117" s="23"/>
      <c r="BY117" s="23"/>
      <c r="BZ117" s="202"/>
      <c r="CA117" s="378"/>
      <c r="CB117" s="587"/>
      <c r="CC117" s="579"/>
      <c r="CD117" s="579"/>
      <c r="CE117" s="579"/>
      <c r="CF117" s="579"/>
      <c r="CG117" s="579"/>
      <c r="CH117" s="597"/>
      <c r="CI117" s="597"/>
      <c r="CJ117" s="597"/>
      <c r="CK117" s="597"/>
      <c r="CL117" s="599"/>
      <c r="CM117" s="598"/>
      <c r="CN117" s="23"/>
      <c r="CO117" s="597"/>
      <c r="CP117" s="599"/>
      <c r="CQ117" s="599"/>
      <c r="CR117" s="49"/>
      <c r="CS117" s="45"/>
      <c r="CT117" s="45"/>
      <c r="CU117" s="47"/>
      <c r="CV117" s="23"/>
      <c r="CW117" s="23"/>
      <c r="CX117" s="45"/>
      <c r="CY117" s="325"/>
      <c r="CZ117" s="312"/>
      <c r="DA117" s="655"/>
      <c r="DB117" s="776"/>
      <c r="DC117" s="655"/>
      <c r="DD117" s="655"/>
      <c r="DE117" s="655"/>
      <c r="DF117" s="655"/>
      <c r="DG117" s="655"/>
      <c r="DH117" s="655"/>
      <c r="DI117" s="655"/>
      <c r="DJ117" s="655"/>
      <c r="DK117" s="655"/>
      <c r="DL117" s="655"/>
      <c r="DM117" s="656"/>
      <c r="DN117" s="20"/>
      <c r="DO117" s="69"/>
      <c r="DQ117" s="20"/>
    </row>
    <row r="118" spans="1:121" s="21" customFormat="1" ht="15.95" customHeight="1" outlineLevel="1" x14ac:dyDescent="0.25">
      <c r="A118" s="33"/>
      <c r="B118" s="52"/>
      <c r="C118" s="33"/>
      <c r="D118" s="33"/>
      <c r="E118" s="33"/>
      <c r="F118" s="33"/>
      <c r="G118" s="49"/>
      <c r="H118" s="33"/>
      <c r="I118" s="33"/>
      <c r="J118" s="46"/>
      <c r="K118" s="199"/>
      <c r="L118" s="200"/>
      <c r="M118" s="186"/>
      <c r="N118" s="35"/>
      <c r="O118" s="32"/>
      <c r="P118" s="187"/>
      <c r="Q118" s="23"/>
      <c r="R118" s="35"/>
      <c r="S118" s="35"/>
      <c r="T118" s="23"/>
      <c r="U118" s="23"/>
      <c r="V118" s="23"/>
      <c r="W118" s="23"/>
      <c r="X118" s="32"/>
      <c r="Y118" s="76"/>
      <c r="Z118" s="76"/>
      <c r="AA118" s="23"/>
      <c r="AB118" s="52"/>
      <c r="AC118" s="33"/>
      <c r="AD118" s="33"/>
      <c r="AE118" s="33"/>
      <c r="AF118" s="33"/>
      <c r="AG118" s="76"/>
      <c r="AH118" s="52"/>
      <c r="AI118" s="23"/>
      <c r="AJ118" s="23"/>
      <c r="AK118" s="578"/>
      <c r="AL118" s="579"/>
      <c r="AM118" s="579"/>
      <c r="AN118" s="579"/>
      <c r="AO118" s="579"/>
      <c r="AP118" s="593"/>
      <c r="AQ118" s="136"/>
      <c r="AR118" s="23"/>
      <c r="AS118" s="63"/>
      <c r="AT118" s="579"/>
      <c r="AU118" s="579"/>
      <c r="AV118" s="579"/>
      <c r="AW118" s="579"/>
      <c r="AX118" s="579"/>
      <c r="AY118" s="593"/>
      <c r="AZ118" s="135"/>
      <c r="BA118" s="597"/>
      <c r="BB118" s="597"/>
      <c r="BC118" s="579"/>
      <c r="BD118" s="579"/>
      <c r="BE118" s="579"/>
      <c r="BF118" s="579"/>
      <c r="BG118" s="33"/>
      <c r="BH118" s="597"/>
      <c r="BI118" s="597"/>
      <c r="BJ118" s="23"/>
      <c r="BK118" s="23"/>
      <c r="BL118" s="23"/>
      <c r="BM118" s="23"/>
      <c r="BN118" s="34"/>
      <c r="BO118" s="33"/>
      <c r="BP118" s="579"/>
      <c r="BQ118" s="378"/>
      <c r="BR118" s="52"/>
      <c r="BS118" s="33"/>
      <c r="BT118" s="524"/>
      <c r="BU118" s="524"/>
      <c r="BV118" s="316"/>
      <c r="BW118" s="23"/>
      <c r="BX118" s="23"/>
      <c r="BY118" s="23"/>
      <c r="BZ118" s="202"/>
      <c r="CA118" s="378"/>
      <c r="CB118" s="587"/>
      <c r="CC118" s="579"/>
      <c r="CD118" s="579"/>
      <c r="CE118" s="579"/>
      <c r="CF118" s="579"/>
      <c r="CG118" s="579"/>
      <c r="CH118" s="597"/>
      <c r="CI118" s="597"/>
      <c r="CJ118" s="597"/>
      <c r="CK118" s="597"/>
      <c r="CL118" s="599"/>
      <c r="CM118" s="598"/>
      <c r="CN118" s="23"/>
      <c r="CO118" s="597"/>
      <c r="CP118" s="599"/>
      <c r="CQ118" s="599"/>
      <c r="CR118" s="49"/>
      <c r="CS118" s="45"/>
      <c r="CT118" s="45"/>
      <c r="CU118" s="47"/>
      <c r="CV118" s="23"/>
      <c r="CW118" s="23"/>
      <c r="CX118" s="45"/>
      <c r="CY118" s="325"/>
      <c r="CZ118" s="312"/>
      <c r="DA118" s="655"/>
      <c r="DB118" s="776"/>
      <c r="DC118" s="655"/>
      <c r="DD118" s="655"/>
      <c r="DE118" s="655"/>
      <c r="DF118" s="655"/>
      <c r="DG118" s="655"/>
      <c r="DH118" s="655"/>
      <c r="DI118" s="655"/>
      <c r="DJ118" s="655"/>
      <c r="DK118" s="655"/>
      <c r="DL118" s="655"/>
      <c r="DM118" s="656"/>
      <c r="DN118" s="20"/>
      <c r="DO118" s="69"/>
      <c r="DQ118" s="20"/>
    </row>
    <row r="119" spans="1:121" s="21" customFormat="1" ht="15.95" customHeight="1" outlineLevel="1" x14ac:dyDescent="0.25">
      <c r="A119" s="33"/>
      <c r="B119" s="52"/>
      <c r="C119" s="33"/>
      <c r="D119" s="33"/>
      <c r="E119" s="33"/>
      <c r="F119" s="33"/>
      <c r="G119" s="49"/>
      <c r="H119" s="33"/>
      <c r="I119" s="33"/>
      <c r="J119" s="46"/>
      <c r="K119" s="199"/>
      <c r="L119" s="200"/>
      <c r="M119" s="186"/>
      <c r="N119" s="35"/>
      <c r="O119" s="32"/>
      <c r="P119" s="187"/>
      <c r="Q119" s="23"/>
      <c r="R119" s="35"/>
      <c r="S119" s="35"/>
      <c r="T119" s="23"/>
      <c r="U119" s="23"/>
      <c r="V119" s="23"/>
      <c r="W119" s="23"/>
      <c r="X119" s="32"/>
      <c r="Y119" s="76"/>
      <c r="Z119" s="76"/>
      <c r="AA119" s="23"/>
      <c r="AB119" s="52"/>
      <c r="AC119" s="33"/>
      <c r="AD119" s="33"/>
      <c r="AE119" s="33"/>
      <c r="AF119" s="33"/>
      <c r="AG119" s="76"/>
      <c r="AH119" s="52"/>
      <c r="AI119" s="23"/>
      <c r="AJ119" s="23"/>
      <c r="AK119" s="578"/>
      <c r="AL119" s="579"/>
      <c r="AM119" s="579"/>
      <c r="AN119" s="579"/>
      <c r="AO119" s="579"/>
      <c r="AP119" s="593"/>
      <c r="AQ119" s="136"/>
      <c r="AR119" s="23"/>
      <c r="AS119" s="63"/>
      <c r="AT119" s="579"/>
      <c r="AU119" s="579"/>
      <c r="AV119" s="579"/>
      <c r="AW119" s="579"/>
      <c r="AX119" s="579"/>
      <c r="AY119" s="593"/>
      <c r="AZ119" s="135"/>
      <c r="BA119" s="597"/>
      <c r="BB119" s="597"/>
      <c r="BC119" s="579"/>
      <c r="BD119" s="579"/>
      <c r="BE119" s="579"/>
      <c r="BF119" s="579"/>
      <c r="BG119" s="33"/>
      <c r="BH119" s="597"/>
      <c r="BI119" s="597"/>
      <c r="BJ119" s="23"/>
      <c r="BK119" s="23"/>
      <c r="BL119" s="23"/>
      <c r="BM119" s="23"/>
      <c r="BN119" s="34"/>
      <c r="BO119" s="33"/>
      <c r="BP119" s="579"/>
      <c r="BQ119" s="378"/>
      <c r="BR119" s="52"/>
      <c r="BS119" s="33"/>
      <c r="BT119" s="524"/>
      <c r="BU119" s="524"/>
      <c r="BV119" s="316"/>
      <c r="BW119" s="23"/>
      <c r="BX119" s="23"/>
      <c r="BY119" s="23"/>
      <c r="BZ119" s="202"/>
      <c r="CA119" s="378"/>
      <c r="CB119" s="587"/>
      <c r="CC119" s="579"/>
      <c r="CD119" s="579"/>
      <c r="CE119" s="579"/>
      <c r="CF119" s="579"/>
      <c r="CG119" s="579"/>
      <c r="CH119" s="597"/>
      <c r="CI119" s="597"/>
      <c r="CJ119" s="597"/>
      <c r="CK119" s="597"/>
      <c r="CL119" s="599"/>
      <c r="CM119" s="598"/>
      <c r="CN119" s="23"/>
      <c r="CO119" s="597"/>
      <c r="CP119" s="599"/>
      <c r="CQ119" s="599"/>
      <c r="CR119" s="49"/>
      <c r="CS119" s="45"/>
      <c r="CT119" s="45"/>
      <c r="CU119" s="47"/>
      <c r="CV119" s="23"/>
      <c r="CW119" s="23"/>
      <c r="CX119" s="45"/>
      <c r="CY119" s="325"/>
      <c r="CZ119" s="312"/>
      <c r="DA119" s="655"/>
      <c r="DB119" s="776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655"/>
      <c r="DM119" s="656">
        <f>SUM(DA119:DK119)</f>
        <v>0</v>
      </c>
      <c r="DN119" s="20"/>
      <c r="DO119" s="69"/>
      <c r="DQ119" s="20"/>
    </row>
    <row r="120" spans="1:121" s="21" customFormat="1" ht="15.95" customHeight="1" outlineLevel="1" x14ac:dyDescent="0.25">
      <c r="A120" s="33"/>
      <c r="B120" s="578"/>
      <c r="C120" s="579"/>
      <c r="D120" s="579"/>
      <c r="E120" s="579"/>
      <c r="F120" s="579"/>
      <c r="G120" s="593"/>
      <c r="H120" s="33"/>
      <c r="I120" s="33"/>
      <c r="J120" s="46"/>
      <c r="K120" s="199"/>
      <c r="L120" s="200"/>
      <c r="M120" s="186"/>
      <c r="N120" s="35"/>
      <c r="O120" s="32"/>
      <c r="P120" s="187"/>
      <c r="Q120" s="23"/>
      <c r="R120" s="35"/>
      <c r="S120" s="35"/>
      <c r="T120" s="23"/>
      <c r="U120" s="23"/>
      <c r="V120" s="23"/>
      <c r="W120" s="23"/>
      <c r="X120" s="32"/>
      <c r="Y120" s="76"/>
      <c r="Z120" s="76"/>
      <c r="AA120" s="23"/>
      <c r="AB120" s="52"/>
      <c r="AC120" s="33"/>
      <c r="AD120" s="33"/>
      <c r="AE120" s="33"/>
      <c r="AF120" s="33"/>
      <c r="AG120" s="76"/>
      <c r="AH120" s="52"/>
      <c r="AI120" s="23"/>
      <c r="AJ120" s="23"/>
      <c r="AK120" s="578"/>
      <c r="AL120" s="579"/>
      <c r="AM120" s="579"/>
      <c r="AN120" s="579"/>
      <c r="AO120" s="579"/>
      <c r="AP120" s="593"/>
      <c r="AQ120" s="136"/>
      <c r="AR120" s="23"/>
      <c r="AS120" s="63"/>
      <c r="AT120" s="579"/>
      <c r="AU120" s="579"/>
      <c r="AV120" s="579"/>
      <c r="AW120" s="579"/>
      <c r="AX120" s="579"/>
      <c r="AY120" s="593"/>
      <c r="AZ120" s="135"/>
      <c r="BA120" s="597"/>
      <c r="BB120" s="597"/>
      <c r="BC120" s="579"/>
      <c r="BD120" s="579"/>
      <c r="BE120" s="579"/>
      <c r="BF120" s="579"/>
      <c r="BG120" s="33"/>
      <c r="BH120" s="597"/>
      <c r="BI120" s="597"/>
      <c r="BJ120" s="23"/>
      <c r="BK120" s="23"/>
      <c r="BL120" s="23"/>
      <c r="BM120" s="23"/>
      <c r="BN120" s="34"/>
      <c r="BO120" s="33"/>
      <c r="BP120" s="579"/>
      <c r="BQ120" s="378"/>
      <c r="BR120" s="52"/>
      <c r="BS120" s="33"/>
      <c r="BT120" s="524"/>
      <c r="BU120" s="524"/>
      <c r="BV120" s="316"/>
      <c r="BW120" s="23"/>
      <c r="BX120" s="23"/>
      <c r="BY120" s="23"/>
      <c r="BZ120" s="202"/>
      <c r="CA120" s="378"/>
      <c r="CB120" s="587"/>
      <c r="CC120" s="579"/>
      <c r="CD120" s="579"/>
      <c r="CE120" s="579"/>
      <c r="CF120" s="579"/>
      <c r="CG120" s="579"/>
      <c r="CH120" s="597"/>
      <c r="CI120" s="597"/>
      <c r="CJ120" s="597"/>
      <c r="CK120" s="597"/>
      <c r="CL120" s="599"/>
      <c r="CM120" s="598"/>
      <c r="CN120" s="23"/>
      <c r="CO120" s="597"/>
      <c r="CP120" s="599"/>
      <c r="CQ120" s="599"/>
      <c r="CR120" s="49"/>
      <c r="CS120" s="45"/>
      <c r="CT120" s="45"/>
      <c r="CU120" s="47"/>
      <c r="CV120" s="23"/>
      <c r="CW120" s="23"/>
      <c r="CX120" s="45"/>
      <c r="CY120" s="325"/>
      <c r="CZ120" s="312"/>
      <c r="DA120" s="655"/>
      <c r="DB120" s="776"/>
      <c r="DC120" s="655"/>
      <c r="DD120" s="655"/>
      <c r="DE120" s="655"/>
      <c r="DF120" s="655"/>
      <c r="DG120" s="655"/>
      <c r="DH120" s="655"/>
      <c r="DI120" s="655"/>
      <c r="DJ120" s="655"/>
      <c r="DK120" s="655"/>
      <c r="DL120" s="655"/>
      <c r="DM120" s="656">
        <f>SUM(DA120:DK120)</f>
        <v>0</v>
      </c>
      <c r="DN120" s="20"/>
      <c r="DO120" s="69"/>
      <c r="DQ120" s="20"/>
    </row>
    <row r="121" spans="1:121" s="137" customFormat="1" ht="24.95" customHeight="1" x14ac:dyDescent="0.25">
      <c r="A121" s="395"/>
      <c r="B121" s="396"/>
      <c r="C121" s="396"/>
      <c r="D121" s="396"/>
      <c r="E121" s="396"/>
      <c r="F121" s="396"/>
      <c r="G121" s="396"/>
      <c r="H121" s="396"/>
      <c r="I121" s="396"/>
      <c r="J121" s="405" t="s">
        <v>380</v>
      </c>
      <c r="K121" s="766"/>
      <c r="L121" s="406"/>
      <c r="M121" s="681"/>
      <c r="N121" s="390"/>
      <c r="O121" s="406"/>
      <c r="P121" s="392"/>
      <c r="Q121" s="565"/>
      <c r="R121" s="681"/>
      <c r="S121" s="681"/>
      <c r="T121" s="565">
        <f>SUM(T101:T120)</f>
        <v>0</v>
      </c>
      <c r="U121" s="565">
        <f>SUM(U101:U120)</f>
        <v>0</v>
      </c>
      <c r="V121" s="565"/>
      <c r="W121" s="565"/>
      <c r="X121" s="406"/>
      <c r="Y121" s="397" t="e">
        <f>AJ121/AI121</f>
        <v>#DIV/0!</v>
      </c>
      <c r="Z121" s="397" t="e">
        <f>AR121/AI121</f>
        <v>#DIV/0!</v>
      </c>
      <c r="AA121" s="407">
        <f>SUM(AA101:AA120)</f>
        <v>0</v>
      </c>
      <c r="AB121" s="395"/>
      <c r="AC121" s="396"/>
      <c r="AD121" s="396"/>
      <c r="AE121" s="396"/>
      <c r="AF121" s="396"/>
      <c r="AG121" s="397"/>
      <c r="AH121" s="395"/>
      <c r="AI121" s="407">
        <f>SUM(AI101:AI120)</f>
        <v>0</v>
      </c>
      <c r="AJ121" s="407">
        <f>SUM(AJ101:AJ120)</f>
        <v>0</v>
      </c>
      <c r="AK121" s="407" t="e">
        <f>SUM(AK101:AK120)</f>
        <v>#DIV/0!</v>
      </c>
      <c r="AL121" s="407" t="e">
        <f t="shared" ref="AL121:AO121" si="306">SUM(AL101:AL120)</f>
        <v>#DIV/0!</v>
      </c>
      <c r="AM121" s="407" t="e">
        <f t="shared" si="306"/>
        <v>#DIV/0!</v>
      </c>
      <c r="AN121" s="407" t="e">
        <f t="shared" si="306"/>
        <v>#DIV/0!</v>
      </c>
      <c r="AO121" s="407" t="e">
        <f t="shared" si="306"/>
        <v>#DIV/0!</v>
      </c>
      <c r="AP121" s="407" t="e">
        <f>SUM(AP101:AP120)</f>
        <v>#DIV/0!</v>
      </c>
      <c r="AQ121" s="731"/>
      <c r="AR121" s="407">
        <f>SUM(AR101:AR120)</f>
        <v>0</v>
      </c>
      <c r="AS121" s="388">
        <f>SUM(AS101:AS120)</f>
        <v>0</v>
      </c>
      <c r="AT121" s="396" t="e">
        <f>SUM(AT101:AT120)</f>
        <v>#DIV/0!</v>
      </c>
      <c r="AU121" s="396" t="e">
        <f>SUM(AU101:AU120)</f>
        <v>#DIV/0!</v>
      </c>
      <c r="AV121" s="396" t="e">
        <f>SUM(AV101:AV120)</f>
        <v>#DIV/0!</v>
      </c>
      <c r="AW121" s="396" t="e">
        <f>SUM(AW83:AW120)</f>
        <v>#DIV/0!</v>
      </c>
      <c r="AX121" s="396" t="e">
        <f>SUM(AX83:AX120)</f>
        <v>#DIV/0!</v>
      </c>
      <c r="AY121" s="410" t="e">
        <f>SUM(AY101:AY120)</f>
        <v>#DIV/0!</v>
      </c>
      <c r="AZ121" s="408"/>
      <c r="BA121" s="407" t="e">
        <f>SUM(BA101:BA120)</f>
        <v>#DIV/0!</v>
      </c>
      <c r="BB121" s="407" t="e">
        <f>SUM(BB101:BB120)</f>
        <v>#DIV/0!</v>
      </c>
      <c r="BC121" s="396"/>
      <c r="BD121" s="396"/>
      <c r="BE121" s="396"/>
      <c r="BF121" s="396"/>
      <c r="BG121" s="396"/>
      <c r="BH121" s="407" t="e">
        <f>SUMPRODUCT(Y101:Y120,BH101:BH120)/Y121</f>
        <v>#DIV/0!</v>
      </c>
      <c r="BI121" s="407" t="e">
        <f>SUMPRODUCT(Z101:Z120,BI101:BI120)/Z121</f>
        <v>#DIV/0!</v>
      </c>
      <c r="BJ121" s="407" t="e">
        <f>SUMPRODUCT(AA101:AA120,BJ101:BJ120)/AA121</f>
        <v>#DIV/0!</v>
      </c>
      <c r="BK121" s="407" t="e">
        <f>SUMPRODUCT(AA101:AA120,BK101:BK120)/AA121</f>
        <v>#DIV/0!</v>
      </c>
      <c r="BL121" s="407" t="e">
        <f>SUMPRODUCT(AA101:AA120,BL101:BL120)/AA121</f>
        <v>#DIV/0!</v>
      </c>
      <c r="BM121" s="407" t="e">
        <f>SUMPRODUCT(AA101:AA120,BM101:BM120)/AA121</f>
        <v>#DIV/0!</v>
      </c>
      <c r="BN121" s="407" t="e">
        <f>BK121-BL121</f>
        <v>#DIV/0!</v>
      </c>
      <c r="BO121" s="396" t="e">
        <f>SUMPRODUCT(AA101:AA120,BO101:BO120)/AA121</f>
        <v>#DIV/0!</v>
      </c>
      <c r="BP121" s="396"/>
      <c r="BQ121" s="486"/>
      <c r="BR121" s="395" t="e">
        <f>SUMPRODUCT(AA101:AA120,BR101:BR120)/AA121</f>
        <v>#DIV/0!</v>
      </c>
      <c r="BS121" s="396" t="e">
        <f>SUMPRODUCT(AA101:AA120,BS101:BS120)/AA121</f>
        <v>#DIV/0!</v>
      </c>
      <c r="BT121" s="527" t="e">
        <f>SUMPRODUCT($AA$101:$AA$120,BT101:BT120)/$AA$121</f>
        <v>#DIV/0!</v>
      </c>
      <c r="BU121" s="520" t="e">
        <f>BR121-BS121</f>
        <v>#DIV/0!</v>
      </c>
      <c r="BV121" s="427" t="e">
        <f>SUMPRODUCT($AA$101:$AA$120,BV101:BV120)/$AA$121</f>
        <v>#DIV/0!</v>
      </c>
      <c r="BW121" s="412" t="e">
        <f>BU121*AA121*CZ121</f>
        <v>#DIV/0!</v>
      </c>
      <c r="BX121" s="412" t="e">
        <f>SUMPRODUCT(AA101:AA120,BU101:BU120,CZ101:CZ120,CR101:CR120)</f>
        <v>#DIV/0!</v>
      </c>
      <c r="BY121" s="449" t="e">
        <f>BV121*AA121*CZ121</f>
        <v>#DIV/0!</v>
      </c>
      <c r="BZ121" s="451" t="e">
        <f>SUMPRODUCT(AA101:AA120,BV101:BV120,CZ101:CZ120,CR101:CR120)</f>
        <v>#DIV/0!</v>
      </c>
      <c r="CA121" s="486"/>
      <c r="CB121" s="398" t="e">
        <f>SUMPRODUCT(CB101:CB120,AA101:AA120)/$AA$121</f>
        <v>#DIV/0!</v>
      </c>
      <c r="CC121" s="391" t="e">
        <f>SUMPRODUCT(CC101:CC120,AA101:AA120)/$AA$121</f>
        <v>#DIV/0!</v>
      </c>
      <c r="CD121" s="396"/>
      <c r="CE121" s="396"/>
      <c r="CF121" s="396"/>
      <c r="CG121" s="396"/>
      <c r="CH121" s="407" t="e">
        <f>SUM(CH101:CH120)</f>
        <v>#DIV/0!</v>
      </c>
      <c r="CI121" s="407">
        <f>SUM(CI101:CI120)</f>
        <v>0</v>
      </c>
      <c r="CJ121" s="407"/>
      <c r="CK121" s="407"/>
      <c r="CL121" s="409"/>
      <c r="CM121" s="408" t="e">
        <f>SUMPRODUCT(AA101:AA120,CM101:CM120)/AA121</f>
        <v>#DIV/0!</v>
      </c>
      <c r="CN121" s="407" t="e">
        <f>SUMPRODUCT($AA$101:$AA$120,CN101:CN120)/AA121</f>
        <v>#DIV/0!</v>
      </c>
      <c r="CO121" s="407" t="e">
        <f>SUM(CO101:CO120)</f>
        <v>#DIV/0!</v>
      </c>
      <c r="CP121" s="409" t="e">
        <f>SUM(CP101:CP120)</f>
        <v>#DIV/0!</v>
      </c>
      <c r="CQ121" s="414" t="e">
        <f>BX121/BW121</f>
        <v>#DIV/0!</v>
      </c>
      <c r="CR121" s="410" t="e">
        <f>SUMPRODUCT(AA101:AA120,CR101:CR120)/AA121</f>
        <v>#DIV/0!</v>
      </c>
      <c r="CS121" s="415" t="e">
        <f t="shared" ref="CS121:CY121" si="307">SUM(CS101:CS120)</f>
        <v>#DIV/0!</v>
      </c>
      <c r="CT121" s="415">
        <f t="shared" si="307"/>
        <v>0</v>
      </c>
      <c r="CU121" s="415" t="e">
        <f t="shared" si="307"/>
        <v>#DIV/0!</v>
      </c>
      <c r="CV121" s="407" t="e">
        <f t="shared" si="307"/>
        <v>#DIV/0!</v>
      </c>
      <c r="CW121" s="407" t="e">
        <f t="shared" si="307"/>
        <v>#DIV/0!</v>
      </c>
      <c r="CX121" s="415" t="e">
        <f t="shared" si="307"/>
        <v>#DIV/0!</v>
      </c>
      <c r="CY121" s="413" t="e">
        <f t="shared" si="307"/>
        <v>#DIV/0!</v>
      </c>
      <c r="CZ121" s="402" t="e">
        <f>AI121/AA121/BR121</f>
        <v>#DIV/0!</v>
      </c>
      <c r="DA121" s="445" t="e">
        <f>SUM(DA101:DA120)</f>
        <v>#DIV/0!</v>
      </c>
      <c r="DB121" s="445" t="e">
        <f>SUM(DB101:DB120)</f>
        <v>#DIV/0!</v>
      </c>
      <c r="DC121" s="445">
        <f t="shared" ref="DC121" si="308">SUM(DC101:DC120)</f>
        <v>0</v>
      </c>
      <c r="DD121" s="445" t="e">
        <f>SUM(DD101:DD120)</f>
        <v>#DIV/0!</v>
      </c>
      <c r="DE121" s="445" t="e">
        <f>SUM(DE101:DE120)</f>
        <v>#DIV/0!</v>
      </c>
      <c r="DF121" s="445">
        <f t="shared" ref="DF121" si="309">SUM(DF101:DF120)</f>
        <v>0</v>
      </c>
      <c r="DG121" s="445" t="e">
        <f t="shared" ref="DG121:DL121" si="310">SUM(DG101:DG120)</f>
        <v>#DIV/0!</v>
      </c>
      <c r="DH121" s="445">
        <f t="shared" si="310"/>
        <v>0</v>
      </c>
      <c r="DI121" s="445">
        <f t="shared" si="310"/>
        <v>0</v>
      </c>
      <c r="DJ121" s="445">
        <f t="shared" si="310"/>
        <v>0</v>
      </c>
      <c r="DK121" s="445" t="e">
        <f t="shared" si="310"/>
        <v>#DIV/0!</v>
      </c>
      <c r="DL121" s="445" t="e">
        <f t="shared" si="310"/>
        <v>#DIV/0!</v>
      </c>
      <c r="DM121" s="403" t="e">
        <f>SUM(DA121:DL121)</f>
        <v>#DIV/0!</v>
      </c>
      <c r="DO121" s="69"/>
    </row>
    <row r="122" spans="1:121" s="214" customFormat="1" ht="20.100000000000001" customHeight="1" outlineLevel="1" x14ac:dyDescent="0.25">
      <c r="A122" s="110"/>
      <c r="B122" s="110"/>
      <c r="C122" s="110"/>
      <c r="D122" s="110"/>
      <c r="E122" s="110"/>
      <c r="F122" s="110"/>
      <c r="G122" s="110"/>
      <c r="H122" s="110"/>
      <c r="I122" s="110"/>
      <c r="J122" s="206" t="s">
        <v>88</v>
      </c>
      <c r="K122" s="207"/>
      <c r="L122" s="208"/>
      <c r="M122" s="209"/>
      <c r="N122" s="209"/>
      <c r="O122" s="208"/>
      <c r="P122" s="209"/>
      <c r="Q122" s="203"/>
      <c r="R122" s="209"/>
      <c r="S122" s="209"/>
      <c r="T122" s="203"/>
      <c r="U122" s="203"/>
      <c r="V122" s="203"/>
      <c r="W122" s="203"/>
      <c r="X122" s="208"/>
      <c r="Y122" s="110"/>
      <c r="Z122" s="110"/>
      <c r="AA122" s="203"/>
      <c r="AB122" s="106"/>
      <c r="AC122" s="110"/>
      <c r="AD122" s="110"/>
      <c r="AE122" s="110"/>
      <c r="AF122" s="110"/>
      <c r="AG122" s="210"/>
      <c r="AH122" s="110"/>
      <c r="AI122" s="203"/>
      <c r="AJ122" s="203"/>
      <c r="AK122" s="106"/>
      <c r="AL122" s="203"/>
      <c r="AM122" s="203"/>
      <c r="AN122" s="203"/>
      <c r="AO122" s="203"/>
      <c r="AP122" s="211"/>
      <c r="AQ122" s="109"/>
      <c r="AR122" s="291" t="s">
        <v>94</v>
      </c>
      <c r="AS122" s="293"/>
      <c r="AT122" s="110"/>
      <c r="AU122" s="203"/>
      <c r="AV122" s="203"/>
      <c r="AW122" s="203"/>
      <c r="AX122" s="203"/>
      <c r="AY122" s="211"/>
      <c r="AZ122" s="201"/>
      <c r="BA122" s="110"/>
      <c r="BB122" s="203"/>
      <c r="BC122" s="203"/>
      <c r="BD122" s="203"/>
      <c r="BE122" s="203"/>
      <c r="BF122" s="203"/>
      <c r="BG122" s="110"/>
      <c r="BH122" s="203"/>
      <c r="BI122" s="203"/>
      <c r="BJ122" s="203"/>
      <c r="BK122" s="203"/>
      <c r="BL122" s="203"/>
      <c r="BM122" s="203"/>
      <c r="BN122" s="203"/>
      <c r="BO122" s="110"/>
      <c r="BP122" s="110"/>
      <c r="BQ122" s="211"/>
      <c r="BR122" s="104" t="e">
        <f>BR121*$AA121*$CZ121</f>
        <v>#DIV/0!</v>
      </c>
      <c r="BS122" s="100" t="e">
        <f>BS121*$AA121*$CZ121</f>
        <v>#DIV/0!</v>
      </c>
      <c r="BT122" s="100" t="e">
        <f>BT121*$AA121*$CZ121</f>
        <v>#DIV/0!</v>
      </c>
      <c r="BU122" s="521"/>
      <c r="BV122" s="383"/>
      <c r="BW122" s="203"/>
      <c r="BX122" s="203"/>
      <c r="BY122" s="203"/>
      <c r="BZ122" s="211"/>
      <c r="CA122" s="211"/>
      <c r="CB122" s="113"/>
      <c r="CC122" s="203"/>
      <c r="CD122" s="203"/>
      <c r="CE122" s="203"/>
      <c r="CF122" s="203"/>
      <c r="CG122" s="203"/>
      <c r="CH122" s="203"/>
      <c r="CI122" s="203"/>
      <c r="CJ122" s="203"/>
      <c r="CK122" s="203"/>
      <c r="CL122" s="211"/>
      <c r="CM122" s="555" t="e">
        <f>CM121*$AA121*$CZ121</f>
        <v>#DIV/0!</v>
      </c>
      <c r="CN122" s="122" t="e">
        <f>CN121*$AA121*$CZ121</f>
        <v>#DIV/0!</v>
      </c>
      <c r="CO122" s="203"/>
      <c r="CP122" s="211"/>
      <c r="CQ122" s="211"/>
      <c r="CR122" s="223"/>
      <c r="CS122" s="110"/>
      <c r="CT122" s="107"/>
      <c r="CU122" s="107"/>
      <c r="CV122" s="107"/>
      <c r="CW122" s="107"/>
      <c r="CX122" s="107"/>
      <c r="CY122" s="505" t="e">
        <f>CW121-CH121</f>
        <v>#DIV/0!</v>
      </c>
      <c r="CZ122" s="309"/>
      <c r="DA122" s="212"/>
      <c r="DB122" s="212"/>
      <c r="DC122" s="212"/>
      <c r="DD122" s="212"/>
      <c r="DE122" s="212"/>
      <c r="DF122" s="212"/>
      <c r="DG122" s="212"/>
      <c r="DH122" s="212"/>
      <c r="DI122" s="212"/>
      <c r="DJ122" s="212"/>
      <c r="DK122" s="212"/>
      <c r="DL122" s="212"/>
      <c r="DM122" s="213"/>
      <c r="DO122" s="69"/>
    </row>
    <row r="123" spans="1:121" s="214" customFormat="1" ht="20.100000000000001" customHeight="1" outlineLevel="1" x14ac:dyDescent="0.25">
      <c r="A123" s="110"/>
      <c r="B123" s="110"/>
      <c r="C123" s="110"/>
      <c r="D123" s="110"/>
      <c r="E123" s="110"/>
      <c r="F123" s="110"/>
      <c r="G123" s="110"/>
      <c r="H123" s="110"/>
      <c r="I123" s="110"/>
      <c r="J123" s="206" t="s">
        <v>87</v>
      </c>
      <c r="K123" s="207"/>
      <c r="L123" s="208"/>
      <c r="M123" s="209"/>
      <c r="N123" s="209"/>
      <c r="O123" s="208"/>
      <c r="P123" s="209"/>
      <c r="Q123" s="203"/>
      <c r="R123" s="209"/>
      <c r="S123" s="209"/>
      <c r="T123" s="203"/>
      <c r="U123" s="203"/>
      <c r="V123" s="203"/>
      <c r="W123" s="203"/>
      <c r="X123" s="208"/>
      <c r="Y123" s="110"/>
      <c r="Z123" s="110"/>
      <c r="AA123" s="203"/>
      <c r="AB123" s="106"/>
      <c r="AC123" s="110"/>
      <c r="AD123" s="110"/>
      <c r="AE123" s="110"/>
      <c r="AF123" s="110"/>
      <c r="AG123" s="210"/>
      <c r="AH123" s="110"/>
      <c r="AI123" s="203"/>
      <c r="AJ123" s="203"/>
      <c r="AK123" s="106"/>
      <c r="AL123" s="203"/>
      <c r="AM123" s="203"/>
      <c r="AN123" s="203"/>
      <c r="AO123" s="203"/>
      <c r="AP123" s="211"/>
      <c r="AQ123" s="109"/>
      <c r="AR123" s="291" t="s">
        <v>89</v>
      </c>
      <c r="AS123" s="293"/>
      <c r="AT123" s="110"/>
      <c r="AU123" s="203"/>
      <c r="AV123" s="203"/>
      <c r="AW123" s="203"/>
      <c r="AX123" s="203"/>
      <c r="AY123" s="211"/>
      <c r="AZ123" s="201" t="s">
        <v>89</v>
      </c>
      <c r="BA123" s="110"/>
      <c r="BB123" s="203"/>
      <c r="BC123" s="203"/>
      <c r="BD123" s="203"/>
      <c r="BE123" s="203"/>
      <c r="BF123" s="203"/>
      <c r="BG123" s="110"/>
      <c r="BH123" s="203"/>
      <c r="BI123" s="203"/>
      <c r="BJ123" s="203"/>
      <c r="BK123" s="203"/>
      <c r="BL123" s="203"/>
      <c r="BM123" s="203"/>
      <c r="BN123" s="203"/>
      <c r="BO123" s="110"/>
      <c r="BP123" s="110"/>
      <c r="BQ123" s="211"/>
      <c r="BR123" s="106"/>
      <c r="BS123" s="110"/>
      <c r="BT123" s="526"/>
      <c r="BU123" s="526"/>
      <c r="BV123" s="383"/>
      <c r="BW123" s="203"/>
      <c r="BX123" s="203"/>
      <c r="BY123" s="203"/>
      <c r="BZ123" s="211"/>
      <c r="CA123" s="211"/>
      <c r="CB123" s="113"/>
      <c r="CC123" s="203"/>
      <c r="CD123" s="203"/>
      <c r="CE123" s="203"/>
      <c r="CF123" s="203"/>
      <c r="CG123" s="203"/>
      <c r="CH123" s="203"/>
      <c r="CI123" s="203"/>
      <c r="CJ123" s="203"/>
      <c r="CK123" s="203"/>
      <c r="CL123" s="211"/>
      <c r="CM123" s="201"/>
      <c r="CN123" s="203"/>
      <c r="CO123" s="203"/>
      <c r="CP123" s="211"/>
      <c r="CQ123" s="211"/>
      <c r="CR123" s="223"/>
      <c r="CS123" s="110"/>
      <c r="CT123" s="107"/>
      <c r="CU123" s="107"/>
      <c r="CV123" s="107"/>
      <c r="CW123" s="107"/>
      <c r="CX123" s="107"/>
      <c r="CY123" s="108"/>
      <c r="CZ123" s="309"/>
      <c r="DA123" s="212"/>
      <c r="DB123" s="212"/>
      <c r="DC123" s="212"/>
      <c r="DD123" s="212"/>
      <c r="DE123" s="212"/>
      <c r="DF123" s="212"/>
      <c r="DG123" s="212"/>
      <c r="DH123" s="212"/>
      <c r="DI123" s="212"/>
      <c r="DJ123" s="212"/>
      <c r="DK123" s="212"/>
      <c r="DL123" s="212"/>
      <c r="DM123" s="213"/>
      <c r="DO123" s="69"/>
    </row>
    <row r="124" spans="1:121" s="214" customFormat="1" ht="20.100000000000001" customHeight="1" outlineLevel="1" x14ac:dyDescent="0.25">
      <c r="A124" s="110"/>
      <c r="B124" s="110"/>
      <c r="C124" s="110"/>
      <c r="D124" s="110"/>
      <c r="E124" s="110"/>
      <c r="F124" s="110"/>
      <c r="G124" s="110"/>
      <c r="H124" s="110"/>
      <c r="I124" s="110"/>
      <c r="J124" s="214" t="s">
        <v>96</v>
      </c>
      <c r="K124" s="207"/>
      <c r="L124" s="208"/>
      <c r="M124" s="209"/>
      <c r="N124" s="209"/>
      <c r="O124" s="208"/>
      <c r="P124" s="209"/>
      <c r="Q124" s="203"/>
      <c r="R124" s="209"/>
      <c r="S124" s="209"/>
      <c r="T124" s="203"/>
      <c r="U124" s="203"/>
      <c r="V124" s="203"/>
      <c r="W124" s="203"/>
      <c r="X124" s="208"/>
      <c r="Y124" s="110"/>
      <c r="Z124" s="110"/>
      <c r="AA124" s="203"/>
      <c r="AB124" s="106"/>
      <c r="AC124" s="110"/>
      <c r="AD124" s="110"/>
      <c r="AE124" s="110"/>
      <c r="AF124" s="110"/>
      <c r="AG124" s="210"/>
      <c r="AH124" s="110"/>
      <c r="AI124" s="203"/>
      <c r="AJ124" s="203"/>
      <c r="AK124" s="106"/>
      <c r="AL124" s="203"/>
      <c r="AM124" s="203"/>
      <c r="AN124" s="203"/>
      <c r="AO124" s="203"/>
      <c r="AP124" s="211"/>
      <c r="AQ124" s="109"/>
      <c r="AR124" s="291" t="s">
        <v>95</v>
      </c>
      <c r="AS124" s="293"/>
      <c r="AT124" s="110"/>
      <c r="AU124" s="203"/>
      <c r="AV124" s="203"/>
      <c r="AW124" s="203"/>
      <c r="AX124" s="203"/>
      <c r="AY124" s="211"/>
      <c r="AZ124" s="201"/>
      <c r="BA124" s="110"/>
      <c r="BB124" s="203"/>
      <c r="BC124" s="203"/>
      <c r="BD124" s="203"/>
      <c r="BE124" s="203"/>
      <c r="BF124" s="203"/>
      <c r="BG124" s="110"/>
      <c r="BH124" s="203"/>
      <c r="BI124" s="203"/>
      <c r="BJ124" s="203"/>
      <c r="BK124" s="203"/>
      <c r="BL124" s="203"/>
      <c r="BM124" s="203"/>
      <c r="BN124" s="203"/>
      <c r="BO124" s="110"/>
      <c r="BP124" s="110"/>
      <c r="BQ124" s="211"/>
      <c r="BR124" s="106"/>
      <c r="BS124" s="110"/>
      <c r="BT124" s="526"/>
      <c r="BU124" s="526"/>
      <c r="BV124" s="383"/>
      <c r="BW124" s="203"/>
      <c r="BX124" s="203"/>
      <c r="BY124" s="203"/>
      <c r="BZ124" s="211"/>
      <c r="CA124" s="211"/>
      <c r="CB124" s="113"/>
      <c r="CC124" s="203"/>
      <c r="CD124" s="203"/>
      <c r="CE124" s="203"/>
      <c r="CF124" s="203"/>
      <c r="CG124" s="203"/>
      <c r="CH124" s="203"/>
      <c r="CI124" s="203"/>
      <c r="CJ124" s="203"/>
      <c r="CK124" s="203"/>
      <c r="CL124" s="211"/>
      <c r="CM124" s="201"/>
      <c r="CN124" s="203"/>
      <c r="CO124" s="203"/>
      <c r="CP124" s="211"/>
      <c r="CQ124" s="211"/>
      <c r="CR124" s="223"/>
      <c r="CS124" s="110"/>
      <c r="CT124" s="107"/>
      <c r="CU124" s="107"/>
      <c r="CV124" s="107"/>
      <c r="CW124" s="107"/>
      <c r="CX124" s="107"/>
      <c r="CY124" s="108"/>
      <c r="CZ124" s="309"/>
      <c r="DA124" s="212"/>
      <c r="DB124" s="212"/>
      <c r="DC124" s="212"/>
      <c r="DD124" s="212"/>
      <c r="DE124" s="212"/>
      <c r="DF124" s="212"/>
      <c r="DG124" s="212"/>
      <c r="DH124" s="212"/>
      <c r="DI124" s="212"/>
      <c r="DJ124" s="212"/>
      <c r="DK124" s="212"/>
      <c r="DL124" s="212"/>
      <c r="DM124" s="213"/>
      <c r="DO124" s="69"/>
    </row>
    <row r="125" spans="1:121" s="169" customFormat="1" ht="21" customHeight="1" outlineLevel="1" x14ac:dyDescent="0.25">
      <c r="A125" s="162"/>
      <c r="B125" s="162"/>
      <c r="C125" s="163"/>
      <c r="D125" s="163"/>
      <c r="E125" s="163"/>
      <c r="F125" s="163"/>
      <c r="G125" s="163"/>
      <c r="H125" s="162"/>
      <c r="I125" s="163"/>
      <c r="J125" s="387" t="s">
        <v>380</v>
      </c>
      <c r="K125" s="387"/>
      <c r="L125" s="388"/>
      <c r="M125" s="389"/>
      <c r="N125" s="390"/>
      <c r="O125" s="391"/>
      <c r="P125" s="392"/>
      <c r="Q125" s="565"/>
      <c r="R125" s="681"/>
      <c r="S125" s="681"/>
      <c r="T125" s="565"/>
      <c r="U125" s="565"/>
      <c r="V125" s="565"/>
      <c r="W125" s="565"/>
      <c r="X125" s="391"/>
      <c r="Y125" s="393"/>
      <c r="Z125" s="394"/>
      <c r="AA125" s="391"/>
      <c r="AB125" s="395"/>
      <c r="AC125" s="396"/>
      <c r="AD125" s="396"/>
      <c r="AE125" s="396"/>
      <c r="AF125" s="396"/>
      <c r="AG125" s="397"/>
      <c r="AH125" s="396"/>
      <c r="AI125" s="391"/>
      <c r="AJ125" s="391"/>
      <c r="AK125" s="398"/>
      <c r="AL125" s="391"/>
      <c r="AM125" s="391"/>
      <c r="AN125" s="391"/>
      <c r="AO125" s="391"/>
      <c r="AP125" s="388"/>
      <c r="AQ125" s="399"/>
      <c r="AR125" s="391"/>
      <c r="AS125" s="388">
        <f>AS121+AS122+AS124+AS123</f>
        <v>0</v>
      </c>
      <c r="AT125" s="164"/>
      <c r="AU125" s="164"/>
      <c r="AV125" s="164"/>
      <c r="AW125" s="164"/>
      <c r="AX125" s="164"/>
      <c r="AY125" s="166"/>
      <c r="AZ125" s="165"/>
      <c r="BA125" s="164"/>
      <c r="BB125" s="164"/>
      <c r="BC125" s="164"/>
      <c r="BD125" s="164"/>
      <c r="BE125" s="164"/>
      <c r="BF125" s="164"/>
      <c r="BG125" s="163"/>
      <c r="BH125" s="164"/>
      <c r="BI125" s="164"/>
      <c r="BJ125" s="164"/>
      <c r="BK125" s="164"/>
      <c r="BL125" s="164"/>
      <c r="BM125" s="164"/>
      <c r="BN125" s="164"/>
      <c r="BO125" s="163"/>
      <c r="BP125" s="163"/>
      <c r="BQ125" s="164"/>
      <c r="BR125" s="395"/>
      <c r="BS125" s="396"/>
      <c r="BT125" s="527"/>
      <c r="BU125" s="527"/>
      <c r="BV125" s="411"/>
      <c r="BW125" s="391"/>
      <c r="BX125" s="391"/>
      <c r="BY125" s="391"/>
      <c r="BZ125" s="388"/>
      <c r="CA125" s="166"/>
      <c r="CB125" s="165"/>
      <c r="CC125" s="164"/>
      <c r="CD125" s="164"/>
      <c r="CE125" s="164"/>
      <c r="CF125" s="164"/>
      <c r="CG125" s="164"/>
      <c r="CH125" s="563"/>
      <c r="CI125" s="558"/>
      <c r="CJ125" s="558"/>
      <c r="CK125" s="558"/>
      <c r="CL125" s="558"/>
      <c r="CM125" s="564"/>
      <c r="CN125" s="407"/>
      <c r="CO125" s="565"/>
      <c r="CP125" s="477"/>
      <c r="CQ125" s="472"/>
      <c r="CR125" s="473"/>
      <c r="CS125" s="471"/>
      <c r="CT125" s="474"/>
      <c r="CU125" s="474"/>
      <c r="CV125" s="478"/>
      <c r="CW125" s="479"/>
      <c r="CX125" s="479"/>
      <c r="CY125" s="480"/>
      <c r="CZ125" s="307"/>
      <c r="DA125" s="771"/>
      <c r="DB125" s="771"/>
      <c r="DC125" s="771"/>
      <c r="DD125" s="771"/>
      <c r="DE125" s="771"/>
      <c r="DF125" s="771"/>
      <c r="DG125" s="771"/>
      <c r="DH125" s="771"/>
      <c r="DI125" s="771"/>
      <c r="DJ125" s="771"/>
      <c r="DK125" s="771"/>
      <c r="DL125" s="771"/>
      <c r="DM125" s="167"/>
      <c r="DN125" s="168"/>
      <c r="DO125" s="69"/>
    </row>
    <row r="126" spans="1:121" s="67" customFormat="1" ht="20.100000000000001" customHeight="1" outlineLevel="1" x14ac:dyDescent="0.25">
      <c r="A126" s="50"/>
      <c r="B126" s="50"/>
      <c r="C126" s="50"/>
      <c r="D126" s="50"/>
      <c r="E126" s="50"/>
      <c r="F126" s="50"/>
      <c r="G126" s="50"/>
      <c r="H126" s="50"/>
      <c r="I126" s="50"/>
      <c r="J126" s="153" t="s">
        <v>29</v>
      </c>
      <c r="K126" s="153"/>
      <c r="L126" s="160"/>
      <c r="M126" s="188"/>
      <c r="N126" s="155"/>
      <c r="O126" s="154"/>
      <c r="P126" s="189"/>
      <c r="Q126" s="683"/>
      <c r="R126" s="682"/>
      <c r="S126" s="682"/>
      <c r="T126" s="683"/>
      <c r="U126" s="683"/>
      <c r="V126" s="683"/>
      <c r="W126" s="683"/>
      <c r="X126" s="154"/>
      <c r="Y126" s="173"/>
      <c r="Z126" s="177"/>
      <c r="AA126" s="154"/>
      <c r="AB126" s="157"/>
      <c r="AC126" s="156"/>
      <c r="AD126" s="156"/>
      <c r="AE126" s="156"/>
      <c r="AF126" s="156"/>
      <c r="AG126" s="158"/>
      <c r="AH126" s="156"/>
      <c r="AI126" s="154"/>
      <c r="AJ126" s="154"/>
      <c r="AK126" s="159"/>
      <c r="AL126" s="154"/>
      <c r="AM126" s="154"/>
      <c r="AN126" s="154"/>
      <c r="AO126" s="154"/>
      <c r="AP126" s="160"/>
      <c r="AQ126" s="161"/>
      <c r="AR126" s="154"/>
      <c r="AS126" s="160">
        <f>AS125</f>
        <v>0</v>
      </c>
      <c r="AT126" s="64"/>
      <c r="AU126" s="64"/>
      <c r="AV126" s="64"/>
      <c r="AW126" s="64"/>
      <c r="AX126" s="64"/>
      <c r="AY126" s="66"/>
      <c r="AZ126" s="65"/>
      <c r="BA126" s="64"/>
      <c r="BB126" s="64"/>
      <c r="BC126" s="64"/>
      <c r="BD126" s="64"/>
      <c r="BE126" s="64"/>
      <c r="BF126" s="64"/>
      <c r="BG126" s="50"/>
      <c r="BH126" s="64"/>
      <c r="BI126" s="64"/>
      <c r="BJ126" s="64"/>
      <c r="BK126" s="64"/>
      <c r="BL126" s="64"/>
      <c r="BM126" s="64"/>
      <c r="BN126" s="64"/>
      <c r="BO126" s="50"/>
      <c r="BP126" s="50"/>
      <c r="BQ126" s="376"/>
      <c r="BR126" s="51"/>
      <c r="BS126" s="50"/>
      <c r="BT126" s="525"/>
      <c r="BU126" s="525"/>
      <c r="BV126" s="382"/>
      <c r="BW126" s="64"/>
      <c r="BX126" s="64"/>
      <c r="BY126" s="64"/>
      <c r="BZ126" s="66"/>
      <c r="CA126" s="376"/>
      <c r="CB126" s="65"/>
      <c r="CC126" s="64"/>
      <c r="CD126" s="64"/>
      <c r="CE126" s="64"/>
      <c r="CF126" s="64"/>
      <c r="CG126" s="64"/>
      <c r="CH126" s="559"/>
      <c r="CI126" s="559"/>
      <c r="CJ126" s="559"/>
      <c r="CK126" s="559"/>
      <c r="CL126" s="560"/>
      <c r="CM126" s="99"/>
      <c r="CN126" s="559"/>
      <c r="CO126" s="36"/>
      <c r="CP126" s="98"/>
      <c r="CQ126" s="98"/>
      <c r="CR126" s="225"/>
      <c r="CS126" s="77"/>
      <c r="CT126" s="37"/>
      <c r="CU126" s="37"/>
      <c r="CV126" s="544"/>
      <c r="CW126" s="545"/>
      <c r="CX126" s="545"/>
      <c r="CY126" s="546"/>
      <c r="CZ126" s="308"/>
      <c r="DA126" s="772"/>
      <c r="DB126" s="772"/>
      <c r="DC126" s="772"/>
      <c r="DD126" s="772"/>
      <c r="DE126" s="772"/>
      <c r="DF126" s="772"/>
      <c r="DG126" s="772"/>
      <c r="DH126" s="772"/>
      <c r="DI126" s="772"/>
      <c r="DJ126" s="772"/>
      <c r="DK126" s="772"/>
      <c r="DL126" s="772"/>
      <c r="DM126" s="97"/>
      <c r="DO126" s="69"/>
    </row>
    <row r="127" spans="1:121" s="25" customFormat="1" ht="15" x14ac:dyDescent="0.25">
      <c r="A127" s="138"/>
      <c r="B127" s="138"/>
      <c r="C127" s="138"/>
      <c r="D127" s="138"/>
      <c r="E127" s="138"/>
      <c r="F127" s="138"/>
      <c r="G127" s="138"/>
      <c r="H127" s="138"/>
      <c r="I127" s="138"/>
      <c r="J127" s="101"/>
      <c r="K127" s="102"/>
      <c r="L127" s="102"/>
      <c r="M127" s="103"/>
      <c r="N127" s="103"/>
      <c r="O127" s="102"/>
      <c r="P127" s="103"/>
      <c r="Q127" s="122"/>
      <c r="R127" s="103"/>
      <c r="S127" s="103"/>
      <c r="T127" s="122"/>
      <c r="U127" s="122"/>
      <c r="V127" s="122"/>
      <c r="W127" s="122"/>
      <c r="X127" s="102"/>
      <c r="Y127" s="100"/>
      <c r="Z127" s="100"/>
      <c r="AA127" s="102"/>
      <c r="AB127" s="100"/>
      <c r="AC127" s="100"/>
      <c r="AD127" s="100"/>
      <c r="AE127" s="100"/>
      <c r="AF127" s="100"/>
      <c r="AG127" s="100"/>
      <c r="AH127" s="100"/>
      <c r="AI127" s="102"/>
      <c r="AJ127" s="102"/>
      <c r="AK127" s="100"/>
      <c r="AL127" s="122"/>
      <c r="AM127" s="122"/>
      <c r="AN127" s="122"/>
      <c r="AO127" s="122"/>
      <c r="AP127" s="122"/>
      <c r="AQ127" s="100"/>
      <c r="AR127" s="102"/>
      <c r="AS127" s="294"/>
      <c r="AT127" s="100"/>
      <c r="AU127" s="122"/>
      <c r="AV127" s="122"/>
      <c r="AW127" s="122"/>
      <c r="AX127" s="122"/>
      <c r="AY127" s="122"/>
      <c r="AZ127" s="102"/>
      <c r="BA127" s="102"/>
      <c r="BB127" s="102"/>
      <c r="BC127" s="122"/>
      <c r="BD127" s="122"/>
      <c r="BE127" s="122"/>
      <c r="BF127" s="122"/>
      <c r="BG127" s="100"/>
      <c r="BH127" s="102"/>
      <c r="BI127" s="102"/>
      <c r="BJ127" s="102"/>
      <c r="BK127" s="102"/>
      <c r="BL127" s="102"/>
      <c r="BM127" s="102"/>
      <c r="BN127" s="102"/>
      <c r="BO127" s="100"/>
      <c r="BP127" s="100"/>
      <c r="BQ127" s="377"/>
      <c r="BR127" s="104"/>
      <c r="BS127" s="100"/>
      <c r="BT127" s="521"/>
      <c r="BU127" s="521"/>
      <c r="BV127" s="384"/>
      <c r="BW127" s="122"/>
      <c r="BX127" s="122"/>
      <c r="BY127" s="122"/>
      <c r="BZ127" s="123"/>
      <c r="CA127" s="377"/>
      <c r="CB127" s="126"/>
      <c r="CC127" s="122"/>
      <c r="CD127" s="122"/>
      <c r="CE127" s="122"/>
      <c r="CF127" s="122"/>
      <c r="CG127" s="122"/>
      <c r="CH127" s="122"/>
      <c r="CI127" s="122"/>
      <c r="CJ127" s="122"/>
      <c r="CK127" s="122"/>
      <c r="CL127" s="123"/>
      <c r="CM127" s="555"/>
      <c r="CN127" s="122"/>
      <c r="CO127" s="122"/>
      <c r="CP127" s="123"/>
      <c r="CQ127" s="123"/>
      <c r="CR127" s="224"/>
      <c r="CS127" s="102"/>
      <c r="CT127" s="102"/>
      <c r="CU127" s="102"/>
      <c r="CV127" s="101"/>
      <c r="CW127" s="102"/>
      <c r="CX127" s="115"/>
      <c r="CY127" s="541"/>
      <c r="CZ127" s="313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236"/>
      <c r="DO127" s="69"/>
    </row>
    <row r="128" spans="1:121" s="25" customFormat="1" ht="15" x14ac:dyDescent="0.25">
      <c r="A128" s="138"/>
      <c r="B128" s="138"/>
      <c r="C128" s="138"/>
      <c r="D128" s="138"/>
      <c r="E128" s="138"/>
      <c r="F128" s="138"/>
      <c r="G128" s="138"/>
      <c r="H128" s="138"/>
      <c r="I128" s="138"/>
      <c r="J128" s="101"/>
      <c r="K128" s="102"/>
      <c r="L128" s="102"/>
      <c r="M128" s="103"/>
      <c r="N128" s="103"/>
      <c r="O128" s="102"/>
      <c r="P128" s="103"/>
      <c r="Q128" s="122"/>
      <c r="R128" s="103"/>
      <c r="S128" s="103"/>
      <c r="T128" s="122"/>
      <c r="U128" s="122"/>
      <c r="V128" s="122"/>
      <c r="W128" s="122"/>
      <c r="X128" s="102"/>
      <c r="Y128" s="100"/>
      <c r="Z128" s="100"/>
      <c r="AA128" s="102"/>
      <c r="AB128" s="100"/>
      <c r="AC128" s="100"/>
      <c r="AD128" s="100"/>
      <c r="AE128" s="100"/>
      <c r="AF128" s="100"/>
      <c r="AG128" s="100"/>
      <c r="AH128" s="100"/>
      <c r="AI128" s="102"/>
      <c r="AJ128" s="102"/>
      <c r="AK128" s="100"/>
      <c r="AL128" s="122"/>
      <c r="AM128" s="122"/>
      <c r="AN128" s="122"/>
      <c r="AO128" s="122"/>
      <c r="AP128" s="122"/>
      <c r="AQ128" s="100"/>
      <c r="AR128" s="102"/>
      <c r="AS128" s="294"/>
      <c r="AT128" s="100"/>
      <c r="AU128" s="122"/>
      <c r="AV128" s="122"/>
      <c r="AW128" s="122"/>
      <c r="AX128" s="122"/>
      <c r="AY128" s="122"/>
      <c r="AZ128" s="102"/>
      <c r="BA128" s="102"/>
      <c r="BB128" s="102"/>
      <c r="BC128" s="122"/>
      <c r="BD128" s="122"/>
      <c r="BE128" s="122"/>
      <c r="BF128" s="122"/>
      <c r="BG128" s="100"/>
      <c r="BH128" s="102"/>
      <c r="BI128" s="102"/>
      <c r="BJ128" s="102"/>
      <c r="BK128" s="102"/>
      <c r="BL128" s="102"/>
      <c r="BM128" s="102"/>
      <c r="BN128" s="102"/>
      <c r="BO128" s="100"/>
      <c r="BP128" s="100"/>
      <c r="BQ128" s="377"/>
      <c r="BR128" s="104"/>
      <c r="BS128" s="100"/>
      <c r="BT128" s="521"/>
      <c r="BU128" s="521"/>
      <c r="BV128" s="384"/>
      <c r="BW128" s="122"/>
      <c r="BX128" s="548"/>
      <c r="BY128" s="122"/>
      <c r="BZ128" s="450"/>
      <c r="CA128" s="377"/>
      <c r="CB128" s="126"/>
      <c r="CC128" s="122"/>
      <c r="CD128" s="122"/>
      <c r="CE128" s="122"/>
      <c r="CF128" s="122"/>
      <c r="CG128" s="122"/>
      <c r="CH128" s="122"/>
      <c r="CI128" s="122"/>
      <c r="CJ128" s="122"/>
      <c r="CK128" s="122"/>
      <c r="CL128" s="123"/>
      <c r="CM128" s="555"/>
      <c r="CN128" s="122"/>
      <c r="CO128" s="122"/>
      <c r="CP128" s="123"/>
      <c r="CQ128" s="123"/>
      <c r="CR128" s="224"/>
      <c r="CS128" s="102"/>
      <c r="CT128" s="102"/>
      <c r="CU128" s="102"/>
      <c r="CV128" s="542"/>
      <c r="CW128" s="543"/>
      <c r="CX128" s="534"/>
      <c r="CY128" s="535"/>
      <c r="CZ128" s="540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236"/>
      <c r="DO128" s="69"/>
    </row>
    <row r="129" spans="1:121" s="152" customFormat="1" ht="20.100000000000001" customHeight="1" x14ac:dyDescent="0.25">
      <c r="A129" s="139"/>
      <c r="B129" s="139"/>
      <c r="C129" s="140"/>
      <c r="D129" s="140"/>
      <c r="E129" s="140"/>
      <c r="F129" s="140"/>
      <c r="G129" s="140"/>
      <c r="H129" s="139"/>
      <c r="I129" s="140"/>
      <c r="J129" s="141" t="s">
        <v>394</v>
      </c>
      <c r="K129" s="141"/>
      <c r="L129" s="192"/>
      <c r="M129" s="178"/>
      <c r="N129" s="143"/>
      <c r="O129" s="142"/>
      <c r="P129" s="143"/>
      <c r="Q129" s="452"/>
      <c r="R129" s="143"/>
      <c r="S129" s="143"/>
      <c r="T129" s="452"/>
      <c r="U129" s="452"/>
      <c r="V129" s="452"/>
      <c r="W129" s="452"/>
      <c r="X129" s="192"/>
      <c r="Y129" s="337"/>
      <c r="Z129" s="330"/>
      <c r="AA129" s="334"/>
      <c r="AB129" s="140"/>
      <c r="AC129" s="140"/>
      <c r="AD129" s="140"/>
      <c r="AE129" s="140"/>
      <c r="AF129" s="140"/>
      <c r="AG129" s="145"/>
      <c r="AH129" s="140"/>
      <c r="AI129" s="144"/>
      <c r="AJ129" s="144"/>
      <c r="AK129" s="139"/>
      <c r="AL129" s="144"/>
      <c r="AM129" s="144"/>
      <c r="AN129" s="144"/>
      <c r="AO129" s="144"/>
      <c r="AP129" s="146"/>
      <c r="AQ129" s="147"/>
      <c r="AR129" s="144"/>
      <c r="AS129" s="292"/>
      <c r="AT129" s="140"/>
      <c r="AU129" s="144"/>
      <c r="AV129" s="144"/>
      <c r="AW129" s="144"/>
      <c r="AX129" s="144"/>
      <c r="AY129" s="146"/>
      <c r="AZ129" s="148"/>
      <c r="BA129" s="144"/>
      <c r="BB129" s="144"/>
      <c r="BC129" s="149"/>
      <c r="BD129" s="149"/>
      <c r="BE129" s="149"/>
      <c r="BF129" s="149"/>
      <c r="BG129" s="140"/>
      <c r="BH129" s="144"/>
      <c r="BI129" s="144"/>
      <c r="BJ129" s="144"/>
      <c r="BK129" s="144"/>
      <c r="BL129" s="144"/>
      <c r="BM129" s="144"/>
      <c r="BN129" s="144"/>
      <c r="BO129" s="140"/>
      <c r="BP129" s="140"/>
      <c r="BQ129" s="374"/>
      <c r="BR129" s="139"/>
      <c r="BS129" s="140"/>
      <c r="BT129" s="515"/>
      <c r="BU129" s="515"/>
      <c r="BV129" s="380"/>
      <c r="BW129" s="144"/>
      <c r="BX129" s="144"/>
      <c r="BY129" s="144"/>
      <c r="BZ129" s="146"/>
      <c r="CA129" s="374"/>
      <c r="CB129" s="150"/>
      <c r="CC129" s="144"/>
      <c r="CD129" s="144"/>
      <c r="CE129" s="144"/>
      <c r="CF129" s="144"/>
      <c r="CG129" s="144"/>
      <c r="CH129" s="452"/>
      <c r="CI129" s="144"/>
      <c r="CJ129" s="144"/>
      <c r="CK129" s="144"/>
      <c r="CL129" s="146"/>
      <c r="CM129" s="148"/>
      <c r="CN129" s="144"/>
      <c r="CO129" s="144"/>
      <c r="CP129" s="146"/>
      <c r="CQ129" s="146"/>
      <c r="CR129" s="233"/>
      <c r="CS129" s="151"/>
      <c r="CT129" s="151"/>
      <c r="CU129" s="151"/>
      <c r="CV129" s="151"/>
      <c r="CW129" s="151"/>
      <c r="CX129" s="151"/>
      <c r="CY129" s="319"/>
      <c r="CZ129" s="151"/>
      <c r="DA129" s="773"/>
      <c r="DB129" s="773"/>
      <c r="DC129" s="773"/>
      <c r="DD129" s="773"/>
      <c r="DE129" s="773"/>
      <c r="DF129" s="773"/>
      <c r="DG129" s="773"/>
      <c r="DH129" s="773"/>
      <c r="DI129" s="773"/>
      <c r="DJ129" s="773"/>
      <c r="DK129" s="773"/>
      <c r="DL129" s="773"/>
      <c r="DM129" s="774"/>
      <c r="DO129" s="69"/>
    </row>
    <row r="130" spans="1:121" s="25" customFormat="1" ht="15.95" customHeight="1" x14ac:dyDescent="0.25">
      <c r="A130" s="44"/>
      <c r="B130" s="44"/>
      <c r="C130" s="10"/>
      <c r="D130" s="10"/>
      <c r="E130" s="10"/>
      <c r="F130" s="10"/>
      <c r="G130" s="12"/>
      <c r="H130" s="10"/>
      <c r="I130" s="12"/>
      <c r="J130" s="42" t="s">
        <v>381</v>
      </c>
      <c r="K130" s="197"/>
      <c r="L130" s="196"/>
      <c r="M130" s="185"/>
      <c r="N130" s="72"/>
      <c r="O130" s="19"/>
      <c r="P130" s="72"/>
      <c r="Q130" s="740">
        <f>P130-M130</f>
        <v>0</v>
      </c>
      <c r="R130" s="740">
        <f t="shared" ref="R130:R155" si="311">P130-N130</f>
        <v>0</v>
      </c>
      <c r="S130" s="741"/>
      <c r="T130" s="728"/>
      <c r="U130" s="728"/>
      <c r="V130" s="742"/>
      <c r="W130" s="742"/>
      <c r="X130" s="736"/>
      <c r="Y130" s="338"/>
      <c r="Z130" s="331"/>
      <c r="AA130" s="335"/>
      <c r="AB130" s="44"/>
      <c r="AC130" s="10"/>
      <c r="AD130" s="10"/>
      <c r="AE130" s="10"/>
      <c r="AF130" s="12"/>
      <c r="AG130" s="82" t="e">
        <f t="shared" ref="AG130:AG140" si="312">AI130/AA130/CZ130</f>
        <v>#DIV/0!</v>
      </c>
      <c r="AH130" s="219"/>
      <c r="AI130" s="28"/>
      <c r="AJ130" s="28">
        <f>AI130*Y130</f>
        <v>0</v>
      </c>
      <c r="AK130" s="453"/>
      <c r="AL130" s="454"/>
      <c r="AM130" s="454"/>
      <c r="AN130" s="454"/>
      <c r="AO130" s="454"/>
      <c r="AP130" s="454"/>
      <c r="AQ130" s="455"/>
      <c r="AR130" s="28">
        <f t="shared" ref="AR130:AR136" si="313">AI130*Z130</f>
        <v>0</v>
      </c>
      <c r="AS130" s="279">
        <f t="shared" ref="AS130:AS150" si="314">AR130-AJ130</f>
        <v>0</v>
      </c>
      <c r="AT130" s="278"/>
      <c r="AU130" s="278"/>
      <c r="AV130" s="278"/>
      <c r="AW130" s="278"/>
      <c r="AX130" s="278"/>
      <c r="AY130" s="283"/>
      <c r="AZ130" s="57"/>
      <c r="BA130" s="28"/>
      <c r="BB130" s="28"/>
      <c r="BC130" s="278"/>
      <c r="BD130" s="278"/>
      <c r="BE130" s="278"/>
      <c r="BF130" s="278"/>
      <c r="BG130" s="278"/>
      <c r="BH130" s="28"/>
      <c r="BI130" s="28"/>
      <c r="BJ130" s="28"/>
      <c r="BK130" s="28"/>
      <c r="BL130" s="28"/>
      <c r="BM130" s="28"/>
      <c r="BN130" s="28"/>
      <c r="BO130" s="11"/>
      <c r="BP130" s="78"/>
      <c r="BQ130" s="378"/>
      <c r="BR130" s="491" t="e">
        <f>AI130/AA130/7.181</f>
        <v>#DIV/0!</v>
      </c>
      <c r="BS130" s="492">
        <f t="shared" ref="BS130:BS136" si="315">CN130-BO130</f>
        <v>0</v>
      </c>
      <c r="BT130" s="518">
        <f t="shared" ref="BT130:BT151" si="316">CM130-BO130</f>
        <v>0</v>
      </c>
      <c r="BU130" s="518" t="e">
        <f t="shared" ref="BU130:BU136" si="317">BR130-BS130</f>
        <v>#DIV/0!</v>
      </c>
      <c r="BV130" s="497" t="e">
        <f t="shared" ref="BV130:BV151" si="318">BR130-BT130</f>
        <v>#DIV/0!</v>
      </c>
      <c r="BW130" s="28"/>
      <c r="BX130" s="28"/>
      <c r="BY130" s="28"/>
      <c r="BZ130" s="41"/>
      <c r="CA130" s="378"/>
      <c r="CB130" s="358"/>
      <c r="CC130" s="354"/>
      <c r="CD130" s="354"/>
      <c r="CE130" s="354"/>
      <c r="CF130" s="354"/>
      <c r="CG130" s="354"/>
      <c r="CH130" s="28"/>
      <c r="CI130" s="28"/>
      <c r="CJ130" s="28"/>
      <c r="CK130" s="28"/>
      <c r="CL130" s="41"/>
      <c r="CM130" s="57"/>
      <c r="CN130" s="16"/>
      <c r="CO130" s="28"/>
      <c r="CP130" s="41"/>
      <c r="CQ130" s="41"/>
      <c r="CR130" s="14"/>
      <c r="CS130" s="30"/>
      <c r="CT130" s="30"/>
      <c r="CU130" s="30"/>
      <c r="CV130" s="30"/>
      <c r="CW130" s="30"/>
      <c r="CX130" s="30"/>
      <c r="CY130" s="324" t="e">
        <f>CZ130-[180]Анализ!BC99</f>
        <v>#DIV/0!</v>
      </c>
      <c r="CZ130" s="311" t="e">
        <f t="shared" ref="CZ130:CZ136" si="319">AI130/AA130/BR130</f>
        <v>#DIV/0!</v>
      </c>
      <c r="DA130" s="768" t="e">
        <f t="shared" ref="DA130:DA136" si="320">BU130*CZ130*AA130*CR130/1000/1000</f>
        <v>#DIV/0!</v>
      </c>
      <c r="DB130" s="778" t="e">
        <f t="shared" ref="DB130:DB136" si="321">BV130*CZ130*AA130*CR130/1000/1000</f>
        <v>#DIV/0!</v>
      </c>
      <c r="DC130" s="768"/>
      <c r="DD130" s="768"/>
      <c r="DE130" s="768"/>
      <c r="DF130" s="768"/>
      <c r="DG130" s="768"/>
      <c r="DH130" s="768"/>
      <c r="DI130" s="768">
        <f t="shared" ref="DI130:DI151" si="322">AS130/1000/1000</f>
        <v>0</v>
      </c>
      <c r="DJ130" s="768"/>
      <c r="DK130" s="768"/>
      <c r="DL130" s="768"/>
      <c r="DM130" s="636" t="e">
        <f t="shared" ref="DM130:DM200" si="323">SUM(DA130:DL130)</f>
        <v>#DIV/0!</v>
      </c>
      <c r="DN130" s="20"/>
      <c r="DO130" s="69"/>
      <c r="DQ130" s="24"/>
    </row>
    <row r="131" spans="1:121" s="25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2" t="s">
        <v>381</v>
      </c>
      <c r="K131" s="197"/>
      <c r="L131" s="196"/>
      <c r="M131" s="185"/>
      <c r="N131" s="72"/>
      <c r="O131" s="19"/>
      <c r="P131" s="72"/>
      <c r="Q131" s="716">
        <f t="shared" ref="Q131:Q140" si="324">P131-M131</f>
        <v>0</v>
      </c>
      <c r="R131" s="716">
        <f t="shared" si="311"/>
        <v>0</v>
      </c>
      <c r="S131" s="743"/>
      <c r="T131" s="727"/>
      <c r="U131" s="727"/>
      <c r="V131" s="727"/>
      <c r="W131" s="727"/>
      <c r="X131" s="667"/>
      <c r="Y131" s="338"/>
      <c r="Z131" s="331"/>
      <c r="AA131" s="335"/>
      <c r="AB131" s="18"/>
      <c r="AC131" s="11"/>
      <c r="AD131" s="11"/>
      <c r="AE131" s="11"/>
      <c r="AF131" s="14"/>
      <c r="AG131" s="75" t="e">
        <f t="shared" si="312"/>
        <v>#DIV/0!</v>
      </c>
      <c r="AH131" s="632"/>
      <c r="AI131" s="28"/>
      <c r="AJ131" s="28">
        <f t="shared" ref="AJ131:AJ150" si="325">AI131*Y131</f>
        <v>0</v>
      </c>
      <c r="AK131" s="369"/>
      <c r="AL131" s="370"/>
      <c r="AM131" s="370"/>
      <c r="AN131" s="370"/>
      <c r="AO131" s="370"/>
      <c r="AP131" s="370"/>
      <c r="AQ131" s="133"/>
      <c r="AR131" s="28">
        <f t="shared" si="313"/>
        <v>0</v>
      </c>
      <c r="AS131" s="279">
        <f t="shared" si="314"/>
        <v>0</v>
      </c>
      <c r="AT131" s="278"/>
      <c r="AU131" s="278"/>
      <c r="AV131" s="278"/>
      <c r="AW131" s="278"/>
      <c r="AX131" s="278"/>
      <c r="AY131" s="283"/>
      <c r="AZ131" s="57"/>
      <c r="BA131" s="28"/>
      <c r="BB131" s="28"/>
      <c r="BC131" s="278"/>
      <c r="BD131" s="278"/>
      <c r="BE131" s="278"/>
      <c r="BF131" s="278"/>
      <c r="BG131" s="278"/>
      <c r="BH131" s="28"/>
      <c r="BI131" s="28"/>
      <c r="BJ131" s="28"/>
      <c r="BK131" s="28"/>
      <c r="BL131" s="28"/>
      <c r="BM131" s="28"/>
      <c r="BN131" s="28"/>
      <c r="BO131" s="11"/>
      <c r="BP131" s="78"/>
      <c r="BQ131" s="378"/>
      <c r="BR131" s="491" t="e">
        <f>AI131/AA131/7.185</f>
        <v>#DIV/0!</v>
      </c>
      <c r="BS131" s="492">
        <f t="shared" si="315"/>
        <v>0</v>
      </c>
      <c r="BT131" s="518">
        <f t="shared" si="316"/>
        <v>0</v>
      </c>
      <c r="BU131" s="518" t="e">
        <f t="shared" si="317"/>
        <v>#DIV/0!</v>
      </c>
      <c r="BV131" s="497" t="e">
        <f t="shared" si="318"/>
        <v>#DIV/0!</v>
      </c>
      <c r="BW131" s="28"/>
      <c r="BX131" s="28"/>
      <c r="BY131" s="28"/>
      <c r="BZ131" s="41"/>
      <c r="CA131" s="378"/>
      <c r="CB131" s="358"/>
      <c r="CC131" s="354"/>
      <c r="CD131" s="354"/>
      <c r="CE131" s="354"/>
      <c r="CF131" s="354"/>
      <c r="CG131" s="354"/>
      <c r="CH131" s="28"/>
      <c r="CI131" s="28"/>
      <c r="CJ131" s="28"/>
      <c r="CK131" s="28"/>
      <c r="CL131" s="41"/>
      <c r="CM131" s="57"/>
      <c r="CN131" s="16"/>
      <c r="CO131" s="28"/>
      <c r="CP131" s="41"/>
      <c r="CQ131" s="41"/>
      <c r="CR131" s="14"/>
      <c r="CS131" s="30"/>
      <c r="CT131" s="30"/>
      <c r="CU131" s="30"/>
      <c r="CV131" s="30"/>
      <c r="CW131" s="30"/>
      <c r="CX131" s="30"/>
      <c r="CY131" s="324" t="e">
        <f>CZ131-[180]Анализ!BC100</f>
        <v>#DIV/0!</v>
      </c>
      <c r="CZ131" s="311" t="e">
        <f t="shared" si="319"/>
        <v>#DIV/0!</v>
      </c>
      <c r="DA131" s="768" t="e">
        <f t="shared" si="320"/>
        <v>#DIV/0!</v>
      </c>
      <c r="DB131" s="778" t="e">
        <f t="shared" si="321"/>
        <v>#DIV/0!</v>
      </c>
      <c r="DC131" s="768"/>
      <c r="DD131" s="768"/>
      <c r="DE131" s="768"/>
      <c r="DF131" s="768"/>
      <c r="DG131" s="768"/>
      <c r="DH131" s="768"/>
      <c r="DI131" s="768">
        <f t="shared" si="322"/>
        <v>0</v>
      </c>
      <c r="DJ131" s="768"/>
      <c r="DK131" s="768"/>
      <c r="DL131" s="768"/>
      <c r="DM131" s="636" t="e">
        <f t="shared" si="323"/>
        <v>#DIV/0!</v>
      </c>
      <c r="DN131" s="20"/>
      <c r="DO131" s="69"/>
      <c r="DQ131" s="24"/>
    </row>
    <row r="132" spans="1:121" s="25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2" t="s">
        <v>381</v>
      </c>
      <c r="K132" s="197"/>
      <c r="L132" s="196"/>
      <c r="M132" s="185"/>
      <c r="N132" s="72"/>
      <c r="O132" s="19"/>
      <c r="P132" s="72"/>
      <c r="Q132" s="716"/>
      <c r="R132" s="716"/>
      <c r="S132" s="743"/>
      <c r="T132" s="727"/>
      <c r="U132" s="727"/>
      <c r="V132" s="727"/>
      <c r="W132" s="727"/>
      <c r="X132" s="667"/>
      <c r="Y132" s="338"/>
      <c r="Z132" s="331"/>
      <c r="AA132" s="335"/>
      <c r="AB132" s="18"/>
      <c r="AC132" s="11"/>
      <c r="AD132" s="11"/>
      <c r="AE132" s="11"/>
      <c r="AF132" s="14"/>
      <c r="AG132" s="75" t="e">
        <f t="shared" si="312"/>
        <v>#DIV/0!</v>
      </c>
      <c r="AH132" s="632"/>
      <c r="AI132" s="28"/>
      <c r="AJ132" s="28">
        <f t="shared" si="325"/>
        <v>0</v>
      </c>
      <c r="AK132" s="369"/>
      <c r="AL132" s="370"/>
      <c r="AM132" s="370"/>
      <c r="AN132" s="370"/>
      <c r="AO132" s="370"/>
      <c r="AP132" s="370"/>
      <c r="AQ132" s="133"/>
      <c r="AR132" s="28">
        <f t="shared" si="313"/>
        <v>0</v>
      </c>
      <c r="AS132" s="279">
        <f t="shared" si="314"/>
        <v>0</v>
      </c>
      <c r="AT132" s="278"/>
      <c r="AU132" s="278"/>
      <c r="AV132" s="278"/>
      <c r="AW132" s="278"/>
      <c r="AX132" s="278"/>
      <c r="AY132" s="283"/>
      <c r="AZ132" s="57"/>
      <c r="BA132" s="28"/>
      <c r="BB132" s="28"/>
      <c r="BC132" s="278"/>
      <c r="BD132" s="278"/>
      <c r="BE132" s="278"/>
      <c r="BF132" s="278"/>
      <c r="BG132" s="278"/>
      <c r="BH132" s="28"/>
      <c r="BI132" s="28"/>
      <c r="BJ132" s="28"/>
      <c r="BK132" s="28"/>
      <c r="BL132" s="28"/>
      <c r="BM132" s="28"/>
      <c r="BN132" s="28"/>
      <c r="BO132" s="11"/>
      <c r="BP132" s="78"/>
      <c r="BQ132" s="378"/>
      <c r="BR132" s="491" t="e">
        <f>AI132/AA132/7.186</f>
        <v>#DIV/0!</v>
      </c>
      <c r="BS132" s="492">
        <f t="shared" si="315"/>
        <v>0</v>
      </c>
      <c r="BT132" s="518">
        <f t="shared" si="316"/>
        <v>0</v>
      </c>
      <c r="BU132" s="518" t="e">
        <f t="shared" si="317"/>
        <v>#DIV/0!</v>
      </c>
      <c r="BV132" s="497" t="e">
        <f t="shared" si="318"/>
        <v>#DIV/0!</v>
      </c>
      <c r="BW132" s="28"/>
      <c r="BX132" s="28"/>
      <c r="BY132" s="28"/>
      <c r="BZ132" s="41"/>
      <c r="CA132" s="378"/>
      <c r="CB132" s="358"/>
      <c r="CC132" s="354"/>
      <c r="CD132" s="354"/>
      <c r="CE132" s="354"/>
      <c r="CF132" s="354"/>
      <c r="CG132" s="354"/>
      <c r="CH132" s="28"/>
      <c r="CI132" s="28"/>
      <c r="CJ132" s="28"/>
      <c r="CK132" s="28"/>
      <c r="CL132" s="41"/>
      <c r="CM132" s="57"/>
      <c r="CN132" s="16"/>
      <c r="CO132" s="28"/>
      <c r="CP132" s="41"/>
      <c r="CQ132" s="41"/>
      <c r="CR132" s="14"/>
      <c r="CS132" s="30"/>
      <c r="CT132" s="30"/>
      <c r="CU132" s="30"/>
      <c r="CV132" s="30"/>
      <c r="CW132" s="30"/>
      <c r="CX132" s="30"/>
      <c r="CY132" s="324" t="e">
        <f>CZ132-[180]Анализ!BC101</f>
        <v>#DIV/0!</v>
      </c>
      <c r="CZ132" s="311" t="e">
        <f t="shared" si="319"/>
        <v>#DIV/0!</v>
      </c>
      <c r="DA132" s="768" t="e">
        <f t="shared" si="320"/>
        <v>#DIV/0!</v>
      </c>
      <c r="DB132" s="778" t="e">
        <f t="shared" si="321"/>
        <v>#DIV/0!</v>
      </c>
      <c r="DC132" s="768"/>
      <c r="DD132" s="768"/>
      <c r="DE132" s="768"/>
      <c r="DF132" s="768"/>
      <c r="DG132" s="768"/>
      <c r="DH132" s="768"/>
      <c r="DI132" s="768">
        <f t="shared" si="322"/>
        <v>0</v>
      </c>
      <c r="DJ132" s="768"/>
      <c r="DK132" s="768"/>
      <c r="DL132" s="768"/>
      <c r="DM132" s="636" t="e">
        <f t="shared" si="323"/>
        <v>#DIV/0!</v>
      </c>
      <c r="DN132" s="20"/>
      <c r="DO132" s="69"/>
      <c r="DQ132" s="24"/>
    </row>
    <row r="133" spans="1:121" s="25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2" t="s">
        <v>383</v>
      </c>
      <c r="K133" s="197"/>
      <c r="L133" s="196"/>
      <c r="M133" s="185"/>
      <c r="N133" s="72"/>
      <c r="O133" s="19"/>
      <c r="P133" s="339"/>
      <c r="Q133" s="716"/>
      <c r="R133" s="716"/>
      <c r="S133" s="743"/>
      <c r="T133" s="727"/>
      <c r="U133" s="727"/>
      <c r="V133" s="727"/>
      <c r="W133" s="727"/>
      <c r="X133" s="667"/>
      <c r="Y133" s="338"/>
      <c r="Z133" s="331"/>
      <c r="AA133" s="335"/>
      <c r="AB133" s="18"/>
      <c r="AC133" s="11"/>
      <c r="AD133" s="11"/>
      <c r="AE133" s="11"/>
      <c r="AF133" s="14"/>
      <c r="AG133" s="75" t="e">
        <f t="shared" si="312"/>
        <v>#DIV/0!</v>
      </c>
      <c r="AH133" s="632"/>
      <c r="AI133" s="28"/>
      <c r="AJ133" s="28">
        <f t="shared" si="325"/>
        <v>0</v>
      </c>
      <c r="AK133" s="369"/>
      <c r="AL133" s="370"/>
      <c r="AM133" s="370"/>
      <c r="AN133" s="370"/>
      <c r="AO133" s="370"/>
      <c r="AP133" s="370"/>
      <c r="AQ133" s="133"/>
      <c r="AR133" s="28">
        <f t="shared" si="313"/>
        <v>0</v>
      </c>
      <c r="AS133" s="279">
        <f t="shared" si="314"/>
        <v>0</v>
      </c>
      <c r="AT133" s="278"/>
      <c r="AU133" s="278"/>
      <c r="AV133" s="278"/>
      <c r="AW133" s="278"/>
      <c r="AX133" s="278"/>
      <c r="AY133" s="283"/>
      <c r="AZ133" s="57"/>
      <c r="BA133" s="28"/>
      <c r="BB133" s="28"/>
      <c r="BC133" s="278"/>
      <c r="BD133" s="278"/>
      <c r="BE133" s="278"/>
      <c r="BF133" s="278"/>
      <c r="BG133" s="278"/>
      <c r="BH133" s="28"/>
      <c r="BI133" s="28"/>
      <c r="BJ133" s="28"/>
      <c r="BK133" s="28"/>
      <c r="BL133" s="28"/>
      <c r="BM133" s="28"/>
      <c r="BN133" s="28"/>
      <c r="BO133" s="11"/>
      <c r="BP133" s="78"/>
      <c r="BQ133" s="378"/>
      <c r="BR133" s="491" t="e">
        <f>AI133/AA133/7.185</f>
        <v>#DIV/0!</v>
      </c>
      <c r="BS133" s="492">
        <f t="shared" si="315"/>
        <v>0</v>
      </c>
      <c r="BT133" s="518">
        <f t="shared" si="316"/>
        <v>0</v>
      </c>
      <c r="BU133" s="518" t="e">
        <f t="shared" si="317"/>
        <v>#DIV/0!</v>
      </c>
      <c r="BV133" s="497" t="e">
        <f t="shared" si="318"/>
        <v>#DIV/0!</v>
      </c>
      <c r="BW133" s="28"/>
      <c r="BX133" s="28"/>
      <c r="BY133" s="28"/>
      <c r="BZ133" s="41"/>
      <c r="CA133" s="378"/>
      <c r="CB133" s="358"/>
      <c r="CC133" s="354"/>
      <c r="CD133" s="354"/>
      <c r="CE133" s="354"/>
      <c r="CF133" s="354"/>
      <c r="CG133" s="354"/>
      <c r="CH133" s="28"/>
      <c r="CI133" s="28"/>
      <c r="CJ133" s="28"/>
      <c r="CK133" s="28"/>
      <c r="CL133" s="41"/>
      <c r="CM133" s="57"/>
      <c r="CN133" s="16"/>
      <c r="CO133" s="28"/>
      <c r="CP133" s="41"/>
      <c r="CQ133" s="41"/>
      <c r="CR133" s="14"/>
      <c r="CS133" s="30"/>
      <c r="CT133" s="30"/>
      <c r="CU133" s="30"/>
      <c r="CV133" s="30"/>
      <c r="CW133" s="30"/>
      <c r="CX133" s="30"/>
      <c r="CY133" s="324" t="e">
        <f>CZ133-[180]Анализ!BC102</f>
        <v>#DIV/0!</v>
      </c>
      <c r="CZ133" s="311" t="e">
        <f t="shared" si="319"/>
        <v>#DIV/0!</v>
      </c>
      <c r="DA133" s="768" t="e">
        <f t="shared" si="320"/>
        <v>#DIV/0!</v>
      </c>
      <c r="DB133" s="778" t="e">
        <f t="shared" si="321"/>
        <v>#DIV/0!</v>
      </c>
      <c r="DC133" s="768"/>
      <c r="DD133" s="768"/>
      <c r="DE133" s="768"/>
      <c r="DF133" s="768"/>
      <c r="DG133" s="768"/>
      <c r="DH133" s="768"/>
      <c r="DI133" s="768">
        <f t="shared" si="322"/>
        <v>0</v>
      </c>
      <c r="DJ133" s="768"/>
      <c r="DK133" s="768"/>
      <c r="DL133" s="768"/>
      <c r="DM133" s="636" t="e">
        <f t="shared" si="323"/>
        <v>#DIV/0!</v>
      </c>
      <c r="DN133" s="20"/>
      <c r="DO133" s="69"/>
      <c r="DQ133" s="24"/>
    </row>
    <row r="134" spans="1:121" s="25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2" t="s">
        <v>382</v>
      </c>
      <c r="K134" s="197"/>
      <c r="L134" s="196"/>
      <c r="M134" s="185"/>
      <c r="N134" s="72"/>
      <c r="O134" s="19"/>
      <c r="P134" s="72"/>
      <c r="Q134" s="716"/>
      <c r="R134" s="716"/>
      <c r="S134" s="690"/>
      <c r="T134" s="658"/>
      <c r="U134" s="725"/>
      <c r="V134" s="725"/>
      <c r="W134" s="725"/>
      <c r="X134" s="667"/>
      <c r="Y134" s="338"/>
      <c r="Z134" s="331"/>
      <c r="AA134" s="335"/>
      <c r="AB134" s="18"/>
      <c r="AC134" s="11"/>
      <c r="AD134" s="11"/>
      <c r="AE134" s="11"/>
      <c r="AF134" s="14"/>
      <c r="AG134" s="75" t="e">
        <f t="shared" si="312"/>
        <v>#DIV/0!</v>
      </c>
      <c r="AH134" s="632"/>
      <c r="AI134" s="28"/>
      <c r="AJ134" s="28">
        <f t="shared" si="325"/>
        <v>0</v>
      </c>
      <c r="AK134" s="369"/>
      <c r="AL134" s="370"/>
      <c r="AM134" s="370"/>
      <c r="AN134" s="370"/>
      <c r="AO134" s="370"/>
      <c r="AP134" s="370"/>
      <c r="AQ134" s="133"/>
      <c r="AR134" s="28">
        <f t="shared" si="313"/>
        <v>0</v>
      </c>
      <c r="AS134" s="279">
        <f t="shared" si="314"/>
        <v>0</v>
      </c>
      <c r="AT134" s="278"/>
      <c r="AU134" s="278"/>
      <c r="AV134" s="278"/>
      <c r="AW134" s="278"/>
      <c r="AX134" s="278"/>
      <c r="AY134" s="283"/>
      <c r="AZ134" s="57"/>
      <c r="BA134" s="28"/>
      <c r="BB134" s="28"/>
      <c r="BC134" s="278"/>
      <c r="BD134" s="278"/>
      <c r="BE134" s="278"/>
      <c r="BF134" s="278"/>
      <c r="BG134" s="278"/>
      <c r="BH134" s="28"/>
      <c r="BI134" s="28"/>
      <c r="BJ134" s="28"/>
      <c r="BK134" s="28"/>
      <c r="BL134" s="28"/>
      <c r="BM134" s="28"/>
      <c r="BN134" s="28"/>
      <c r="BO134" s="11"/>
      <c r="BP134" s="78"/>
      <c r="BQ134" s="378"/>
      <c r="BR134" s="491" t="e">
        <f>AI134/AA134/7.1928</f>
        <v>#DIV/0!</v>
      </c>
      <c r="BS134" s="492">
        <f t="shared" si="315"/>
        <v>0</v>
      </c>
      <c r="BT134" s="518">
        <f t="shared" si="316"/>
        <v>0</v>
      </c>
      <c r="BU134" s="518" t="e">
        <f t="shared" si="317"/>
        <v>#DIV/0!</v>
      </c>
      <c r="BV134" s="497" t="e">
        <f t="shared" si="318"/>
        <v>#DIV/0!</v>
      </c>
      <c r="BW134" s="28"/>
      <c r="BX134" s="28"/>
      <c r="BY134" s="28"/>
      <c r="BZ134" s="41"/>
      <c r="CA134" s="378"/>
      <c r="CB134" s="358"/>
      <c r="CC134" s="354"/>
      <c r="CD134" s="354"/>
      <c r="CE134" s="354"/>
      <c r="CF134" s="354"/>
      <c r="CG134" s="354"/>
      <c r="CH134" s="28"/>
      <c r="CI134" s="28"/>
      <c r="CJ134" s="28"/>
      <c r="CK134" s="28"/>
      <c r="CL134" s="41"/>
      <c r="CM134" s="57"/>
      <c r="CN134" s="16"/>
      <c r="CO134" s="28"/>
      <c r="CP134" s="41"/>
      <c r="CQ134" s="41"/>
      <c r="CR134" s="14"/>
      <c r="CS134" s="30"/>
      <c r="CT134" s="30"/>
      <c r="CU134" s="30"/>
      <c r="CV134" s="30"/>
      <c r="CW134" s="30"/>
      <c r="CX134" s="30"/>
      <c r="CY134" s="324" t="e">
        <f>CZ134-[180]Анализ!BC103</f>
        <v>#DIV/0!</v>
      </c>
      <c r="CZ134" s="311" t="e">
        <f t="shared" si="319"/>
        <v>#DIV/0!</v>
      </c>
      <c r="DA134" s="768" t="e">
        <f t="shared" si="320"/>
        <v>#DIV/0!</v>
      </c>
      <c r="DB134" s="778" t="e">
        <f t="shared" si="321"/>
        <v>#DIV/0!</v>
      </c>
      <c r="DC134" s="768"/>
      <c r="DD134" s="768"/>
      <c r="DE134" s="768"/>
      <c r="DF134" s="768"/>
      <c r="DG134" s="768"/>
      <c r="DH134" s="768"/>
      <c r="DI134" s="768">
        <f t="shared" si="322"/>
        <v>0</v>
      </c>
      <c r="DJ134" s="768"/>
      <c r="DK134" s="768"/>
      <c r="DL134" s="768"/>
      <c r="DM134" s="636" t="e">
        <f t="shared" si="323"/>
        <v>#DIV/0!</v>
      </c>
      <c r="DN134" s="20"/>
      <c r="DO134" s="69"/>
      <c r="DQ134" s="24"/>
    </row>
    <row r="135" spans="1:121" s="25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2" t="s">
        <v>384</v>
      </c>
      <c r="K135" s="197"/>
      <c r="L135" s="196"/>
      <c r="M135" s="185"/>
      <c r="N135" s="72"/>
      <c r="O135" s="19"/>
      <c r="P135" s="72"/>
      <c r="Q135" s="716"/>
      <c r="R135" s="716"/>
      <c r="S135" s="690"/>
      <c r="T135" s="724"/>
      <c r="U135" s="725"/>
      <c r="V135" s="725"/>
      <c r="W135" s="725"/>
      <c r="X135" s="667"/>
      <c r="Y135" s="338"/>
      <c r="Z135" s="331"/>
      <c r="AA135" s="335"/>
      <c r="AB135" s="18"/>
      <c r="AC135" s="11"/>
      <c r="AD135" s="11"/>
      <c r="AE135" s="11"/>
      <c r="AF135" s="14"/>
      <c r="AG135" s="75" t="e">
        <f t="shared" si="312"/>
        <v>#DIV/0!</v>
      </c>
      <c r="AH135" s="632"/>
      <c r="AI135" s="28"/>
      <c r="AJ135" s="28">
        <f t="shared" si="325"/>
        <v>0</v>
      </c>
      <c r="AK135" s="369"/>
      <c r="AL135" s="370"/>
      <c r="AM135" s="370"/>
      <c r="AN135" s="370"/>
      <c r="AO135" s="370"/>
      <c r="AP135" s="370"/>
      <c r="AQ135" s="133"/>
      <c r="AR135" s="28">
        <f t="shared" si="313"/>
        <v>0</v>
      </c>
      <c r="AS135" s="279">
        <f t="shared" si="314"/>
        <v>0</v>
      </c>
      <c r="AT135" s="278"/>
      <c r="AU135" s="278"/>
      <c r="AV135" s="278"/>
      <c r="AW135" s="278"/>
      <c r="AX135" s="278"/>
      <c r="AY135" s="283"/>
      <c r="AZ135" s="57"/>
      <c r="BA135" s="28"/>
      <c r="BB135" s="28"/>
      <c r="BC135" s="278"/>
      <c r="BD135" s="278"/>
      <c r="BE135" s="278"/>
      <c r="BF135" s="278"/>
      <c r="BG135" s="278"/>
      <c r="BH135" s="28"/>
      <c r="BI135" s="28"/>
      <c r="BJ135" s="28"/>
      <c r="BK135" s="28"/>
      <c r="BL135" s="28"/>
      <c r="BM135" s="28"/>
      <c r="BN135" s="28"/>
      <c r="BO135" s="11"/>
      <c r="BP135" s="78"/>
      <c r="BQ135" s="378"/>
      <c r="BR135" s="491" t="e">
        <f>AI135/AA135/7.1805</f>
        <v>#DIV/0!</v>
      </c>
      <c r="BS135" s="492">
        <f t="shared" si="315"/>
        <v>0</v>
      </c>
      <c r="BT135" s="518">
        <f t="shared" si="316"/>
        <v>0</v>
      </c>
      <c r="BU135" s="518" t="e">
        <f t="shared" si="317"/>
        <v>#DIV/0!</v>
      </c>
      <c r="BV135" s="497" t="e">
        <f t="shared" si="318"/>
        <v>#DIV/0!</v>
      </c>
      <c r="BW135" s="28"/>
      <c r="BX135" s="28"/>
      <c r="BY135" s="28"/>
      <c r="BZ135" s="41"/>
      <c r="CA135" s="378"/>
      <c r="CB135" s="358"/>
      <c r="CC135" s="354"/>
      <c r="CD135" s="354"/>
      <c r="CE135" s="354"/>
      <c r="CF135" s="354"/>
      <c r="CG135" s="354"/>
      <c r="CH135" s="28"/>
      <c r="CI135" s="28"/>
      <c r="CJ135" s="28"/>
      <c r="CK135" s="28"/>
      <c r="CL135" s="41"/>
      <c r="CM135" s="57"/>
      <c r="CN135" s="16"/>
      <c r="CO135" s="28"/>
      <c r="CP135" s="41"/>
      <c r="CQ135" s="41"/>
      <c r="CR135" s="14"/>
      <c r="CS135" s="30"/>
      <c r="CT135" s="30"/>
      <c r="CU135" s="30"/>
      <c r="CV135" s="30"/>
      <c r="CW135" s="30"/>
      <c r="CX135" s="30"/>
      <c r="CY135" s="324" t="e">
        <f>CZ135-[180]Анализ!BC104</f>
        <v>#DIV/0!</v>
      </c>
      <c r="CZ135" s="311" t="e">
        <f t="shared" si="319"/>
        <v>#DIV/0!</v>
      </c>
      <c r="DA135" s="768" t="e">
        <f t="shared" si="320"/>
        <v>#DIV/0!</v>
      </c>
      <c r="DB135" s="778" t="e">
        <f t="shared" si="321"/>
        <v>#DIV/0!</v>
      </c>
      <c r="DC135" s="768"/>
      <c r="DD135" s="768"/>
      <c r="DE135" s="768"/>
      <c r="DF135" s="768"/>
      <c r="DG135" s="768"/>
      <c r="DH135" s="768"/>
      <c r="DI135" s="768">
        <f t="shared" si="322"/>
        <v>0</v>
      </c>
      <c r="DJ135" s="768"/>
      <c r="DK135" s="768"/>
      <c r="DL135" s="768"/>
      <c r="DM135" s="636" t="e">
        <f t="shared" si="323"/>
        <v>#DIV/0!</v>
      </c>
      <c r="DN135" s="20"/>
      <c r="DO135" s="69"/>
      <c r="DQ135" s="24"/>
    </row>
    <row r="136" spans="1:121" s="68" customFormat="1" ht="15.95" customHeight="1" x14ac:dyDescent="0.25">
      <c r="A136" s="1306"/>
      <c r="B136" s="1212"/>
      <c r="C136" s="1214"/>
      <c r="D136" s="1214"/>
      <c r="E136" s="1214"/>
      <c r="F136" s="1088"/>
      <c r="G136" s="1216"/>
      <c r="H136" s="1212"/>
      <c r="I136" s="1216"/>
      <c r="J136" s="1295" t="s">
        <v>385</v>
      </c>
      <c r="K136" s="1189"/>
      <c r="L136" s="1320"/>
      <c r="M136" s="1293"/>
      <c r="N136" s="22"/>
      <c r="O136" s="276"/>
      <c r="P136" s="22"/>
      <c r="Q136" s="716"/>
      <c r="R136" s="716"/>
      <c r="S136" s="743"/>
      <c r="T136" s="727"/>
      <c r="U136" s="727"/>
      <c r="V136" s="727"/>
      <c r="W136" s="727"/>
      <c r="X136" s="1207"/>
      <c r="Y136" s="1299"/>
      <c r="Z136" s="1322"/>
      <c r="AA136" s="1297"/>
      <c r="AB136" s="1212"/>
      <c r="AC136" s="1214"/>
      <c r="AD136" s="1214"/>
      <c r="AE136" s="1214"/>
      <c r="AF136" s="1216"/>
      <c r="AG136" s="1306" t="e">
        <f t="shared" si="312"/>
        <v>#DIV/0!</v>
      </c>
      <c r="AH136" s="632"/>
      <c r="AI136" s="1191"/>
      <c r="AJ136" s="1191">
        <f>AI136*Y136</f>
        <v>0</v>
      </c>
      <c r="AK136" s="1189"/>
      <c r="AL136" s="1191"/>
      <c r="AM136" s="364"/>
      <c r="AN136" s="364"/>
      <c r="AO136" s="364"/>
      <c r="AP136" s="1191"/>
      <c r="AQ136" s="90"/>
      <c r="AR136" s="1191">
        <f t="shared" si="313"/>
        <v>0</v>
      </c>
      <c r="AS136" s="1207">
        <f t="shared" si="314"/>
        <v>0</v>
      </c>
      <c r="AT136" s="1191"/>
      <c r="AU136" s="1191"/>
      <c r="AV136" s="276"/>
      <c r="AW136" s="276"/>
      <c r="AX136" s="276"/>
      <c r="AY136" s="1207"/>
      <c r="AZ136" s="1189"/>
      <c r="BA136" s="277"/>
      <c r="BB136" s="277"/>
      <c r="BC136" s="265"/>
      <c r="BD136" s="265"/>
      <c r="BE136" s="1221"/>
      <c r="BF136" s="1221"/>
      <c r="BG136" s="1214"/>
      <c r="BH136" s="276"/>
      <c r="BI136" s="276"/>
      <c r="BJ136" s="1191"/>
      <c r="BK136" s="1191"/>
      <c r="BL136" s="1191"/>
      <c r="BM136" s="1191"/>
      <c r="BN136" s="1191"/>
      <c r="BO136" s="1214"/>
      <c r="BP136" s="78"/>
      <c r="BQ136" s="375"/>
      <c r="BR136" s="1212" t="e">
        <f>AI136/AA136/7.19</f>
        <v>#DIV/0!</v>
      </c>
      <c r="BS136" s="1214">
        <f t="shared" si="315"/>
        <v>0</v>
      </c>
      <c r="BT136" s="518">
        <f t="shared" si="316"/>
        <v>0</v>
      </c>
      <c r="BU136" s="1277" t="e">
        <f t="shared" si="317"/>
        <v>#DIV/0!</v>
      </c>
      <c r="BV136" s="497" t="e">
        <f t="shared" si="318"/>
        <v>#DIV/0!</v>
      </c>
      <c r="BW136" s="91"/>
      <c r="BX136" s="509"/>
      <c r="BY136" s="509"/>
      <c r="BZ136" s="511"/>
      <c r="CA136" s="375"/>
      <c r="CB136" s="1189"/>
      <c r="CC136" s="1191"/>
      <c r="CD136" s="1191"/>
      <c r="CE136" s="355"/>
      <c r="CF136" s="355"/>
      <c r="CG136" s="355"/>
      <c r="CH136" s="1193"/>
      <c r="CI136" s="28"/>
      <c r="CJ136" s="28"/>
      <c r="CK136" s="28"/>
      <c r="CL136" s="41"/>
      <c r="CM136" s="1314"/>
      <c r="CN136" s="1193"/>
      <c r="CO136" s="28"/>
      <c r="CP136" s="1195"/>
      <c r="CQ136" s="41"/>
      <c r="CR136" s="1306"/>
      <c r="CS136" s="1191"/>
      <c r="CT136" s="1191"/>
      <c r="CU136" s="93"/>
      <c r="CV136" s="1191"/>
      <c r="CW136" s="1191"/>
      <c r="CX136" s="1191"/>
      <c r="CY136" s="1207"/>
      <c r="CZ136" s="1351" t="e">
        <f t="shared" si="319"/>
        <v>#DIV/0!</v>
      </c>
      <c r="DA136" s="1210" t="e">
        <f t="shared" si="320"/>
        <v>#DIV/0!</v>
      </c>
      <c r="DB136" s="777" t="e">
        <f t="shared" si="321"/>
        <v>#DIV/0!</v>
      </c>
      <c r="DC136" s="1210"/>
      <c r="DD136" s="770"/>
      <c r="DE136" s="770"/>
      <c r="DF136" s="770"/>
      <c r="DG136" s="770"/>
      <c r="DH136" s="770"/>
      <c r="DI136" s="1210">
        <f t="shared" si="322"/>
        <v>0</v>
      </c>
      <c r="DJ136" s="770"/>
      <c r="DK136" s="1210"/>
      <c r="DL136" s="770"/>
      <c r="DM136" s="1256" t="e">
        <f t="shared" si="323"/>
        <v>#DIV/0!</v>
      </c>
      <c r="DO136" s="69"/>
    </row>
    <row r="137" spans="1:121" s="68" customFormat="1" ht="15.95" customHeight="1" x14ac:dyDescent="0.25">
      <c r="A137" s="1307"/>
      <c r="B137" s="1213"/>
      <c r="C137" s="1218"/>
      <c r="D137" s="1218"/>
      <c r="E137" s="1218"/>
      <c r="F137" s="1089"/>
      <c r="G137" s="1217"/>
      <c r="H137" s="1213"/>
      <c r="I137" s="1217"/>
      <c r="J137" s="1296"/>
      <c r="K137" s="1190"/>
      <c r="L137" s="1321"/>
      <c r="M137" s="1294"/>
      <c r="N137" s="72"/>
      <c r="O137" s="91"/>
      <c r="P137" s="72"/>
      <c r="Q137" s="716">
        <f>P137-M136</f>
        <v>0</v>
      </c>
      <c r="R137" s="716">
        <f t="shared" si="311"/>
        <v>0</v>
      </c>
      <c r="S137" s="690"/>
      <c r="T137" s="724"/>
      <c r="U137" s="725"/>
      <c r="V137" s="725"/>
      <c r="W137" s="725"/>
      <c r="X137" s="1350"/>
      <c r="Y137" s="1300"/>
      <c r="Z137" s="1323"/>
      <c r="AA137" s="1298"/>
      <c r="AB137" s="1213"/>
      <c r="AC137" s="1218"/>
      <c r="AD137" s="1218"/>
      <c r="AE137" s="1218"/>
      <c r="AF137" s="1217"/>
      <c r="AG137" s="1307" t="e">
        <f t="shared" si="312"/>
        <v>#DIV/0!</v>
      </c>
      <c r="AH137" s="633"/>
      <c r="AI137" s="1192"/>
      <c r="AJ137" s="1192"/>
      <c r="AK137" s="1190"/>
      <c r="AL137" s="1192"/>
      <c r="AM137" s="365"/>
      <c r="AN137" s="365"/>
      <c r="AO137" s="365"/>
      <c r="AP137" s="1192"/>
      <c r="AQ137" s="92"/>
      <c r="AR137" s="1192"/>
      <c r="AS137" s="1208"/>
      <c r="AT137" s="1192"/>
      <c r="AU137" s="1192"/>
      <c r="AV137" s="277"/>
      <c r="AW137" s="277"/>
      <c r="AX137" s="277"/>
      <c r="AY137" s="1208"/>
      <c r="AZ137" s="1190"/>
      <c r="BA137" s="277"/>
      <c r="BB137" s="277"/>
      <c r="BC137" s="266"/>
      <c r="BD137" s="266"/>
      <c r="BE137" s="1222"/>
      <c r="BF137" s="1222"/>
      <c r="BG137" s="1218"/>
      <c r="BH137" s="277"/>
      <c r="BI137" s="277"/>
      <c r="BJ137" s="1192"/>
      <c r="BK137" s="1192"/>
      <c r="BL137" s="1276"/>
      <c r="BM137" s="1276"/>
      <c r="BN137" s="1276"/>
      <c r="BO137" s="1215"/>
      <c r="BP137" s="78"/>
      <c r="BQ137" s="375"/>
      <c r="BR137" s="1292"/>
      <c r="BS137" s="1215"/>
      <c r="BT137" s="528">
        <f t="shared" si="316"/>
        <v>0</v>
      </c>
      <c r="BU137" s="1303"/>
      <c r="BV137" s="502">
        <f t="shared" si="318"/>
        <v>0</v>
      </c>
      <c r="BW137" s="91"/>
      <c r="BX137" s="509"/>
      <c r="BY137" s="509"/>
      <c r="BZ137" s="511"/>
      <c r="CA137" s="375"/>
      <c r="CB137" s="1190"/>
      <c r="CC137" s="1192"/>
      <c r="CD137" s="1192"/>
      <c r="CE137" s="356"/>
      <c r="CF137" s="356"/>
      <c r="CG137" s="356"/>
      <c r="CH137" s="1194"/>
      <c r="CI137" s="549"/>
      <c r="CJ137" s="549"/>
      <c r="CK137" s="549"/>
      <c r="CL137" s="553"/>
      <c r="CM137" s="1315"/>
      <c r="CN137" s="1358"/>
      <c r="CO137" s="549"/>
      <c r="CP137" s="1196"/>
      <c r="CQ137" s="41"/>
      <c r="CR137" s="1307"/>
      <c r="CS137" s="1192"/>
      <c r="CT137" s="1192"/>
      <c r="CU137" s="60"/>
      <c r="CV137" s="1192"/>
      <c r="CW137" s="1192"/>
      <c r="CX137" s="1192"/>
      <c r="CY137" s="1208"/>
      <c r="CZ137" s="1352"/>
      <c r="DA137" s="1211"/>
      <c r="DB137" s="778"/>
      <c r="DC137" s="1211"/>
      <c r="DD137" s="768"/>
      <c r="DE137" s="768"/>
      <c r="DF137" s="768"/>
      <c r="DG137" s="768"/>
      <c r="DH137" s="768"/>
      <c r="DI137" s="1211">
        <f t="shared" si="322"/>
        <v>0</v>
      </c>
      <c r="DJ137" s="768"/>
      <c r="DK137" s="1211"/>
      <c r="DL137" s="768"/>
      <c r="DM137" s="1257">
        <f t="shared" si="323"/>
        <v>0</v>
      </c>
      <c r="DO137" s="69"/>
    </row>
    <row r="138" spans="1:121" s="68" customFormat="1" ht="15.95" customHeight="1" x14ac:dyDescent="0.25">
      <c r="A138" s="1212"/>
      <c r="B138" s="1212"/>
      <c r="C138" s="1214"/>
      <c r="D138" s="1214"/>
      <c r="E138" s="1214"/>
      <c r="F138" s="492"/>
      <c r="G138" s="1216"/>
      <c r="H138" s="1214"/>
      <c r="I138" s="1216"/>
      <c r="J138" s="1295" t="s">
        <v>385</v>
      </c>
      <c r="K138" s="1189"/>
      <c r="L138" s="1320"/>
      <c r="M138" s="1293"/>
      <c r="N138" s="22"/>
      <c r="O138" s="276"/>
      <c r="P138" s="22"/>
      <c r="Q138" s="744">
        <f>P138-M138</f>
        <v>0</v>
      </c>
      <c r="R138" s="744">
        <f t="shared" si="311"/>
        <v>0</v>
      </c>
      <c r="S138" s="690"/>
      <c r="T138" s="724"/>
      <c r="U138" s="725"/>
      <c r="V138" s="725"/>
      <c r="W138" s="725"/>
      <c r="X138" s="1207"/>
      <c r="Y138" s="1299"/>
      <c r="Z138" s="332"/>
      <c r="AA138" s="1297"/>
      <c r="AB138" s="1212"/>
      <c r="AC138" s="1214"/>
      <c r="AD138" s="1214"/>
      <c r="AE138" s="1214"/>
      <c r="AF138" s="1216"/>
      <c r="AG138" s="1306" t="e">
        <f t="shared" si="312"/>
        <v>#DIV/0!</v>
      </c>
      <c r="AH138" s="632"/>
      <c r="AI138" s="1191"/>
      <c r="AJ138" s="1191">
        <f t="shared" si="325"/>
        <v>0</v>
      </c>
      <c r="AK138" s="1189"/>
      <c r="AL138" s="1191"/>
      <c r="AM138" s="364"/>
      <c r="AN138" s="364"/>
      <c r="AO138" s="364"/>
      <c r="AP138" s="1191"/>
      <c r="AQ138" s="90"/>
      <c r="AR138" s="1191">
        <f>AI138*Z138</f>
        <v>0</v>
      </c>
      <c r="AS138" s="1207">
        <f t="shared" si="314"/>
        <v>0</v>
      </c>
      <c r="AT138" s="1191"/>
      <c r="AU138" s="1191"/>
      <c r="AV138" s="276"/>
      <c r="AW138" s="276"/>
      <c r="AX138" s="276"/>
      <c r="AY138" s="1207"/>
      <c r="AZ138" s="1189"/>
      <c r="BA138" s="277"/>
      <c r="BB138" s="277"/>
      <c r="BC138" s="265"/>
      <c r="BD138" s="265"/>
      <c r="BE138" s="1221"/>
      <c r="BF138" s="1221"/>
      <c r="BG138" s="1214"/>
      <c r="BH138" s="276"/>
      <c r="BI138" s="276"/>
      <c r="BJ138" s="1191"/>
      <c r="BK138" s="1191"/>
      <c r="BL138" s="1191"/>
      <c r="BM138" s="1191"/>
      <c r="BN138" s="1191"/>
      <c r="BO138" s="1214"/>
      <c r="BP138" s="78"/>
      <c r="BQ138" s="375"/>
      <c r="BR138" s="1212" t="e">
        <f>AI138/AA138/7.175</f>
        <v>#DIV/0!</v>
      </c>
      <c r="BS138" s="1214">
        <f>CN138-BO138</f>
        <v>0</v>
      </c>
      <c r="BT138" s="518">
        <f t="shared" si="316"/>
        <v>0</v>
      </c>
      <c r="BU138" s="1277" t="e">
        <f>BR138-BS138</f>
        <v>#DIV/0!</v>
      </c>
      <c r="BV138" s="497" t="e">
        <f t="shared" si="318"/>
        <v>#DIV/0!</v>
      </c>
      <c r="BW138" s="91"/>
      <c r="BX138" s="509"/>
      <c r="BY138" s="509"/>
      <c r="BZ138" s="511"/>
      <c r="CA138" s="375"/>
      <c r="CB138" s="1189"/>
      <c r="CC138" s="1191"/>
      <c r="CD138" s="1191"/>
      <c r="CE138" s="355"/>
      <c r="CF138" s="355"/>
      <c r="CG138" s="355"/>
      <c r="CH138" s="1193"/>
      <c r="CI138" s="28"/>
      <c r="CJ138" s="28"/>
      <c r="CK138" s="28"/>
      <c r="CL138" s="41"/>
      <c r="CM138" s="1314"/>
      <c r="CN138" s="1193"/>
      <c r="CO138" s="28"/>
      <c r="CP138" s="1195"/>
      <c r="CQ138" s="41"/>
      <c r="CR138" s="1306"/>
      <c r="CS138" s="1191"/>
      <c r="CT138" s="1191"/>
      <c r="CU138" s="93"/>
      <c r="CV138" s="1191"/>
      <c r="CW138" s="1191"/>
      <c r="CX138" s="1191"/>
      <c r="CY138" s="1207"/>
      <c r="CZ138" s="1351" t="e">
        <f>AI138/AA138/BR138</f>
        <v>#DIV/0!</v>
      </c>
      <c r="DA138" s="1210" t="e">
        <f>BU138*CZ138*AA138*CR138/1000/1000</f>
        <v>#DIV/0!</v>
      </c>
      <c r="DB138" s="777" t="e">
        <f>BV138*CZ138*AA138*CR138/1000/1000</f>
        <v>#DIV/0!</v>
      </c>
      <c r="DC138" s="1210"/>
      <c r="DD138" s="770"/>
      <c r="DE138" s="770"/>
      <c r="DF138" s="770"/>
      <c r="DG138" s="770"/>
      <c r="DH138" s="770"/>
      <c r="DI138" s="1210">
        <f t="shared" si="322"/>
        <v>0</v>
      </c>
      <c r="DJ138" s="770"/>
      <c r="DK138" s="1210"/>
      <c r="DL138" s="770"/>
      <c r="DM138" s="1256" t="e">
        <f t="shared" si="323"/>
        <v>#DIV/0!</v>
      </c>
      <c r="DO138" s="69"/>
    </row>
    <row r="139" spans="1:121" s="68" customFormat="1" ht="15.95" customHeight="1" x14ac:dyDescent="0.25">
      <c r="A139" s="1213"/>
      <c r="B139" s="1213"/>
      <c r="C139" s="1218"/>
      <c r="D139" s="1218"/>
      <c r="E139" s="1218"/>
      <c r="F139" s="493"/>
      <c r="G139" s="1217"/>
      <c r="H139" s="1218"/>
      <c r="I139" s="1217"/>
      <c r="J139" s="1296"/>
      <c r="K139" s="1190"/>
      <c r="L139" s="1321"/>
      <c r="M139" s="1294"/>
      <c r="N139" s="72"/>
      <c r="O139" s="91"/>
      <c r="P139" s="72"/>
      <c r="Q139" s="716">
        <f>P139-M138</f>
        <v>0</v>
      </c>
      <c r="R139" s="716">
        <f t="shared" si="311"/>
        <v>0</v>
      </c>
      <c r="S139" s="743"/>
      <c r="T139" s="745"/>
      <c r="U139" s="745"/>
      <c r="V139" s="745"/>
      <c r="W139" s="745"/>
      <c r="X139" s="1350"/>
      <c r="Y139" s="1300"/>
      <c r="Z139" s="333"/>
      <c r="AA139" s="1298"/>
      <c r="AB139" s="1213"/>
      <c r="AC139" s="1218"/>
      <c r="AD139" s="1218"/>
      <c r="AE139" s="1218"/>
      <c r="AF139" s="1217"/>
      <c r="AG139" s="1307" t="e">
        <f t="shared" si="312"/>
        <v>#DIV/0!</v>
      </c>
      <c r="AH139" s="633"/>
      <c r="AI139" s="1192"/>
      <c r="AJ139" s="1192"/>
      <c r="AK139" s="1190"/>
      <c r="AL139" s="1192"/>
      <c r="AM139" s="365"/>
      <c r="AN139" s="365"/>
      <c r="AO139" s="365"/>
      <c r="AP139" s="1192"/>
      <c r="AQ139" s="92"/>
      <c r="AR139" s="1192"/>
      <c r="AS139" s="1208"/>
      <c r="AT139" s="1192"/>
      <c r="AU139" s="1192"/>
      <c r="AV139" s="277"/>
      <c r="AW139" s="277"/>
      <c r="AX139" s="277"/>
      <c r="AY139" s="1208"/>
      <c r="AZ139" s="1190"/>
      <c r="BA139" s="277"/>
      <c r="BB139" s="277"/>
      <c r="BC139" s="266"/>
      <c r="BD139" s="266"/>
      <c r="BE139" s="1222"/>
      <c r="BF139" s="1222"/>
      <c r="BG139" s="1218"/>
      <c r="BH139" s="277"/>
      <c r="BI139" s="277"/>
      <c r="BJ139" s="1192"/>
      <c r="BK139" s="1192"/>
      <c r="BL139" s="1276"/>
      <c r="BM139" s="1276"/>
      <c r="BN139" s="1276"/>
      <c r="BO139" s="1215"/>
      <c r="BP139" s="78"/>
      <c r="BQ139" s="375"/>
      <c r="BR139" s="1292"/>
      <c r="BS139" s="1215"/>
      <c r="BT139" s="528">
        <f t="shared" si="316"/>
        <v>0</v>
      </c>
      <c r="BU139" s="1303"/>
      <c r="BV139" s="502">
        <f t="shared" si="318"/>
        <v>0</v>
      </c>
      <c r="BW139" s="91"/>
      <c r="BX139" s="509"/>
      <c r="BY139" s="509"/>
      <c r="BZ139" s="511"/>
      <c r="CA139" s="375"/>
      <c r="CB139" s="1190"/>
      <c r="CC139" s="1192"/>
      <c r="CD139" s="1192"/>
      <c r="CE139" s="356"/>
      <c r="CF139" s="356"/>
      <c r="CG139" s="356"/>
      <c r="CH139" s="1194"/>
      <c r="CI139" s="549"/>
      <c r="CJ139" s="549"/>
      <c r="CK139" s="549"/>
      <c r="CL139" s="553"/>
      <c r="CM139" s="1315"/>
      <c r="CN139" s="1358"/>
      <c r="CO139" s="549"/>
      <c r="CP139" s="1196"/>
      <c r="CQ139" s="41"/>
      <c r="CR139" s="1307"/>
      <c r="CS139" s="1192"/>
      <c r="CT139" s="1192"/>
      <c r="CU139" s="60"/>
      <c r="CV139" s="1192"/>
      <c r="CW139" s="1192"/>
      <c r="CX139" s="1192"/>
      <c r="CY139" s="1208"/>
      <c r="CZ139" s="1352"/>
      <c r="DA139" s="1211"/>
      <c r="DB139" s="778"/>
      <c r="DC139" s="1211"/>
      <c r="DD139" s="768"/>
      <c r="DE139" s="768"/>
      <c r="DF139" s="768"/>
      <c r="DG139" s="768"/>
      <c r="DH139" s="768"/>
      <c r="DI139" s="1211">
        <f t="shared" si="322"/>
        <v>0</v>
      </c>
      <c r="DJ139" s="768"/>
      <c r="DK139" s="1211"/>
      <c r="DL139" s="768"/>
      <c r="DM139" s="1257">
        <f t="shared" si="323"/>
        <v>0</v>
      </c>
      <c r="DO139" s="69"/>
    </row>
    <row r="140" spans="1:121" s="25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2" t="s">
        <v>384</v>
      </c>
      <c r="K140" s="197"/>
      <c r="L140" s="196"/>
      <c r="M140" s="185"/>
      <c r="N140" s="72"/>
      <c r="O140" s="19"/>
      <c r="P140" s="72"/>
      <c r="Q140" s="746">
        <f t="shared" si="324"/>
        <v>0</v>
      </c>
      <c r="R140" s="746">
        <f t="shared" si="311"/>
        <v>0</v>
      </c>
      <c r="S140" s="747"/>
      <c r="T140" s="724"/>
      <c r="U140" s="725"/>
      <c r="V140" s="725"/>
      <c r="W140" s="725"/>
      <c r="X140" s="667"/>
      <c r="Y140" s="338"/>
      <c r="Z140" s="331"/>
      <c r="AA140" s="335"/>
      <c r="AB140" s="18"/>
      <c r="AC140" s="11"/>
      <c r="AD140" s="11"/>
      <c r="AE140" s="11"/>
      <c r="AF140" s="14"/>
      <c r="AG140" s="75" t="e">
        <f t="shared" si="312"/>
        <v>#DIV/0!</v>
      </c>
      <c r="AH140" s="632"/>
      <c r="AI140" s="28"/>
      <c r="AJ140" s="28">
        <f t="shared" si="325"/>
        <v>0</v>
      </c>
      <c r="AK140" s="369"/>
      <c r="AL140" s="370"/>
      <c r="AM140" s="370"/>
      <c r="AN140" s="370"/>
      <c r="AO140" s="370"/>
      <c r="AP140" s="370"/>
      <c r="AQ140" s="133"/>
      <c r="AR140" s="28">
        <f>AI140*Z140</f>
        <v>0</v>
      </c>
      <c r="AS140" s="279">
        <f t="shared" si="314"/>
        <v>0</v>
      </c>
      <c r="AT140" s="278"/>
      <c r="AU140" s="278"/>
      <c r="AV140" s="278"/>
      <c r="AW140" s="278"/>
      <c r="AX140" s="278"/>
      <c r="AY140" s="283"/>
      <c r="AZ140" s="57"/>
      <c r="BA140" s="28"/>
      <c r="BB140" s="28"/>
      <c r="BC140" s="278"/>
      <c r="BD140" s="278"/>
      <c r="BE140" s="278"/>
      <c r="BF140" s="278"/>
      <c r="BG140" s="278"/>
      <c r="BH140" s="28"/>
      <c r="BI140" s="28"/>
      <c r="BJ140" s="28"/>
      <c r="BK140" s="28"/>
      <c r="BL140" s="28"/>
      <c r="BM140" s="28"/>
      <c r="BN140" s="28"/>
      <c r="BO140" s="11"/>
      <c r="BP140" s="78"/>
      <c r="BQ140" s="378"/>
      <c r="BR140" s="491" t="e">
        <f>AI140/AA140/7.1878</f>
        <v>#DIV/0!</v>
      </c>
      <c r="BS140" s="492">
        <f>CN140-BO140</f>
        <v>0</v>
      </c>
      <c r="BT140" s="518">
        <f t="shared" si="316"/>
        <v>0</v>
      </c>
      <c r="BU140" s="518" t="e">
        <f>BR140-BS140</f>
        <v>#DIV/0!</v>
      </c>
      <c r="BV140" s="497" t="e">
        <f t="shared" si="318"/>
        <v>#DIV/0!</v>
      </c>
      <c r="BW140" s="28"/>
      <c r="BX140" s="28"/>
      <c r="BY140" s="28"/>
      <c r="BZ140" s="41"/>
      <c r="CA140" s="378"/>
      <c r="CB140" s="358"/>
      <c r="CC140" s="354"/>
      <c r="CD140" s="354"/>
      <c r="CE140" s="354"/>
      <c r="CF140" s="354"/>
      <c r="CG140" s="354"/>
      <c r="CH140" s="28"/>
      <c r="CI140" s="28"/>
      <c r="CJ140" s="28"/>
      <c r="CK140" s="28"/>
      <c r="CL140" s="41"/>
      <c r="CM140" s="57"/>
      <c r="CN140" s="16"/>
      <c r="CO140" s="28"/>
      <c r="CP140" s="41"/>
      <c r="CQ140" s="41"/>
      <c r="CR140" s="14"/>
      <c r="CS140" s="30"/>
      <c r="CT140" s="30"/>
      <c r="CU140" s="30"/>
      <c r="CV140" s="30"/>
      <c r="CW140" s="30"/>
      <c r="CX140" s="30"/>
      <c r="CY140" s="324"/>
      <c r="CZ140" s="311" t="e">
        <f>AI140/AA140/BR140</f>
        <v>#DIV/0!</v>
      </c>
      <c r="DA140" s="768" t="e">
        <f>BU140*CZ140*AA140*CR140/1000/1000</f>
        <v>#DIV/0!</v>
      </c>
      <c r="DB140" s="778" t="e">
        <f>BV140*CZ140*AA140*CR140/1000/1000</f>
        <v>#DIV/0!</v>
      </c>
      <c r="DC140" s="768"/>
      <c r="DD140" s="768"/>
      <c r="DE140" s="768"/>
      <c r="DF140" s="768"/>
      <c r="DG140" s="768"/>
      <c r="DH140" s="768"/>
      <c r="DI140" s="768">
        <f t="shared" si="322"/>
        <v>0</v>
      </c>
      <c r="DJ140" s="768"/>
      <c r="DK140" s="768"/>
      <c r="DL140" s="768"/>
      <c r="DM140" s="636" t="e">
        <f t="shared" si="323"/>
        <v>#DIV/0!</v>
      </c>
      <c r="DN140" s="20"/>
      <c r="DO140" s="69"/>
      <c r="DQ140" s="24"/>
    </row>
    <row r="141" spans="1:121" s="68" customFormat="1" ht="15.95" customHeight="1" x14ac:dyDescent="0.25">
      <c r="A141" s="1212"/>
      <c r="B141" s="1212"/>
      <c r="C141" s="1214"/>
      <c r="D141" s="1214"/>
      <c r="E141" s="1214"/>
      <c r="F141" s="492"/>
      <c r="G141" s="1216"/>
      <c r="H141" s="1214"/>
      <c r="I141" s="1216"/>
      <c r="J141" s="1295" t="s">
        <v>385</v>
      </c>
      <c r="K141" s="1189"/>
      <c r="L141" s="1320"/>
      <c r="M141" s="1293"/>
      <c r="N141" s="22"/>
      <c r="O141" s="276"/>
      <c r="P141" s="22"/>
      <c r="Q141" s="716">
        <f>P141-M141</f>
        <v>0</v>
      </c>
      <c r="R141" s="716">
        <f t="shared" si="311"/>
        <v>0</v>
      </c>
      <c r="S141" s="747"/>
      <c r="T141" s="724"/>
      <c r="U141" s="725"/>
      <c r="V141" s="725"/>
      <c r="W141" s="725"/>
      <c r="X141" s="1207"/>
      <c r="Y141" s="1299"/>
      <c r="Z141" s="332"/>
      <c r="AA141" s="1297"/>
      <c r="AB141" s="1212"/>
      <c r="AC141" s="1214"/>
      <c r="AD141" s="1214"/>
      <c r="AE141" s="1214"/>
      <c r="AF141" s="1216"/>
      <c r="AG141" s="1306" t="e">
        <f>(AI141+AI142)/AA141/CZ141</f>
        <v>#DIV/0!</v>
      </c>
      <c r="AH141" s="632"/>
      <c r="AI141" s="91"/>
      <c r="AJ141" s="1191">
        <f t="shared" si="325"/>
        <v>0</v>
      </c>
      <c r="AK141" s="1189"/>
      <c r="AL141" s="1191"/>
      <c r="AM141" s="364"/>
      <c r="AN141" s="364"/>
      <c r="AO141" s="364"/>
      <c r="AP141" s="1191"/>
      <c r="AQ141" s="90"/>
      <c r="AR141" s="91">
        <f>AI141*Z141</f>
        <v>0</v>
      </c>
      <c r="AS141" s="288">
        <f t="shared" si="314"/>
        <v>0</v>
      </c>
      <c r="AT141" s="1191"/>
      <c r="AU141" s="1191"/>
      <c r="AV141" s="276"/>
      <c r="AW141" s="276"/>
      <c r="AX141" s="276"/>
      <c r="AY141" s="1207"/>
      <c r="AZ141" s="1189"/>
      <c r="BA141" s="277"/>
      <c r="BB141" s="277"/>
      <c r="BC141" s="265"/>
      <c r="BD141" s="265"/>
      <c r="BE141" s="1221"/>
      <c r="BF141" s="1221"/>
      <c r="BG141" s="1214"/>
      <c r="BH141" s="276"/>
      <c r="BI141" s="276"/>
      <c r="BJ141" s="1191"/>
      <c r="BK141" s="1191"/>
      <c r="BL141" s="1191"/>
      <c r="BM141" s="1191"/>
      <c r="BN141" s="1191"/>
      <c r="BO141" s="1214"/>
      <c r="BP141" s="78"/>
      <c r="BQ141" s="375"/>
      <c r="BR141" s="1212" t="e">
        <f>(AI141+AI142)/AA141/7.1846</f>
        <v>#DIV/0!</v>
      </c>
      <c r="BS141" s="1214">
        <f>CN141-BO141</f>
        <v>0</v>
      </c>
      <c r="BT141" s="518">
        <f t="shared" si="316"/>
        <v>0</v>
      </c>
      <c r="BU141" s="1277" t="e">
        <f>BR141-BS141</f>
        <v>#DIV/0!</v>
      </c>
      <c r="BV141" s="497" t="e">
        <f t="shared" si="318"/>
        <v>#DIV/0!</v>
      </c>
      <c r="BW141" s="91"/>
      <c r="BX141" s="509"/>
      <c r="BY141" s="509"/>
      <c r="BZ141" s="511"/>
      <c r="CA141" s="375"/>
      <c r="CB141" s="1189"/>
      <c r="CC141" s="1191"/>
      <c r="CD141" s="1191"/>
      <c r="CE141" s="355"/>
      <c r="CF141" s="355"/>
      <c r="CG141" s="355"/>
      <c r="CH141" s="1193"/>
      <c r="CI141" s="28"/>
      <c r="CJ141" s="28"/>
      <c r="CK141" s="28"/>
      <c r="CL141" s="41"/>
      <c r="CM141" s="1314"/>
      <c r="CN141" s="1193"/>
      <c r="CO141" s="28"/>
      <c r="CP141" s="1195"/>
      <c r="CQ141" s="41"/>
      <c r="CR141" s="1306"/>
      <c r="CS141" s="1191"/>
      <c r="CT141" s="1191"/>
      <c r="CU141" s="93"/>
      <c r="CV141" s="1191"/>
      <c r="CW141" s="1191"/>
      <c r="CX141" s="1191"/>
      <c r="CY141" s="1207"/>
      <c r="CZ141" s="1351" t="e">
        <f>(AI141+AI142)/AA141/BR141</f>
        <v>#DIV/0!</v>
      </c>
      <c r="DA141" s="1210" t="e">
        <f>BU141*CZ141*AA141*CR141/1000/1000</f>
        <v>#DIV/0!</v>
      </c>
      <c r="DB141" s="777" t="e">
        <f>BV141*CZ141*AA141*CR141/1000/1000</f>
        <v>#DIV/0!</v>
      </c>
      <c r="DC141" s="1210"/>
      <c r="DD141" s="770"/>
      <c r="DE141" s="770"/>
      <c r="DF141" s="770"/>
      <c r="DG141" s="770"/>
      <c r="DH141" s="770"/>
      <c r="DI141" s="1210">
        <f t="shared" si="322"/>
        <v>0</v>
      </c>
      <c r="DJ141" s="770"/>
      <c r="DK141" s="1210"/>
      <c r="DL141" s="770"/>
      <c r="DM141" s="1256" t="e">
        <f t="shared" si="323"/>
        <v>#DIV/0!</v>
      </c>
      <c r="DO141" s="69"/>
    </row>
    <row r="142" spans="1:121" s="68" customFormat="1" ht="15.95" customHeight="1" x14ac:dyDescent="0.25">
      <c r="A142" s="1213"/>
      <c r="B142" s="1213"/>
      <c r="C142" s="1218"/>
      <c r="D142" s="1218"/>
      <c r="E142" s="1218"/>
      <c r="F142" s="493"/>
      <c r="G142" s="1217"/>
      <c r="H142" s="1218"/>
      <c r="I142" s="1217"/>
      <c r="J142" s="1296"/>
      <c r="K142" s="1190"/>
      <c r="L142" s="1321"/>
      <c r="M142" s="1294"/>
      <c r="N142" s="72"/>
      <c r="O142" s="91"/>
      <c r="P142" s="72"/>
      <c r="Q142" s="716">
        <f>P142-M141</f>
        <v>0</v>
      </c>
      <c r="R142" s="716">
        <f t="shared" si="311"/>
        <v>0</v>
      </c>
      <c r="S142" s="747"/>
      <c r="T142" s="724"/>
      <c r="U142" s="725"/>
      <c r="V142" s="725"/>
      <c r="W142" s="725"/>
      <c r="X142" s="1350"/>
      <c r="Y142" s="1300"/>
      <c r="Z142" s="333"/>
      <c r="AA142" s="1298"/>
      <c r="AB142" s="1213"/>
      <c r="AC142" s="1218"/>
      <c r="AD142" s="1218"/>
      <c r="AE142" s="1218"/>
      <c r="AF142" s="1217"/>
      <c r="AG142" s="1307" t="e">
        <f>AI142/AA142/CZ142</f>
        <v>#DIV/0!</v>
      </c>
      <c r="AH142" s="633"/>
      <c r="AI142" s="91"/>
      <c r="AJ142" s="1192">
        <f>AI142*Y141</f>
        <v>0</v>
      </c>
      <c r="AK142" s="1190"/>
      <c r="AL142" s="1192"/>
      <c r="AM142" s="365"/>
      <c r="AN142" s="365"/>
      <c r="AO142" s="365"/>
      <c r="AP142" s="1192"/>
      <c r="AQ142" s="92"/>
      <c r="AR142" s="91">
        <f>AI142*Z142</f>
        <v>0</v>
      </c>
      <c r="AS142" s="288">
        <f t="shared" si="314"/>
        <v>0</v>
      </c>
      <c r="AT142" s="1192"/>
      <c r="AU142" s="1192"/>
      <c r="AV142" s="277"/>
      <c r="AW142" s="277"/>
      <c r="AX142" s="277"/>
      <c r="AY142" s="1208"/>
      <c r="AZ142" s="1190"/>
      <c r="BA142" s="277"/>
      <c r="BB142" s="277"/>
      <c r="BC142" s="266"/>
      <c r="BD142" s="266"/>
      <c r="BE142" s="1222"/>
      <c r="BF142" s="1222"/>
      <c r="BG142" s="1218"/>
      <c r="BH142" s="277"/>
      <c r="BI142" s="277"/>
      <c r="BJ142" s="1192"/>
      <c r="BK142" s="1192"/>
      <c r="BL142" s="1276"/>
      <c r="BM142" s="1276"/>
      <c r="BN142" s="1276"/>
      <c r="BO142" s="1215"/>
      <c r="BP142" s="78"/>
      <c r="BQ142" s="375"/>
      <c r="BR142" s="1292"/>
      <c r="BS142" s="1215"/>
      <c r="BT142" s="528">
        <f t="shared" si="316"/>
        <v>0</v>
      </c>
      <c r="BU142" s="1303"/>
      <c r="BV142" s="502">
        <f t="shared" si="318"/>
        <v>0</v>
      </c>
      <c r="BW142" s="91"/>
      <c r="BX142" s="509"/>
      <c r="BY142" s="509"/>
      <c r="BZ142" s="511"/>
      <c r="CA142" s="375"/>
      <c r="CB142" s="1190"/>
      <c r="CC142" s="1192"/>
      <c r="CD142" s="1192"/>
      <c r="CE142" s="356"/>
      <c r="CF142" s="356"/>
      <c r="CG142" s="356"/>
      <c r="CH142" s="1194"/>
      <c r="CI142" s="549"/>
      <c r="CJ142" s="549"/>
      <c r="CK142" s="549"/>
      <c r="CL142" s="553"/>
      <c r="CM142" s="1315"/>
      <c r="CN142" s="1358"/>
      <c r="CO142" s="549"/>
      <c r="CP142" s="1196"/>
      <c r="CQ142" s="41"/>
      <c r="CR142" s="1307"/>
      <c r="CS142" s="1192"/>
      <c r="CT142" s="1192"/>
      <c r="CU142" s="60"/>
      <c r="CV142" s="1192"/>
      <c r="CW142" s="1192"/>
      <c r="CX142" s="1192"/>
      <c r="CY142" s="1208"/>
      <c r="CZ142" s="1352"/>
      <c r="DA142" s="1211"/>
      <c r="DB142" s="778"/>
      <c r="DC142" s="1211"/>
      <c r="DD142" s="768"/>
      <c r="DE142" s="768"/>
      <c r="DF142" s="768"/>
      <c r="DG142" s="768"/>
      <c r="DH142" s="768"/>
      <c r="DI142" s="1211">
        <f t="shared" si="322"/>
        <v>0</v>
      </c>
      <c r="DJ142" s="768"/>
      <c r="DK142" s="1211"/>
      <c r="DL142" s="768"/>
      <c r="DM142" s="1257">
        <f t="shared" si="323"/>
        <v>0</v>
      </c>
      <c r="DO142" s="69"/>
    </row>
    <row r="143" spans="1:121" s="25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2" t="s">
        <v>384</v>
      </c>
      <c r="K143" s="197"/>
      <c r="L143" s="196"/>
      <c r="M143" s="185"/>
      <c r="N143" s="72"/>
      <c r="O143" s="19"/>
      <c r="P143" s="72"/>
      <c r="Q143" s="716">
        <v>30</v>
      </c>
      <c r="R143" s="686">
        <f t="shared" si="311"/>
        <v>0</v>
      </c>
      <c r="S143" s="743"/>
      <c r="T143" s="724"/>
      <c r="U143" s="725"/>
      <c r="V143" s="725"/>
      <c r="W143" s="725"/>
      <c r="X143" s="667"/>
      <c r="Y143" s="338"/>
      <c r="Z143" s="331"/>
      <c r="AA143" s="335"/>
      <c r="AB143" s="18"/>
      <c r="AC143" s="11"/>
      <c r="AD143" s="11"/>
      <c r="AE143" s="11"/>
      <c r="AF143" s="14"/>
      <c r="AG143" s="75" t="e">
        <f>AI143/AA143/CZ143</f>
        <v>#DIV/0!</v>
      </c>
      <c r="AH143" s="632"/>
      <c r="AI143" s="28"/>
      <c r="AJ143" s="28">
        <f t="shared" si="325"/>
        <v>0</v>
      </c>
      <c r="AK143" s="369"/>
      <c r="AL143" s="370"/>
      <c r="AM143" s="370"/>
      <c r="AN143" s="370"/>
      <c r="AO143" s="370"/>
      <c r="AP143" s="370"/>
      <c r="AQ143" s="133"/>
      <c r="AR143" s="28">
        <f>AI143*Z143</f>
        <v>0</v>
      </c>
      <c r="AS143" s="279">
        <f t="shared" si="314"/>
        <v>0</v>
      </c>
      <c r="AT143" s="278"/>
      <c r="AU143" s="278"/>
      <c r="AV143" s="278"/>
      <c r="AW143" s="278"/>
      <c r="AX143" s="278"/>
      <c r="AY143" s="283"/>
      <c r="AZ143" s="57"/>
      <c r="BA143" s="28"/>
      <c r="BB143" s="28"/>
      <c r="BC143" s="278"/>
      <c r="BD143" s="278"/>
      <c r="BE143" s="278"/>
      <c r="BF143" s="278"/>
      <c r="BG143" s="278"/>
      <c r="BH143" s="28"/>
      <c r="BI143" s="28"/>
      <c r="BJ143" s="28"/>
      <c r="BK143" s="28"/>
      <c r="BL143" s="28"/>
      <c r="BM143" s="28"/>
      <c r="BN143" s="28"/>
      <c r="BO143" s="11"/>
      <c r="BP143" s="78"/>
      <c r="BQ143" s="378"/>
      <c r="BR143" s="491" t="e">
        <f>AI143/AA143/7.1646</f>
        <v>#DIV/0!</v>
      </c>
      <c r="BS143" s="492">
        <f>CN143-BO143</f>
        <v>0</v>
      </c>
      <c r="BT143" s="518">
        <f t="shared" si="316"/>
        <v>0</v>
      </c>
      <c r="BU143" s="518" t="e">
        <f>BR143-BS143</f>
        <v>#DIV/0!</v>
      </c>
      <c r="BV143" s="497" t="e">
        <f t="shared" si="318"/>
        <v>#DIV/0!</v>
      </c>
      <c r="BW143" s="28"/>
      <c r="BX143" s="28"/>
      <c r="BY143" s="28"/>
      <c r="BZ143" s="41"/>
      <c r="CA143" s="378"/>
      <c r="CB143" s="358"/>
      <c r="CC143" s="354"/>
      <c r="CD143" s="354"/>
      <c r="CE143" s="354"/>
      <c r="CF143" s="354"/>
      <c r="CG143" s="354"/>
      <c r="CH143" s="28"/>
      <c r="CI143" s="28"/>
      <c r="CJ143" s="28"/>
      <c r="CK143" s="28"/>
      <c r="CL143" s="41"/>
      <c r="CM143" s="57"/>
      <c r="CN143" s="16"/>
      <c r="CO143" s="28"/>
      <c r="CP143" s="41"/>
      <c r="CQ143" s="41"/>
      <c r="CR143" s="14"/>
      <c r="CS143" s="30"/>
      <c r="CT143" s="30"/>
      <c r="CU143" s="30"/>
      <c r="CV143" s="30"/>
      <c r="CW143" s="30"/>
      <c r="CX143" s="30"/>
      <c r="CY143" s="324"/>
      <c r="CZ143" s="311" t="e">
        <f>AI143/AA143/BR143</f>
        <v>#DIV/0!</v>
      </c>
      <c r="DA143" s="768" t="e">
        <f>BU143*CZ143*AA143*CR143/1000/1000</f>
        <v>#DIV/0!</v>
      </c>
      <c r="DB143" s="778" t="e">
        <f>BV143*CZ143*AA143*CR143/1000/1000</f>
        <v>#DIV/0!</v>
      </c>
      <c r="DC143" s="768"/>
      <c r="DD143" s="768"/>
      <c r="DE143" s="768"/>
      <c r="DF143" s="768"/>
      <c r="DG143" s="768"/>
      <c r="DH143" s="768"/>
      <c r="DI143" s="768">
        <f t="shared" si="322"/>
        <v>0</v>
      </c>
      <c r="DJ143" s="768"/>
      <c r="DK143" s="768"/>
      <c r="DL143" s="768"/>
      <c r="DM143" s="636" t="e">
        <f t="shared" si="323"/>
        <v>#DIV/0!</v>
      </c>
      <c r="DN143" s="20"/>
      <c r="DO143" s="69"/>
      <c r="DQ143" s="24"/>
    </row>
    <row r="144" spans="1:121" s="68" customFormat="1" ht="15.95" customHeight="1" x14ac:dyDescent="0.25">
      <c r="A144" s="1212"/>
      <c r="B144" s="1212"/>
      <c r="C144" s="1214"/>
      <c r="D144" s="1214"/>
      <c r="E144" s="1214"/>
      <c r="F144" s="492"/>
      <c r="G144" s="1216"/>
      <c r="H144" s="1214"/>
      <c r="I144" s="1216"/>
      <c r="J144" s="1295" t="s">
        <v>388</v>
      </c>
      <c r="K144" s="1189"/>
      <c r="L144" s="1320"/>
      <c r="M144" s="1293"/>
      <c r="N144" s="22"/>
      <c r="O144" s="276"/>
      <c r="P144" s="22"/>
      <c r="Q144" s="716">
        <f>P144-M144</f>
        <v>0</v>
      </c>
      <c r="R144" s="716">
        <f t="shared" si="311"/>
        <v>0</v>
      </c>
      <c r="S144" s="747"/>
      <c r="T144" s="724"/>
      <c r="U144" s="725"/>
      <c r="V144" s="725"/>
      <c r="W144" s="725"/>
      <c r="X144" s="1207"/>
      <c r="Y144" s="1299"/>
      <c r="Z144" s="332"/>
      <c r="AA144" s="1297"/>
      <c r="AB144" s="1212"/>
      <c r="AC144" s="1214"/>
      <c r="AD144" s="1214"/>
      <c r="AE144" s="1214"/>
      <c r="AF144" s="1216"/>
      <c r="AG144" s="1306" t="e">
        <f>(AI144+AI145)/AA144/CZ144</f>
        <v>#DIV/0!</v>
      </c>
      <c r="AH144" s="632"/>
      <c r="AI144" s="91"/>
      <c r="AJ144" s="1191">
        <f t="shared" si="325"/>
        <v>0</v>
      </c>
      <c r="AK144" s="1189"/>
      <c r="AL144" s="1191"/>
      <c r="AM144" s="364"/>
      <c r="AN144" s="364"/>
      <c r="AO144" s="364"/>
      <c r="AP144" s="1191"/>
      <c r="AQ144" s="90"/>
      <c r="AR144" s="91">
        <f>AI144*Z144</f>
        <v>0</v>
      </c>
      <c r="AS144" s="288">
        <f t="shared" si="314"/>
        <v>0</v>
      </c>
      <c r="AT144" s="1191"/>
      <c r="AU144" s="1191"/>
      <c r="AV144" s="276"/>
      <c r="AW144" s="276"/>
      <c r="AX144" s="276"/>
      <c r="AY144" s="1207"/>
      <c r="AZ144" s="1189"/>
      <c r="BA144" s="277"/>
      <c r="BB144" s="277"/>
      <c r="BC144" s="265"/>
      <c r="BD144" s="265"/>
      <c r="BE144" s="1221"/>
      <c r="BF144" s="1221"/>
      <c r="BG144" s="1214"/>
      <c r="BH144" s="276"/>
      <c r="BI144" s="276"/>
      <c r="BJ144" s="1191"/>
      <c r="BK144" s="1191"/>
      <c r="BL144" s="1191"/>
      <c r="BM144" s="1191"/>
      <c r="BN144" s="1191"/>
      <c r="BO144" s="1214"/>
      <c r="BP144" s="78"/>
      <c r="BQ144" s="375"/>
      <c r="BR144" s="1212" t="e">
        <f>(AI144+AI145)/AA144/7.1982</f>
        <v>#DIV/0!</v>
      </c>
      <c r="BS144" s="1214">
        <f>CN144-BO144</f>
        <v>0</v>
      </c>
      <c r="BT144" s="518">
        <f t="shared" si="316"/>
        <v>0</v>
      </c>
      <c r="BU144" s="1277" t="e">
        <f>BR144-BS144</f>
        <v>#DIV/0!</v>
      </c>
      <c r="BV144" s="497" t="e">
        <f t="shared" si="318"/>
        <v>#DIV/0!</v>
      </c>
      <c r="BW144" s="91"/>
      <c r="BX144" s="509"/>
      <c r="BY144" s="509"/>
      <c r="BZ144" s="511"/>
      <c r="CA144" s="375"/>
      <c r="CB144" s="1189"/>
      <c r="CC144" s="1191"/>
      <c r="CD144" s="1191"/>
      <c r="CE144" s="355"/>
      <c r="CF144" s="355"/>
      <c r="CG144" s="355"/>
      <c r="CH144" s="1193"/>
      <c r="CI144" s="28"/>
      <c r="CJ144" s="28"/>
      <c r="CK144" s="28"/>
      <c r="CL144" s="41"/>
      <c r="CM144" s="1314"/>
      <c r="CN144" s="1193"/>
      <c r="CO144" s="28"/>
      <c r="CP144" s="1195"/>
      <c r="CQ144" s="41"/>
      <c r="CR144" s="1306"/>
      <c r="CS144" s="1191"/>
      <c r="CT144" s="1191"/>
      <c r="CU144" s="93"/>
      <c r="CV144" s="1191"/>
      <c r="CW144" s="1191"/>
      <c r="CX144" s="1191"/>
      <c r="CY144" s="1207"/>
      <c r="CZ144" s="1351" t="e">
        <f>(AI144+AI145)/AA144/BR144</f>
        <v>#DIV/0!</v>
      </c>
      <c r="DA144" s="1210" t="e">
        <f>BU144*CZ144*AA144*CR144/1000/1000</f>
        <v>#DIV/0!</v>
      </c>
      <c r="DB144" s="777" t="e">
        <f>BV144*CZ144*AA144*CR144/1000/1000</f>
        <v>#DIV/0!</v>
      </c>
      <c r="DC144" s="1210"/>
      <c r="DD144" s="770"/>
      <c r="DE144" s="770"/>
      <c r="DF144" s="770"/>
      <c r="DG144" s="770"/>
      <c r="DH144" s="770"/>
      <c r="DI144" s="1210">
        <f t="shared" si="322"/>
        <v>0</v>
      </c>
      <c r="DJ144" s="770"/>
      <c r="DK144" s="1210"/>
      <c r="DL144" s="770"/>
      <c r="DM144" s="1256" t="e">
        <f t="shared" si="323"/>
        <v>#DIV/0!</v>
      </c>
      <c r="DO144" s="69"/>
    </row>
    <row r="145" spans="1:121" s="68" customFormat="1" ht="15.95" customHeight="1" x14ac:dyDescent="0.25">
      <c r="A145" s="1213"/>
      <c r="B145" s="1213"/>
      <c r="C145" s="1218"/>
      <c r="D145" s="1218"/>
      <c r="E145" s="1218"/>
      <c r="F145" s="493"/>
      <c r="G145" s="1217"/>
      <c r="H145" s="1218"/>
      <c r="I145" s="1217"/>
      <c r="J145" s="1296"/>
      <c r="K145" s="1190"/>
      <c r="L145" s="1321"/>
      <c r="M145" s="1294"/>
      <c r="N145" s="72"/>
      <c r="O145" s="91"/>
      <c r="P145" s="72"/>
      <c r="Q145" s="716">
        <f>P145-M144</f>
        <v>0</v>
      </c>
      <c r="R145" s="748">
        <f t="shared" si="311"/>
        <v>0</v>
      </c>
      <c r="S145" s="743"/>
      <c r="T145" s="724"/>
      <c r="U145" s="725"/>
      <c r="V145" s="725"/>
      <c r="W145" s="725"/>
      <c r="X145" s="1350"/>
      <c r="Y145" s="1300"/>
      <c r="Z145" s="333"/>
      <c r="AA145" s="1298"/>
      <c r="AB145" s="1213"/>
      <c r="AC145" s="1218"/>
      <c r="AD145" s="1218"/>
      <c r="AE145" s="1218"/>
      <c r="AF145" s="1217"/>
      <c r="AG145" s="1307" t="e">
        <f>AI145/AA145/CZ145</f>
        <v>#DIV/0!</v>
      </c>
      <c r="AH145" s="633"/>
      <c r="AI145" s="91"/>
      <c r="AJ145" s="1192">
        <f>AI145*Y144</f>
        <v>0</v>
      </c>
      <c r="AK145" s="1190"/>
      <c r="AL145" s="1192"/>
      <c r="AM145" s="365"/>
      <c r="AN145" s="365"/>
      <c r="AO145" s="365"/>
      <c r="AP145" s="1192"/>
      <c r="AQ145" s="92"/>
      <c r="AR145" s="91">
        <f>AI145*Z144</f>
        <v>0</v>
      </c>
      <c r="AS145" s="288">
        <f t="shared" si="314"/>
        <v>0</v>
      </c>
      <c r="AT145" s="1192"/>
      <c r="AU145" s="1192"/>
      <c r="AV145" s="277"/>
      <c r="AW145" s="277"/>
      <c r="AX145" s="277"/>
      <c r="AY145" s="1208"/>
      <c r="AZ145" s="1190"/>
      <c r="BA145" s="277"/>
      <c r="BB145" s="277"/>
      <c r="BC145" s="266"/>
      <c r="BD145" s="266"/>
      <c r="BE145" s="1222"/>
      <c r="BF145" s="1222"/>
      <c r="BG145" s="1218"/>
      <c r="BH145" s="277"/>
      <c r="BI145" s="277"/>
      <c r="BJ145" s="1192"/>
      <c r="BK145" s="1192"/>
      <c r="BL145" s="1276"/>
      <c r="BM145" s="1276"/>
      <c r="BN145" s="1276"/>
      <c r="BO145" s="1215"/>
      <c r="BP145" s="78"/>
      <c r="BQ145" s="375"/>
      <c r="BR145" s="1292"/>
      <c r="BS145" s="1215"/>
      <c r="BT145" s="528">
        <f t="shared" si="316"/>
        <v>0</v>
      </c>
      <c r="BU145" s="1303"/>
      <c r="BV145" s="502">
        <f t="shared" si="318"/>
        <v>0</v>
      </c>
      <c r="BW145" s="91"/>
      <c r="BX145" s="509"/>
      <c r="BY145" s="509"/>
      <c r="BZ145" s="511"/>
      <c r="CA145" s="375"/>
      <c r="CB145" s="1190"/>
      <c r="CC145" s="1192"/>
      <c r="CD145" s="1192"/>
      <c r="CE145" s="356"/>
      <c r="CF145" s="356"/>
      <c r="CG145" s="356"/>
      <c r="CH145" s="1194"/>
      <c r="CI145" s="549"/>
      <c r="CJ145" s="549"/>
      <c r="CK145" s="549"/>
      <c r="CL145" s="553"/>
      <c r="CM145" s="1315"/>
      <c r="CN145" s="1358"/>
      <c r="CO145" s="549"/>
      <c r="CP145" s="1196"/>
      <c r="CQ145" s="41"/>
      <c r="CR145" s="1307"/>
      <c r="CS145" s="1192"/>
      <c r="CT145" s="1192"/>
      <c r="CU145" s="60"/>
      <c r="CV145" s="1192"/>
      <c r="CW145" s="1192"/>
      <c r="CX145" s="1192"/>
      <c r="CY145" s="1208"/>
      <c r="CZ145" s="1352"/>
      <c r="DA145" s="1211"/>
      <c r="DB145" s="778"/>
      <c r="DC145" s="1211"/>
      <c r="DD145" s="768"/>
      <c r="DE145" s="768"/>
      <c r="DF145" s="768"/>
      <c r="DG145" s="768"/>
      <c r="DH145" s="768"/>
      <c r="DI145" s="1211">
        <f t="shared" si="322"/>
        <v>0</v>
      </c>
      <c r="DJ145" s="768"/>
      <c r="DK145" s="1211"/>
      <c r="DL145" s="768"/>
      <c r="DM145" s="1257">
        <f t="shared" si="323"/>
        <v>0</v>
      </c>
      <c r="DO145" s="69"/>
    </row>
    <row r="146" spans="1:121" s="25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2" t="s">
        <v>386</v>
      </c>
      <c r="K146" s="197"/>
      <c r="L146" s="196"/>
      <c r="M146" s="185"/>
      <c r="N146" s="72"/>
      <c r="O146" s="19"/>
      <c r="P146" s="72"/>
      <c r="Q146" s="716">
        <f>P146-M146</f>
        <v>0</v>
      </c>
      <c r="R146" s="686">
        <f t="shared" si="311"/>
        <v>0</v>
      </c>
      <c r="S146" s="743"/>
      <c r="T146" s="727"/>
      <c r="U146" s="727"/>
      <c r="V146" s="727"/>
      <c r="W146" s="727"/>
      <c r="X146" s="667"/>
      <c r="Y146" s="338"/>
      <c r="Z146" s="331"/>
      <c r="AA146" s="335"/>
      <c r="AB146" s="18"/>
      <c r="AC146" s="11"/>
      <c r="AD146" s="11"/>
      <c r="AE146" s="11"/>
      <c r="AF146" s="14"/>
      <c r="AG146" s="75" t="e">
        <f>AI146/AA146/CZ146</f>
        <v>#DIV/0!</v>
      </c>
      <c r="AH146" s="632"/>
      <c r="AI146" s="28"/>
      <c r="AJ146" s="28">
        <f t="shared" si="325"/>
        <v>0</v>
      </c>
      <c r="AK146" s="369"/>
      <c r="AL146" s="370"/>
      <c r="AM146" s="370"/>
      <c r="AN146" s="370"/>
      <c r="AO146" s="370"/>
      <c r="AP146" s="370"/>
      <c r="AQ146" s="133"/>
      <c r="AR146" s="28">
        <f t="shared" ref="AR146:AR150" si="326">AI146*Z146</f>
        <v>0</v>
      </c>
      <c r="AS146" s="279">
        <f t="shared" si="314"/>
        <v>0</v>
      </c>
      <c r="AT146" s="278"/>
      <c r="AU146" s="278"/>
      <c r="AV146" s="278"/>
      <c r="AW146" s="278"/>
      <c r="AX146" s="278"/>
      <c r="AY146" s="283"/>
      <c r="AZ146" s="57"/>
      <c r="BA146" s="28"/>
      <c r="BB146" s="28"/>
      <c r="BC146" s="278"/>
      <c r="BD146" s="278"/>
      <c r="BE146" s="278"/>
      <c r="BF146" s="278"/>
      <c r="BG146" s="278"/>
      <c r="BH146" s="28"/>
      <c r="BI146" s="28"/>
      <c r="BJ146" s="28"/>
      <c r="BK146" s="28"/>
      <c r="BL146" s="28"/>
      <c r="BM146" s="28"/>
      <c r="BN146" s="28"/>
      <c r="BO146" s="11"/>
      <c r="BP146" s="78"/>
      <c r="BQ146" s="378"/>
      <c r="BR146" s="491" t="e">
        <f>AI146/AA146/7.1838</f>
        <v>#DIV/0!</v>
      </c>
      <c r="BS146" s="492">
        <f>CN146-BO146</f>
        <v>0</v>
      </c>
      <c r="BT146" s="518">
        <f t="shared" si="316"/>
        <v>0</v>
      </c>
      <c r="BU146" s="518" t="e">
        <f>BR146-BS146</f>
        <v>#DIV/0!</v>
      </c>
      <c r="BV146" s="497" t="e">
        <f t="shared" si="318"/>
        <v>#DIV/0!</v>
      </c>
      <c r="BW146" s="28"/>
      <c r="BX146" s="28"/>
      <c r="BY146" s="28"/>
      <c r="BZ146" s="41"/>
      <c r="CA146" s="378"/>
      <c r="CB146" s="358"/>
      <c r="CC146" s="354"/>
      <c r="CD146" s="354"/>
      <c r="CE146" s="354"/>
      <c r="CF146" s="354"/>
      <c r="CG146" s="354"/>
      <c r="CH146" s="28"/>
      <c r="CI146" s="28"/>
      <c r="CJ146" s="28"/>
      <c r="CK146" s="28"/>
      <c r="CL146" s="41"/>
      <c r="CM146" s="57"/>
      <c r="CN146" s="16"/>
      <c r="CO146" s="28"/>
      <c r="CP146" s="41"/>
      <c r="CQ146" s="41"/>
      <c r="CR146" s="14"/>
      <c r="CS146" s="30"/>
      <c r="CT146" s="30"/>
      <c r="CU146" s="30"/>
      <c r="CV146" s="30"/>
      <c r="CW146" s="30"/>
      <c r="CX146" s="30"/>
      <c r="CY146" s="324"/>
      <c r="CZ146" s="311" t="e">
        <f>AI146/AA146/BR146</f>
        <v>#DIV/0!</v>
      </c>
      <c r="DA146" s="768" t="e">
        <f>BU146*CZ146*AA146*CR146/1000/1000</f>
        <v>#DIV/0!</v>
      </c>
      <c r="DB146" s="778" t="e">
        <f>BV146*CZ146*AA146*CR146/1000/1000</f>
        <v>#DIV/0!</v>
      </c>
      <c r="DC146" s="768"/>
      <c r="DD146" s="768"/>
      <c r="DE146" s="768"/>
      <c r="DF146" s="768"/>
      <c r="DG146" s="768"/>
      <c r="DH146" s="768"/>
      <c r="DI146" s="768">
        <f t="shared" si="322"/>
        <v>0</v>
      </c>
      <c r="DJ146" s="768"/>
      <c r="DK146" s="768"/>
      <c r="DL146" s="768"/>
      <c r="DM146" s="636" t="e">
        <f t="shared" si="323"/>
        <v>#DIV/0!</v>
      </c>
      <c r="DN146" s="20"/>
      <c r="DO146" s="69"/>
      <c r="DQ146" s="24"/>
    </row>
    <row r="147" spans="1:121" s="25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2" t="s">
        <v>386</v>
      </c>
      <c r="K147" s="197"/>
      <c r="L147" s="196"/>
      <c r="M147" s="185"/>
      <c r="N147" s="72"/>
      <c r="O147" s="19"/>
      <c r="P147" s="72"/>
      <c r="Q147" s="716">
        <f>P147-M147</f>
        <v>0</v>
      </c>
      <c r="R147" s="686">
        <f t="shared" si="311"/>
        <v>0</v>
      </c>
      <c r="S147" s="688"/>
      <c r="T147" s="727"/>
      <c r="U147" s="727"/>
      <c r="V147" s="727"/>
      <c r="W147" s="727"/>
      <c r="X147" s="667"/>
      <c r="Y147" s="338"/>
      <c r="Z147" s="331"/>
      <c r="AA147" s="335"/>
      <c r="AB147" s="18"/>
      <c r="AC147" s="11"/>
      <c r="AD147" s="11"/>
      <c r="AE147" s="11"/>
      <c r="AF147" s="14"/>
      <c r="AG147" s="75" t="e">
        <f>AI147/AA147/CZ147</f>
        <v>#DIV/0!</v>
      </c>
      <c r="AH147" s="632"/>
      <c r="AI147" s="28"/>
      <c r="AJ147" s="28">
        <f t="shared" si="325"/>
        <v>0</v>
      </c>
      <c r="AK147" s="369"/>
      <c r="AL147" s="370"/>
      <c r="AM147" s="370"/>
      <c r="AN147" s="370"/>
      <c r="AO147" s="370"/>
      <c r="AP147" s="370"/>
      <c r="AQ147" s="133"/>
      <c r="AR147" s="28">
        <f t="shared" si="326"/>
        <v>0</v>
      </c>
      <c r="AS147" s="279">
        <f t="shared" si="314"/>
        <v>0</v>
      </c>
      <c r="AT147" s="278"/>
      <c r="AU147" s="278"/>
      <c r="AV147" s="278"/>
      <c r="AW147" s="278"/>
      <c r="AX147" s="278"/>
      <c r="AY147" s="283"/>
      <c r="AZ147" s="57"/>
      <c r="BA147" s="28"/>
      <c r="BB147" s="28"/>
      <c r="BC147" s="278"/>
      <c r="BD147" s="278"/>
      <c r="BE147" s="278"/>
      <c r="BF147" s="278"/>
      <c r="BG147" s="278"/>
      <c r="BH147" s="28"/>
      <c r="BI147" s="28"/>
      <c r="BJ147" s="28"/>
      <c r="BK147" s="28"/>
      <c r="BL147" s="28"/>
      <c r="BM147" s="28"/>
      <c r="BN147" s="28"/>
      <c r="BO147" s="11"/>
      <c r="BP147" s="78"/>
      <c r="BQ147" s="378"/>
      <c r="BR147" s="491" t="e">
        <f>AI147/AA147/7.1734</f>
        <v>#DIV/0!</v>
      </c>
      <c r="BS147" s="492">
        <f>CN147-BO147</f>
        <v>0</v>
      </c>
      <c r="BT147" s="518">
        <f t="shared" si="316"/>
        <v>0</v>
      </c>
      <c r="BU147" s="518" t="e">
        <f>BR147-BS147</f>
        <v>#DIV/0!</v>
      </c>
      <c r="BV147" s="497" t="e">
        <f t="shared" si="318"/>
        <v>#DIV/0!</v>
      </c>
      <c r="BW147" s="28"/>
      <c r="BX147" s="28"/>
      <c r="BY147" s="28"/>
      <c r="BZ147" s="41"/>
      <c r="CA147" s="378"/>
      <c r="CB147" s="358"/>
      <c r="CC147" s="354"/>
      <c r="CD147" s="354"/>
      <c r="CE147" s="354"/>
      <c r="CF147" s="354"/>
      <c r="CG147" s="354"/>
      <c r="CH147" s="28"/>
      <c r="CI147" s="28"/>
      <c r="CJ147" s="28"/>
      <c r="CK147" s="28"/>
      <c r="CL147" s="41"/>
      <c r="CM147" s="57"/>
      <c r="CN147" s="16"/>
      <c r="CO147" s="28"/>
      <c r="CP147" s="41"/>
      <c r="CQ147" s="41"/>
      <c r="CR147" s="14"/>
      <c r="CS147" s="30"/>
      <c r="CT147" s="30"/>
      <c r="CU147" s="30"/>
      <c r="CV147" s="30"/>
      <c r="CW147" s="30"/>
      <c r="CX147" s="30"/>
      <c r="CY147" s="324"/>
      <c r="CZ147" s="311" t="e">
        <f>AI147/AA147/BR147</f>
        <v>#DIV/0!</v>
      </c>
      <c r="DA147" s="768" t="e">
        <f>BU147*CZ147*AA147*CR147/1000/1000</f>
        <v>#DIV/0!</v>
      </c>
      <c r="DB147" s="778" t="e">
        <f>BV147*CZ147*AA147*CR147/1000/1000</f>
        <v>#DIV/0!</v>
      </c>
      <c r="DC147" s="768"/>
      <c r="DD147" s="768"/>
      <c r="DE147" s="768"/>
      <c r="DF147" s="768"/>
      <c r="DG147" s="768"/>
      <c r="DH147" s="768"/>
      <c r="DI147" s="768">
        <f t="shared" si="322"/>
        <v>0</v>
      </c>
      <c r="DJ147" s="768"/>
      <c r="DK147" s="768"/>
      <c r="DL147" s="768"/>
      <c r="DM147" s="636" t="e">
        <f t="shared" si="323"/>
        <v>#DIV/0!</v>
      </c>
      <c r="DN147" s="20"/>
      <c r="DO147" s="69"/>
      <c r="DQ147" s="24"/>
    </row>
    <row r="148" spans="1:121" s="25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2" t="s">
        <v>387</v>
      </c>
      <c r="K148" s="197"/>
      <c r="L148" s="196"/>
      <c r="M148" s="185"/>
      <c r="N148" s="72"/>
      <c r="O148" s="19"/>
      <c r="P148" s="72"/>
      <c r="Q148" s="716">
        <f>P148-M148</f>
        <v>0</v>
      </c>
      <c r="R148" s="686">
        <f t="shared" si="311"/>
        <v>0</v>
      </c>
      <c r="S148" s="743"/>
      <c r="T148" s="727"/>
      <c r="U148" s="727"/>
      <c r="V148" s="727"/>
      <c r="W148" s="727"/>
      <c r="X148" s="667"/>
      <c r="Y148" s="338"/>
      <c r="Z148" s="331"/>
      <c r="AA148" s="335"/>
      <c r="AB148" s="18"/>
      <c r="AC148" s="11"/>
      <c r="AD148" s="11"/>
      <c r="AE148" s="11"/>
      <c r="AF148" s="14"/>
      <c r="AG148" s="75" t="e">
        <f>AI148/AA148/CZ148</f>
        <v>#DIV/0!</v>
      </c>
      <c r="AH148" s="632"/>
      <c r="AI148" s="28"/>
      <c r="AJ148" s="28">
        <f t="shared" si="325"/>
        <v>0</v>
      </c>
      <c r="AK148" s="369"/>
      <c r="AL148" s="370"/>
      <c r="AM148" s="370"/>
      <c r="AN148" s="370"/>
      <c r="AO148" s="370"/>
      <c r="AP148" s="370"/>
      <c r="AQ148" s="133"/>
      <c r="AR148" s="28">
        <f t="shared" si="326"/>
        <v>0</v>
      </c>
      <c r="AS148" s="279">
        <f t="shared" si="314"/>
        <v>0</v>
      </c>
      <c r="AT148" s="278"/>
      <c r="AU148" s="278"/>
      <c r="AV148" s="278"/>
      <c r="AW148" s="278"/>
      <c r="AX148" s="278"/>
      <c r="AY148" s="283"/>
      <c r="AZ148" s="57"/>
      <c r="BA148" s="28"/>
      <c r="BB148" s="28"/>
      <c r="BC148" s="278"/>
      <c r="BD148" s="278"/>
      <c r="BE148" s="278"/>
      <c r="BF148" s="278"/>
      <c r="BG148" s="278"/>
      <c r="BH148" s="28"/>
      <c r="BI148" s="28"/>
      <c r="BJ148" s="28"/>
      <c r="BK148" s="28"/>
      <c r="BL148" s="28"/>
      <c r="BM148" s="28"/>
      <c r="BN148" s="28"/>
      <c r="BO148" s="11"/>
      <c r="BP148" s="78"/>
      <c r="BQ148" s="378"/>
      <c r="BR148" s="491" t="e">
        <f>AI148/AA148/7.1838</f>
        <v>#DIV/0!</v>
      </c>
      <c r="BS148" s="492">
        <f>CN148-BO148</f>
        <v>0</v>
      </c>
      <c r="BT148" s="518">
        <f t="shared" si="316"/>
        <v>0</v>
      </c>
      <c r="BU148" s="518" t="e">
        <f>BR148-BS148</f>
        <v>#DIV/0!</v>
      </c>
      <c r="BV148" s="497" t="e">
        <f t="shared" si="318"/>
        <v>#DIV/0!</v>
      </c>
      <c r="BW148" s="28"/>
      <c r="BX148" s="28"/>
      <c r="BY148" s="28"/>
      <c r="BZ148" s="41"/>
      <c r="CA148" s="378"/>
      <c r="CB148" s="358"/>
      <c r="CC148" s="354"/>
      <c r="CD148" s="354"/>
      <c r="CE148" s="354"/>
      <c r="CF148" s="354"/>
      <c r="CG148" s="354"/>
      <c r="CH148" s="28"/>
      <c r="CI148" s="28"/>
      <c r="CJ148" s="28"/>
      <c r="CK148" s="28"/>
      <c r="CL148" s="41"/>
      <c r="CM148" s="57"/>
      <c r="CN148" s="16"/>
      <c r="CO148" s="28"/>
      <c r="CP148" s="41"/>
      <c r="CQ148" s="41"/>
      <c r="CR148" s="14"/>
      <c r="CS148" s="30"/>
      <c r="CT148" s="30"/>
      <c r="CU148" s="30"/>
      <c r="CV148" s="30"/>
      <c r="CW148" s="30"/>
      <c r="CX148" s="30"/>
      <c r="CY148" s="324"/>
      <c r="CZ148" s="311" t="e">
        <f>AI148/AA148/BR148</f>
        <v>#DIV/0!</v>
      </c>
      <c r="DA148" s="768" t="e">
        <f>BU148*CZ148*AA148*CR148/1000/1000</f>
        <v>#DIV/0!</v>
      </c>
      <c r="DB148" s="778" t="e">
        <f>BV148*CZ148*AA148*CR148/1000/1000</f>
        <v>#DIV/0!</v>
      </c>
      <c r="DC148" s="768"/>
      <c r="DD148" s="768"/>
      <c r="DE148" s="768"/>
      <c r="DF148" s="768"/>
      <c r="DG148" s="768"/>
      <c r="DH148" s="768"/>
      <c r="DI148" s="768">
        <f t="shared" si="322"/>
        <v>0</v>
      </c>
      <c r="DJ148" s="768"/>
      <c r="DK148" s="768"/>
      <c r="DL148" s="768"/>
      <c r="DM148" s="636" t="e">
        <f t="shared" si="323"/>
        <v>#DIV/0!</v>
      </c>
      <c r="DN148" s="20"/>
      <c r="DO148" s="69"/>
      <c r="DQ148" s="24"/>
    </row>
    <row r="149" spans="1:121" s="21" customFormat="1" ht="15.95" customHeight="1" x14ac:dyDescent="0.25">
      <c r="A149" s="52"/>
      <c r="B149" s="52"/>
      <c r="C149" s="33"/>
      <c r="D149" s="33"/>
      <c r="E149" s="33"/>
      <c r="F149" s="33"/>
      <c r="G149" s="49"/>
      <c r="H149" s="33"/>
      <c r="I149" s="49"/>
      <c r="J149" s="42" t="s">
        <v>389</v>
      </c>
      <c r="K149" s="195"/>
      <c r="L149" s="196"/>
      <c r="M149" s="185"/>
      <c r="N149" s="615"/>
      <c r="O149" s="616"/>
      <c r="P149" s="615"/>
      <c r="Q149" s="619">
        <f>P149-M149</f>
        <v>0</v>
      </c>
      <c r="R149" s="749">
        <f t="shared" si="311"/>
        <v>0</v>
      </c>
      <c r="S149" s="739"/>
      <c r="T149" s="750"/>
      <c r="U149" s="750"/>
      <c r="V149" s="750"/>
      <c r="W149" s="750"/>
      <c r="X149" s="200"/>
      <c r="Y149" s="338"/>
      <c r="Z149" s="331"/>
      <c r="AA149" s="335"/>
      <c r="AB149" s="52"/>
      <c r="AC149" s="33"/>
      <c r="AD149" s="33"/>
      <c r="AE149" s="33"/>
      <c r="AF149" s="49"/>
      <c r="AG149" s="75" t="e">
        <f>AI149/AA149/CZ149</f>
        <v>#DIV/0!</v>
      </c>
      <c r="AH149" s="11"/>
      <c r="AI149" s="619"/>
      <c r="AJ149" s="619">
        <f t="shared" si="325"/>
        <v>0</v>
      </c>
      <c r="AK149" s="793"/>
      <c r="AL149" s="792"/>
      <c r="AM149" s="792"/>
      <c r="AN149" s="792"/>
      <c r="AO149" s="792"/>
      <c r="AP149" s="792"/>
      <c r="AQ149" s="814"/>
      <c r="AR149" s="619">
        <f t="shared" si="326"/>
        <v>0</v>
      </c>
      <c r="AS149" s="629">
        <f t="shared" si="314"/>
        <v>0</v>
      </c>
      <c r="AT149" s="271"/>
      <c r="AU149" s="271"/>
      <c r="AV149" s="271"/>
      <c r="AW149" s="271"/>
      <c r="AX149" s="271"/>
      <c r="AY149" s="272"/>
      <c r="AZ149" s="135"/>
      <c r="BA149" s="23"/>
      <c r="BB149" s="23"/>
      <c r="BC149" s="33"/>
      <c r="BD149" s="33"/>
      <c r="BE149" s="33"/>
      <c r="BF149" s="33"/>
      <c r="BG149" s="33"/>
      <c r="BH149" s="23"/>
      <c r="BI149" s="23"/>
      <c r="BJ149" s="23"/>
      <c r="BK149" s="23"/>
      <c r="BL149" s="23"/>
      <c r="BM149" s="23"/>
      <c r="BN149" s="34"/>
      <c r="BO149" s="33"/>
      <c r="BP149" s="271"/>
      <c r="BQ149" s="378"/>
      <c r="BR149" s="52" t="e">
        <f>AI149/AA149/7.1838</f>
        <v>#DIV/0!</v>
      </c>
      <c r="BS149" s="33">
        <f>CN149-BO149</f>
        <v>0</v>
      </c>
      <c r="BT149" s="524">
        <f t="shared" si="316"/>
        <v>0</v>
      </c>
      <c r="BU149" s="524" t="e">
        <f>BR149-BS149</f>
        <v>#DIV/0!</v>
      </c>
      <c r="BV149" s="316" t="e">
        <f t="shared" si="318"/>
        <v>#DIV/0!</v>
      </c>
      <c r="BW149" s="23"/>
      <c r="BX149" s="23"/>
      <c r="BY149" s="23"/>
      <c r="BZ149" s="202"/>
      <c r="CA149" s="378"/>
      <c r="CB149" s="347"/>
      <c r="CC149" s="348"/>
      <c r="CD149" s="348"/>
      <c r="CE149" s="348"/>
      <c r="CF149" s="348"/>
      <c r="CG149" s="348"/>
      <c r="CH149" s="29"/>
      <c r="CI149" s="29"/>
      <c r="CJ149" s="29"/>
      <c r="CK149" s="29"/>
      <c r="CL149" s="301"/>
      <c r="CM149" s="437"/>
      <c r="CN149" s="23"/>
      <c r="CO149" s="29"/>
      <c r="CP149" s="301"/>
      <c r="CQ149" s="301"/>
      <c r="CR149" s="49"/>
      <c r="CS149" s="45"/>
      <c r="CT149" s="45"/>
      <c r="CU149" s="47"/>
      <c r="CV149" s="45"/>
      <c r="CW149" s="45"/>
      <c r="CX149" s="45"/>
      <c r="CY149" s="325"/>
      <c r="CZ149" s="312" t="e">
        <f>AI149/AA149/BR149</f>
        <v>#DIV/0!</v>
      </c>
      <c r="DA149" s="655" t="e">
        <f>BU149*CZ149*AA149*CR149/1000/1000</f>
        <v>#DIV/0!</v>
      </c>
      <c r="DB149" s="776" t="e">
        <f>BV149*CZ149*AA149*CR149/1000/1000</f>
        <v>#DIV/0!</v>
      </c>
      <c r="DC149" s="655"/>
      <c r="DD149" s="655"/>
      <c r="DE149" s="655"/>
      <c r="DF149" s="655"/>
      <c r="DG149" s="655"/>
      <c r="DH149" s="655"/>
      <c r="DI149" s="655">
        <f t="shared" si="322"/>
        <v>0</v>
      </c>
      <c r="DJ149" s="655"/>
      <c r="DK149" s="655"/>
      <c r="DL149" s="655"/>
      <c r="DM149" s="656" t="e">
        <f t="shared" si="323"/>
        <v>#DIV/0!</v>
      </c>
      <c r="DN149" s="20"/>
      <c r="DO149" s="69"/>
      <c r="DQ149" s="20"/>
    </row>
    <row r="150" spans="1:121" s="69" customFormat="1" ht="15.95" customHeight="1" x14ac:dyDescent="0.25">
      <c r="A150" s="1223"/>
      <c r="B150" s="1223"/>
      <c r="C150" s="1219"/>
      <c r="D150" s="1219"/>
      <c r="E150" s="1219"/>
      <c r="F150" s="1219"/>
      <c r="G150" s="1225"/>
      <c r="H150" s="1223"/>
      <c r="I150" s="1225"/>
      <c r="J150" s="1310" t="s">
        <v>388</v>
      </c>
      <c r="K150" s="1189"/>
      <c r="L150" s="1207"/>
      <c r="M150" s="1237"/>
      <c r="N150" s="72"/>
      <c r="O150" s="653"/>
      <c r="P150" s="72"/>
      <c r="Q150" s="16">
        <f>P150-M150</f>
        <v>0</v>
      </c>
      <c r="R150" s="751">
        <f t="shared" si="311"/>
        <v>0</v>
      </c>
      <c r="S150" s="691"/>
      <c r="T150" s="752"/>
      <c r="U150" s="752"/>
      <c r="V150" s="752"/>
      <c r="W150" s="752"/>
      <c r="X150" s="1231"/>
      <c r="Y150" s="1299"/>
      <c r="Z150" s="331"/>
      <c r="AA150" s="1297"/>
      <c r="AB150" s="1223"/>
      <c r="AC150" s="1219"/>
      <c r="AD150" s="1219"/>
      <c r="AE150" s="1219"/>
      <c r="AF150" s="367"/>
      <c r="AG150" s="1306" t="e">
        <f>(AI150+AI151)/AA150/CZ150</f>
        <v>#DIV/0!</v>
      </c>
      <c r="AH150" s="795"/>
      <c r="AI150" s="653"/>
      <c r="AJ150" s="653">
        <f t="shared" si="325"/>
        <v>0</v>
      </c>
      <c r="AK150" s="1189"/>
      <c r="AL150" s="1191"/>
      <c r="AM150" s="1191"/>
      <c r="AN150" s="1191"/>
      <c r="AO150" s="1191"/>
      <c r="AP150" s="1191"/>
      <c r="AQ150" s="1304"/>
      <c r="AR150" s="653">
        <f t="shared" si="326"/>
        <v>0</v>
      </c>
      <c r="AS150" s="804">
        <f t="shared" si="314"/>
        <v>0</v>
      </c>
      <c r="AT150" s="1229"/>
      <c r="AU150" s="1229"/>
      <c r="AV150" s="1229"/>
      <c r="AW150" s="1229"/>
      <c r="AX150" s="269"/>
      <c r="AY150" s="1231"/>
      <c r="AZ150" s="1203"/>
      <c r="BA150" s="1270"/>
      <c r="BB150" s="1270"/>
      <c r="BC150" s="590"/>
      <c r="BD150" s="590"/>
      <c r="BE150" s="1356"/>
      <c r="BF150" s="1356"/>
      <c r="BG150" s="1359"/>
      <c r="BH150" s="585"/>
      <c r="BI150" s="585"/>
      <c r="BJ150" s="1229"/>
      <c r="BK150" s="1229"/>
      <c r="BL150" s="1266"/>
      <c r="BM150" s="1229"/>
      <c r="BN150" s="1229"/>
      <c r="BO150" s="1219"/>
      <c r="BP150" s="94"/>
      <c r="BQ150" s="375"/>
      <c r="BR150" s="1223" t="e">
        <f>(AI151+AI150)/AA150/7.18</f>
        <v>#DIV/0!</v>
      </c>
      <c r="BS150" s="1219">
        <f>CN150-BO150</f>
        <v>0</v>
      </c>
      <c r="BT150" s="522">
        <f t="shared" si="316"/>
        <v>0</v>
      </c>
      <c r="BU150" s="1354" t="e">
        <f>BR150-BS150</f>
        <v>#DIV/0!</v>
      </c>
      <c r="BV150" s="501" t="e">
        <f t="shared" si="318"/>
        <v>#DIV/0!</v>
      </c>
      <c r="BW150" s="34"/>
      <c r="BX150" s="34"/>
      <c r="BY150" s="34"/>
      <c r="BZ150" s="63"/>
      <c r="CA150" s="375"/>
      <c r="CB150" s="1203"/>
      <c r="CC150" s="1229"/>
      <c r="CD150" s="1229"/>
      <c r="CE150" s="1229"/>
      <c r="CF150" s="345"/>
      <c r="CG150" s="345"/>
      <c r="CH150" s="1205"/>
      <c r="CI150" s="29"/>
      <c r="CJ150" s="29"/>
      <c r="CK150" s="29"/>
      <c r="CL150" s="301"/>
      <c r="CM150" s="1367"/>
      <c r="CN150" s="1205"/>
      <c r="CO150" s="29"/>
      <c r="CP150" s="1393"/>
      <c r="CQ150" s="301"/>
      <c r="CR150" s="1371"/>
      <c r="CS150" s="1229"/>
      <c r="CT150" s="1229"/>
      <c r="CU150" s="95"/>
      <c r="CV150" s="1229"/>
      <c r="CW150" s="1229"/>
      <c r="CX150" s="1229"/>
      <c r="CY150" s="1231"/>
      <c r="CZ150" s="1410" t="e">
        <f>(AI150+AI151)/AA150/BR150</f>
        <v>#DIV/0!</v>
      </c>
      <c r="DA150" s="1241" t="e">
        <f>BU150*CZ150*AA150*CR150/1000/1000</f>
        <v>#DIV/0!</v>
      </c>
      <c r="DB150" s="775" t="e">
        <f>BV150*CZ150*AA150*CR150/1000/1000</f>
        <v>#DIV/0!</v>
      </c>
      <c r="DC150" s="1241"/>
      <c r="DD150" s="1241"/>
      <c r="DE150" s="1241"/>
      <c r="DF150" s="1241"/>
      <c r="DG150" s="652"/>
      <c r="DH150" s="1241"/>
      <c r="DI150" s="1241">
        <f t="shared" si="322"/>
        <v>0</v>
      </c>
      <c r="DJ150" s="652"/>
      <c r="DK150" s="1241"/>
      <c r="DL150" s="1241"/>
      <c r="DM150" s="1243" t="e">
        <f t="shared" si="323"/>
        <v>#DIV/0!</v>
      </c>
      <c r="DN150" s="68"/>
    </row>
    <row r="151" spans="1:121" s="68" customFormat="1" ht="15.95" customHeight="1" x14ac:dyDescent="0.25">
      <c r="A151" s="1224"/>
      <c r="B151" s="1224"/>
      <c r="C151" s="1220"/>
      <c r="D151" s="1220"/>
      <c r="E151" s="1220"/>
      <c r="F151" s="1220"/>
      <c r="G151" s="1226"/>
      <c r="H151" s="1224"/>
      <c r="I151" s="1226"/>
      <c r="J151" s="1311"/>
      <c r="K151" s="1190"/>
      <c r="L151" s="1208"/>
      <c r="M151" s="1238"/>
      <c r="N151" s="615"/>
      <c r="O151" s="626"/>
      <c r="P151" s="615"/>
      <c r="Q151" s="619">
        <f>P151-M150</f>
        <v>0</v>
      </c>
      <c r="R151" s="755">
        <f t="shared" si="311"/>
        <v>0</v>
      </c>
      <c r="S151" s="694"/>
      <c r="T151" s="753"/>
      <c r="U151" s="753"/>
      <c r="V151" s="753"/>
      <c r="W151" s="753"/>
      <c r="X151" s="1232"/>
      <c r="Y151" s="1300"/>
      <c r="Z151" s="807"/>
      <c r="AA151" s="1298"/>
      <c r="AB151" s="1224"/>
      <c r="AC151" s="1220"/>
      <c r="AD151" s="1220"/>
      <c r="AE151" s="1220"/>
      <c r="AF151" s="368"/>
      <c r="AG151" s="1307" t="e">
        <f>AI151/AA151/CZ151</f>
        <v>#DIV/0!</v>
      </c>
      <c r="AH151" s="796"/>
      <c r="AI151" s="653"/>
      <c r="AJ151" s="653">
        <f>AI151*Y150</f>
        <v>0</v>
      </c>
      <c r="AK151" s="1190"/>
      <c r="AL151" s="1192"/>
      <c r="AM151" s="1192"/>
      <c r="AN151" s="1192"/>
      <c r="AO151" s="1192"/>
      <c r="AP151" s="1192"/>
      <c r="AQ151" s="1362"/>
      <c r="AR151" s="626">
        <f>AI151*Z151</f>
        <v>0</v>
      </c>
      <c r="AS151" s="629">
        <f>AR151-AJ151</f>
        <v>0</v>
      </c>
      <c r="AT151" s="1230"/>
      <c r="AU151" s="1230"/>
      <c r="AV151" s="1230"/>
      <c r="AW151" s="1230"/>
      <c r="AX151" s="270"/>
      <c r="AY151" s="1232"/>
      <c r="AZ151" s="1204"/>
      <c r="BA151" s="1230"/>
      <c r="BB151" s="1230"/>
      <c r="BC151" s="268"/>
      <c r="BD151" s="268"/>
      <c r="BE151" s="1259"/>
      <c r="BF151" s="1259"/>
      <c r="BG151" s="1220"/>
      <c r="BH151" s="270"/>
      <c r="BI151" s="270"/>
      <c r="BJ151" s="1230"/>
      <c r="BK151" s="1230"/>
      <c r="BL151" s="1267"/>
      <c r="BM151" s="1230"/>
      <c r="BN151" s="1230"/>
      <c r="BO151" s="1220"/>
      <c r="BP151" s="94"/>
      <c r="BQ151" s="375"/>
      <c r="BR151" s="1224"/>
      <c r="BS151" s="1220"/>
      <c r="BT151" s="523">
        <f t="shared" si="316"/>
        <v>0</v>
      </c>
      <c r="BU151" s="1355"/>
      <c r="BV151" s="503">
        <f t="shared" si="318"/>
        <v>0</v>
      </c>
      <c r="BW151" s="34"/>
      <c r="BX151" s="34"/>
      <c r="BY151" s="34"/>
      <c r="BZ151" s="63"/>
      <c r="CA151" s="375"/>
      <c r="CB151" s="1204"/>
      <c r="CC151" s="1230"/>
      <c r="CD151" s="1230"/>
      <c r="CE151" s="1230"/>
      <c r="CF151" s="346"/>
      <c r="CG151" s="346"/>
      <c r="CH151" s="1206"/>
      <c r="CI151" s="556"/>
      <c r="CJ151" s="556"/>
      <c r="CK151" s="556"/>
      <c r="CL151" s="557"/>
      <c r="CM151" s="1368"/>
      <c r="CN151" s="1206"/>
      <c r="CO151" s="556"/>
      <c r="CP151" s="1394"/>
      <c r="CQ151" s="301"/>
      <c r="CR151" s="1372"/>
      <c r="CS151" s="1230"/>
      <c r="CT151" s="1230"/>
      <c r="CU151" s="96"/>
      <c r="CV151" s="1230"/>
      <c r="CW151" s="1230"/>
      <c r="CX151" s="1230"/>
      <c r="CY151" s="1232"/>
      <c r="CZ151" s="1411"/>
      <c r="DA151" s="1242"/>
      <c r="DB151" s="776"/>
      <c r="DC151" s="1242"/>
      <c r="DD151" s="1242"/>
      <c r="DE151" s="1242"/>
      <c r="DF151" s="1242"/>
      <c r="DG151" s="655"/>
      <c r="DH151" s="1242"/>
      <c r="DI151" s="1242">
        <f t="shared" si="322"/>
        <v>0</v>
      </c>
      <c r="DJ151" s="655"/>
      <c r="DK151" s="1242"/>
      <c r="DL151" s="1242"/>
      <c r="DM151" s="1244">
        <f t="shared" si="323"/>
        <v>0</v>
      </c>
      <c r="DO151" s="69"/>
    </row>
    <row r="152" spans="1:121" s="69" customFormat="1" ht="15.95" customHeight="1" x14ac:dyDescent="0.25">
      <c r="A152" s="1223"/>
      <c r="B152" s="1223"/>
      <c r="C152" s="1219"/>
      <c r="D152" s="1219"/>
      <c r="E152" s="1219"/>
      <c r="F152" s="604"/>
      <c r="G152" s="1219"/>
      <c r="H152" s="1223"/>
      <c r="I152" s="1225"/>
      <c r="J152" s="1239" t="s">
        <v>390</v>
      </c>
      <c r="K152" s="1233"/>
      <c r="L152" s="1235"/>
      <c r="M152" s="1237"/>
      <c r="N152" s="72"/>
      <c r="O152" s="19"/>
      <c r="P152" s="182"/>
      <c r="Q152" s="16">
        <f>P152-M152</f>
        <v>0</v>
      </c>
      <c r="R152" s="754">
        <f>P152-N152</f>
        <v>0</v>
      </c>
      <c r="S152" s="691"/>
      <c r="T152" s="752"/>
      <c r="U152" s="752"/>
      <c r="V152" s="752"/>
      <c r="W152" s="752"/>
      <c r="X152" s="1287"/>
      <c r="Y152" s="1299"/>
      <c r="Z152" s="176"/>
      <c r="AA152" s="1274"/>
      <c r="AB152" s="1223"/>
      <c r="AC152" s="1219"/>
      <c r="AD152" s="1219"/>
      <c r="AE152" s="1219"/>
      <c r="AF152" s="1225"/>
      <c r="AG152" s="1254" t="e">
        <f t="shared" ref="AG152" si="327">(AI152+AI153)/AA152/7.18</f>
        <v>#DIV/0!</v>
      </c>
      <c r="AH152" s="660"/>
      <c r="AI152" s="16"/>
      <c r="AJ152" s="600">
        <f t="shared" ref="AJ152" si="328">AI152*Y152</f>
        <v>0</v>
      </c>
      <c r="AK152" s="1203" t="e">
        <f t="shared" ref="AK152:AP152" si="329">AB152*$CZ152*$AA152*$Y152/1000/1000</f>
        <v>#DIV/0!</v>
      </c>
      <c r="AL152" s="1229" t="e">
        <f t="shared" si="329"/>
        <v>#DIV/0!</v>
      </c>
      <c r="AM152" s="1229" t="e">
        <f t="shared" si="329"/>
        <v>#DIV/0!</v>
      </c>
      <c r="AN152" s="1229" t="e">
        <f t="shared" si="329"/>
        <v>#DIV/0!</v>
      </c>
      <c r="AO152" s="1229" t="e">
        <f t="shared" si="329"/>
        <v>#DIV/0!</v>
      </c>
      <c r="AP152" s="1231" t="e">
        <f t="shared" si="329"/>
        <v>#DIV/0!</v>
      </c>
      <c r="AQ152" s="1268" t="e">
        <f t="shared" ref="AQ152" si="330">AJ152/1000/1000-AP152</f>
        <v>#DIV/0!</v>
      </c>
      <c r="AR152" s="797">
        <f t="shared" ref="AR152:AR155" si="331">AI152*Z152</f>
        <v>0</v>
      </c>
      <c r="AS152" s="812">
        <f t="shared" ref="AS152:AS155" si="332">AR152-AJ152</f>
        <v>0</v>
      </c>
      <c r="AT152" s="1203" t="e">
        <f>(AB152-B152)*$CZ152*$AA152*$Y152/1000/1000</f>
        <v>#DIV/0!</v>
      </c>
      <c r="AU152" s="1229" t="e">
        <f>(AC152-C152)*$CZ152*$AA152*$Y152/1000/1000</f>
        <v>#DIV/0!</v>
      </c>
      <c r="AV152" s="1229" t="e">
        <f>(AD152-D152)*$CZ152*$AA152*$Y152/1000/1000</f>
        <v>#DIV/0!</v>
      </c>
      <c r="AW152" s="1229" t="e">
        <f>(AE152-E152)*$CZ152*$AA152*$Y152/1000/1000</f>
        <v>#DIV/0!</v>
      </c>
      <c r="AX152" s="1229" t="e">
        <f>(AF152-F152)*$CZ152*$AA152*$Y152/1000/1000</f>
        <v>#DIV/0!</v>
      </c>
      <c r="AY152" s="1231" t="e">
        <f t="shared" ref="AY152" si="333">SUM(AT152:AX152)</f>
        <v>#DIV/0!</v>
      </c>
      <c r="AZ152" s="1227"/>
      <c r="BA152" s="1271" t="e">
        <f>(I152+D152)*AA152*CZ152*A152</f>
        <v>#DIV/0!</v>
      </c>
      <c r="BB152" s="1271">
        <f t="shared" ref="BB152" si="334">(BC152+BE152+BF152+BD152)*AA152+0.76*Y152*AA152</f>
        <v>0</v>
      </c>
      <c r="BC152" s="1264"/>
      <c r="BD152" s="1264"/>
      <c r="BE152" s="1264"/>
      <c r="BF152" s="1264"/>
      <c r="BG152" s="1197"/>
      <c r="BH152" s="1252"/>
      <c r="BI152" s="1252">
        <f t="shared" ref="BI152" si="335">BG152*AA152*Y152</f>
        <v>0</v>
      </c>
      <c r="BJ152" s="1260" t="e">
        <f t="shared" ref="BJ152" si="336">AJ152/AA152-AZ152-BG152*Y152</f>
        <v>#DIV/0!</v>
      </c>
      <c r="BK152" s="1252" t="e">
        <f t="shared" ref="BK152" si="337">AR152/AA152-AZ152-BG152</f>
        <v>#DIV/0!</v>
      </c>
      <c r="BL152" s="1266"/>
      <c r="BM152" s="1252" t="e">
        <f t="shared" ref="BM152" si="338">BJ152-BL152</f>
        <v>#DIV/0!</v>
      </c>
      <c r="BN152" s="1252" t="e">
        <f t="shared" ref="BN152" si="339">BK152-BL152</f>
        <v>#DIV/0!</v>
      </c>
      <c r="BO152" s="1197"/>
      <c r="BP152" s="94"/>
      <c r="BQ152" s="607"/>
      <c r="BR152" s="1201" t="e">
        <f>(AI152+AI153)/AA152/7.1638</f>
        <v>#DIV/0!</v>
      </c>
      <c r="BS152" s="1197">
        <f t="shared" ref="BS152" si="340">CN152-BO152</f>
        <v>0</v>
      </c>
      <c r="BT152" s="1246">
        <f t="shared" ref="BT152" si="341">CM152-BO152</f>
        <v>0</v>
      </c>
      <c r="BU152" s="1246" t="e">
        <f t="shared" ref="BU152" si="342">BR152-BS152</f>
        <v>#DIV/0!</v>
      </c>
      <c r="BV152" s="1249" t="e">
        <f t="shared" ref="BV152" si="343">BR152-BT152</f>
        <v>#DIV/0!</v>
      </c>
      <c r="BW152" s="601"/>
      <c r="BX152" s="601"/>
      <c r="BY152" s="601"/>
      <c r="BZ152" s="603"/>
      <c r="CA152" s="607"/>
      <c r="CB152" s="1203"/>
      <c r="CC152" s="1229"/>
      <c r="CD152" s="1229"/>
      <c r="CE152" s="1229"/>
      <c r="CF152" s="601"/>
      <c r="CG152" s="601"/>
      <c r="CH152" s="1205"/>
      <c r="CI152" s="608"/>
      <c r="CJ152" s="608"/>
      <c r="CK152" s="608"/>
      <c r="CL152" s="610"/>
      <c r="CM152" s="1367"/>
      <c r="CN152" s="1205"/>
      <c r="CO152" s="608"/>
      <c r="CP152" s="610"/>
      <c r="CQ152" s="603"/>
      <c r="CR152" s="1254"/>
      <c r="CS152" s="1229"/>
      <c r="CT152" s="1229"/>
      <c r="CU152" s="1229"/>
      <c r="CV152" s="1205"/>
      <c r="CW152" s="1205"/>
      <c r="CX152" s="1229"/>
      <c r="CY152" s="1231"/>
      <c r="CZ152" s="1245" t="e">
        <f>(AI152+AI153)/AA152/(BR152+BP152)</f>
        <v>#DIV/0!</v>
      </c>
      <c r="DA152" s="1241" t="e">
        <f>CR152*AA152*BU152*CZ152/1000000</f>
        <v>#DIV/0!</v>
      </c>
      <c r="DB152" s="775" t="e">
        <f>CR152*AA152*BV152*CZ152/1000000</f>
        <v>#DIV/0!</v>
      </c>
      <c r="DC152" s="1241">
        <f>[181]Анализ!BE167</f>
        <v>0</v>
      </c>
      <c r="DD152" s="1241" t="e">
        <f>SUM(AT152,AW152,AX152)</f>
        <v>#DIV/0!</v>
      </c>
      <c r="DE152" s="1241" t="e">
        <f>AL152</f>
        <v>#DIV/0!</v>
      </c>
      <c r="DF152" s="1241" t="e">
        <f>AV152</f>
        <v>#DIV/0!</v>
      </c>
      <c r="DG152" s="1241" t="e">
        <f>(BA152-BB152)/1000/1000</f>
        <v>#DIV/0!</v>
      </c>
      <c r="DH152" s="1241">
        <f>(BH152-BI152)/1000/1000</f>
        <v>0</v>
      </c>
      <c r="DI152" s="1241">
        <f>AS152/1000000</f>
        <v>0</v>
      </c>
      <c r="DJ152" s="1241">
        <f>CI152/1000/1000</f>
        <v>0</v>
      </c>
      <c r="DK152" s="1241">
        <f t="shared" ref="DK152:DK155" si="344">CY152/1000/1000</f>
        <v>0</v>
      </c>
      <c r="DL152" s="1241">
        <f t="shared" ref="DL152:DL155" si="345">CP152/1000/1000</f>
        <v>0</v>
      </c>
      <c r="DM152" s="1243" t="e">
        <f t="shared" ref="DM152:DM155" si="346">SUM(DA152:DL152)</f>
        <v>#DIV/0!</v>
      </c>
      <c r="DN152" s="68"/>
    </row>
    <row r="153" spans="1:121" s="69" customFormat="1" ht="15.95" customHeight="1" x14ac:dyDescent="0.25">
      <c r="A153" s="1224"/>
      <c r="B153" s="1224"/>
      <c r="C153" s="1220"/>
      <c r="D153" s="1220"/>
      <c r="E153" s="1220"/>
      <c r="F153" s="605"/>
      <c r="G153" s="1220"/>
      <c r="H153" s="1224"/>
      <c r="I153" s="1226"/>
      <c r="J153" s="1240"/>
      <c r="K153" s="1234"/>
      <c r="L153" s="1236"/>
      <c r="M153" s="1238"/>
      <c r="N153" s="615"/>
      <c r="O153" s="616"/>
      <c r="P153" s="617"/>
      <c r="Q153" s="619">
        <f>P153-M152</f>
        <v>0</v>
      </c>
      <c r="R153" s="755">
        <f>P153-N153</f>
        <v>0</v>
      </c>
      <c r="S153" s="694"/>
      <c r="T153" s="753"/>
      <c r="U153" s="753"/>
      <c r="V153" s="753"/>
      <c r="W153" s="753"/>
      <c r="X153" s="1288"/>
      <c r="Y153" s="1300"/>
      <c r="Z153" s="618"/>
      <c r="AA153" s="1275"/>
      <c r="AB153" s="1224"/>
      <c r="AC153" s="1220"/>
      <c r="AD153" s="1220"/>
      <c r="AE153" s="1220"/>
      <c r="AF153" s="1226"/>
      <c r="AG153" s="1255" t="e">
        <f t="shared" ref="AG153" si="347">K153/H153/7.16</f>
        <v>#DIV/0!</v>
      </c>
      <c r="AH153" s="662"/>
      <c r="AI153" s="619"/>
      <c r="AJ153" s="623">
        <f>AI153*Y152</f>
        <v>0</v>
      </c>
      <c r="AK153" s="1204"/>
      <c r="AL153" s="1230"/>
      <c r="AM153" s="1230"/>
      <c r="AN153" s="1230"/>
      <c r="AO153" s="1230"/>
      <c r="AP153" s="1232"/>
      <c r="AQ153" s="1269"/>
      <c r="AR153" s="623">
        <f t="shared" si="331"/>
        <v>0</v>
      </c>
      <c r="AS153" s="621">
        <f t="shared" si="332"/>
        <v>0</v>
      </c>
      <c r="AT153" s="1204"/>
      <c r="AU153" s="1230"/>
      <c r="AV153" s="1230"/>
      <c r="AW153" s="1230"/>
      <c r="AX153" s="1230"/>
      <c r="AY153" s="1232"/>
      <c r="AZ153" s="1228"/>
      <c r="BA153" s="1253"/>
      <c r="BB153" s="1253"/>
      <c r="BC153" s="1265"/>
      <c r="BD153" s="1265"/>
      <c r="BE153" s="1265"/>
      <c r="BF153" s="1265"/>
      <c r="BG153" s="1251"/>
      <c r="BH153" s="1253"/>
      <c r="BI153" s="1253"/>
      <c r="BJ153" s="1261"/>
      <c r="BK153" s="1253"/>
      <c r="BL153" s="1267"/>
      <c r="BM153" s="1253"/>
      <c r="BN153" s="1253"/>
      <c r="BO153" s="1251"/>
      <c r="BP153" s="94"/>
      <c r="BQ153" s="607"/>
      <c r="BR153" s="1353"/>
      <c r="BS153" s="1198"/>
      <c r="BT153" s="1247"/>
      <c r="BU153" s="1248"/>
      <c r="BV153" s="1250"/>
      <c r="BW153" s="601"/>
      <c r="BX153" s="601"/>
      <c r="BY153" s="601"/>
      <c r="BZ153" s="603"/>
      <c r="CA153" s="607"/>
      <c r="CB153" s="1204"/>
      <c r="CC153" s="1230"/>
      <c r="CD153" s="1230"/>
      <c r="CE153" s="1230"/>
      <c r="CF153" s="602"/>
      <c r="CG153" s="602"/>
      <c r="CH153" s="1206"/>
      <c r="CI153" s="609"/>
      <c r="CJ153" s="609"/>
      <c r="CK153" s="609"/>
      <c r="CL153" s="611"/>
      <c r="CM153" s="1368"/>
      <c r="CN153" s="1206"/>
      <c r="CO153" s="608"/>
      <c r="CP153" s="610"/>
      <c r="CQ153" s="603"/>
      <c r="CR153" s="1255"/>
      <c r="CS153" s="1230"/>
      <c r="CT153" s="1230"/>
      <c r="CU153" s="1230"/>
      <c r="CV153" s="1206"/>
      <c r="CW153" s="1206"/>
      <c r="CX153" s="1230"/>
      <c r="CY153" s="1232"/>
      <c r="CZ153" s="1245"/>
      <c r="DA153" s="1242"/>
      <c r="DB153" s="776"/>
      <c r="DC153" s="1242">
        <f>[181]Анализ!BE168</f>
        <v>0</v>
      </c>
      <c r="DD153" s="1242">
        <f>SUM(AT153,AW153,AX153)</f>
        <v>0</v>
      </c>
      <c r="DE153" s="1242">
        <f>AL153</f>
        <v>0</v>
      </c>
      <c r="DF153" s="1242">
        <f>AV153</f>
        <v>0</v>
      </c>
      <c r="DG153" s="1242">
        <f>(BA153-BB153)/1000/1000</f>
        <v>0</v>
      </c>
      <c r="DH153" s="1242">
        <f>(BH153-BI153)/1000/1000</f>
        <v>0</v>
      </c>
      <c r="DI153" s="1242"/>
      <c r="DJ153" s="1242">
        <f>CI153/1000/1000</f>
        <v>0</v>
      </c>
      <c r="DK153" s="1242">
        <f t="shared" si="344"/>
        <v>0</v>
      </c>
      <c r="DL153" s="1242">
        <f t="shared" si="345"/>
        <v>0</v>
      </c>
      <c r="DM153" s="1244">
        <f t="shared" si="346"/>
        <v>0</v>
      </c>
      <c r="DN153" s="68"/>
    </row>
    <row r="154" spans="1:121" s="69" customFormat="1" ht="15.95" customHeight="1" x14ac:dyDescent="0.25">
      <c r="A154" s="1223"/>
      <c r="B154" s="1223"/>
      <c r="C154" s="1219"/>
      <c r="D154" s="1219"/>
      <c r="E154" s="1219"/>
      <c r="F154" s="604"/>
      <c r="G154" s="1219"/>
      <c r="H154" s="1223"/>
      <c r="I154" s="1225"/>
      <c r="J154" s="1239" t="s">
        <v>391</v>
      </c>
      <c r="K154" s="1233"/>
      <c r="L154" s="1235"/>
      <c r="M154" s="1237"/>
      <c r="N154" s="72"/>
      <c r="O154" s="19"/>
      <c r="P154" s="182"/>
      <c r="Q154" s="16">
        <f>P154-M154</f>
        <v>0</v>
      </c>
      <c r="R154" s="754">
        <f t="shared" si="311"/>
        <v>0</v>
      </c>
      <c r="S154" s="691"/>
      <c r="T154" s="753"/>
      <c r="U154" s="753"/>
      <c r="V154" s="753"/>
      <c r="W154" s="753"/>
      <c r="X154" s="1287"/>
      <c r="Y154" s="338"/>
      <c r="Z154" s="176"/>
      <c r="AA154" s="1274"/>
      <c r="AB154" s="1223"/>
      <c r="AC154" s="1219"/>
      <c r="AD154" s="1219"/>
      <c r="AE154" s="1219"/>
      <c r="AF154" s="1225"/>
      <c r="AG154" s="1254" t="e">
        <f t="shared" ref="AG154" si="348">(AI154+AI155)/AA154/7.18</f>
        <v>#DIV/0!</v>
      </c>
      <c r="AH154" s="660"/>
      <c r="AI154" s="16"/>
      <c r="AJ154" s="797">
        <f t="shared" ref="AJ154" si="349">AI154*Y154</f>
        <v>0</v>
      </c>
      <c r="AK154" s="1203" t="e">
        <f t="shared" ref="AK154:AP154" si="350">AB154*$CZ154*$AA154*$Y154/1000/1000</f>
        <v>#DIV/0!</v>
      </c>
      <c r="AL154" s="1229" t="e">
        <f t="shared" si="350"/>
        <v>#DIV/0!</v>
      </c>
      <c r="AM154" s="1229" t="e">
        <f t="shared" si="350"/>
        <v>#DIV/0!</v>
      </c>
      <c r="AN154" s="1229" t="e">
        <f t="shared" si="350"/>
        <v>#DIV/0!</v>
      </c>
      <c r="AO154" s="1229" t="e">
        <f t="shared" si="350"/>
        <v>#DIV/0!</v>
      </c>
      <c r="AP154" s="1231" t="e">
        <f t="shared" si="350"/>
        <v>#DIV/0!</v>
      </c>
      <c r="AQ154" s="1268" t="e">
        <f t="shared" ref="AQ154" si="351">AJ154/1000/1000-AP154</f>
        <v>#DIV/0!</v>
      </c>
      <c r="AR154" s="797">
        <f t="shared" si="331"/>
        <v>0</v>
      </c>
      <c r="AS154" s="812">
        <f t="shared" si="332"/>
        <v>0</v>
      </c>
      <c r="AT154" s="1203" t="e">
        <f>(AB154-B154)*$CZ154*$AA154*$Y154/1000/1000</f>
        <v>#DIV/0!</v>
      </c>
      <c r="AU154" s="1229" t="e">
        <f>(AC154-C154)*$CZ154*$AA154*$Y154/1000/1000</f>
        <v>#DIV/0!</v>
      </c>
      <c r="AV154" s="1229" t="e">
        <f>(AD154-D154)*$CZ154*$AA154*$Y154/1000/1000</f>
        <v>#DIV/0!</v>
      </c>
      <c r="AW154" s="1229" t="e">
        <f>(AE154-E154)*$CZ154*$AA154*$Y154/1000/1000</f>
        <v>#DIV/0!</v>
      </c>
      <c r="AX154" s="1229" t="e">
        <f>(AF154-F154)*$CZ154*$AA154*$Y154/1000/1000</f>
        <v>#DIV/0!</v>
      </c>
      <c r="AY154" s="1231" t="e">
        <f t="shared" ref="AY154" si="352">SUM(AT154:AX154)</f>
        <v>#DIV/0!</v>
      </c>
      <c r="AZ154" s="1227"/>
      <c r="BA154" s="1271" t="e">
        <f>(I154+D154)*AA154*CZ154*A154</f>
        <v>#DIV/0!</v>
      </c>
      <c r="BB154" s="1271">
        <f t="shared" ref="BB154" si="353">(BC154+BE154+BF154+BD154)*AA154+0.76*Y154*AA154</f>
        <v>0</v>
      </c>
      <c r="BC154" s="1264"/>
      <c r="BD154" s="1264"/>
      <c r="BE154" s="1264"/>
      <c r="BF154" s="1264"/>
      <c r="BG154" s="1197"/>
      <c r="BH154" s="1252"/>
      <c r="BI154" s="1252">
        <f t="shared" ref="BI154" si="354">BG154*AA154*Y154</f>
        <v>0</v>
      </c>
      <c r="BJ154" s="1260" t="e">
        <f t="shared" ref="BJ154" si="355">AJ154/AA154-AZ154-BG154*Y154</f>
        <v>#DIV/0!</v>
      </c>
      <c r="BK154" s="1252" t="e">
        <f t="shared" ref="BK154" si="356">AR154/AA154-AZ154-BG154</f>
        <v>#DIV/0!</v>
      </c>
      <c r="BL154" s="1266"/>
      <c r="BM154" s="1252" t="e">
        <f t="shared" ref="BM154" si="357">BJ154-BL154</f>
        <v>#DIV/0!</v>
      </c>
      <c r="BN154" s="1252" t="e">
        <f t="shared" ref="BN154" si="358">BK154-BL154</f>
        <v>#DIV/0!</v>
      </c>
      <c r="BO154" s="1197"/>
      <c r="BP154" s="94"/>
      <c r="BQ154" s="607"/>
      <c r="BR154" s="1201" t="e">
        <f>(AI154+AI155)/AA154/7.18</f>
        <v>#DIV/0!</v>
      </c>
      <c r="BS154" s="1197">
        <f t="shared" ref="BS154" si="359">CN154-BO154</f>
        <v>0</v>
      </c>
      <c r="BT154" s="1246">
        <f t="shared" ref="BT154" si="360">CM154-BO154</f>
        <v>0</v>
      </c>
      <c r="BU154" s="1246" t="e">
        <f t="shared" ref="BU154" si="361">BR154-BS154</f>
        <v>#DIV/0!</v>
      </c>
      <c r="BV154" s="1249" t="e">
        <f t="shared" ref="BV154" si="362">BR154-BT154</f>
        <v>#DIV/0!</v>
      </c>
      <c r="BW154" s="601"/>
      <c r="BX154" s="601"/>
      <c r="BY154" s="601"/>
      <c r="BZ154" s="603"/>
      <c r="CA154" s="607"/>
      <c r="CB154" s="1203"/>
      <c r="CC154" s="1229"/>
      <c r="CD154" s="1229"/>
      <c r="CE154" s="1229"/>
      <c r="CF154" s="601"/>
      <c r="CG154" s="601"/>
      <c r="CH154" s="1205"/>
      <c r="CI154" s="608"/>
      <c r="CJ154" s="608"/>
      <c r="CK154" s="608"/>
      <c r="CL154" s="610"/>
      <c r="CM154" s="1367"/>
      <c r="CN154" s="1205"/>
      <c r="CO154" s="608"/>
      <c r="CP154" s="610"/>
      <c r="CQ154" s="603"/>
      <c r="CR154" s="1254"/>
      <c r="CS154" s="1229"/>
      <c r="CT154" s="1229"/>
      <c r="CU154" s="1229"/>
      <c r="CV154" s="1205"/>
      <c r="CW154" s="1205"/>
      <c r="CX154" s="1229"/>
      <c r="CY154" s="1231"/>
      <c r="CZ154" s="1245" t="e">
        <f>(AI154+AI155)/AA154/(BR154+BP154)</f>
        <v>#DIV/0!</v>
      </c>
      <c r="DA154" s="1241" t="e">
        <f>CR154*AA154*BU154*CZ154/1000000</f>
        <v>#DIV/0!</v>
      </c>
      <c r="DB154" s="775" t="e">
        <f>CR154*AA154*BV154*CZ154/1000000</f>
        <v>#DIV/0!</v>
      </c>
      <c r="DC154" s="1241">
        <f>[181]Анализ!BE169</f>
        <v>0</v>
      </c>
      <c r="DD154" s="1241" t="e">
        <f>SUM(AT154,AW154,AX154)</f>
        <v>#DIV/0!</v>
      </c>
      <c r="DE154" s="1241" t="e">
        <f>AL154</f>
        <v>#DIV/0!</v>
      </c>
      <c r="DF154" s="1241" t="e">
        <f>AV154</f>
        <v>#DIV/0!</v>
      </c>
      <c r="DG154" s="1241" t="e">
        <f>(BA154-BB154)/1000/1000</f>
        <v>#DIV/0!</v>
      </c>
      <c r="DH154" s="1241">
        <f>(BH154-BI154)/1000/1000</f>
        <v>0</v>
      </c>
      <c r="DI154" s="1241">
        <f>AS154/1000000</f>
        <v>0</v>
      </c>
      <c r="DJ154" s="1241">
        <f>CI154/1000/1000</f>
        <v>0</v>
      </c>
      <c r="DK154" s="1241">
        <f t="shared" si="344"/>
        <v>0</v>
      </c>
      <c r="DL154" s="1241">
        <f t="shared" si="345"/>
        <v>0</v>
      </c>
      <c r="DM154" s="1243" t="e">
        <f t="shared" si="346"/>
        <v>#DIV/0!</v>
      </c>
      <c r="DN154" s="68"/>
    </row>
    <row r="155" spans="1:121" s="69" customFormat="1" ht="15.95" customHeight="1" x14ac:dyDescent="0.25">
      <c r="A155" s="1224"/>
      <c r="B155" s="1224"/>
      <c r="C155" s="1220"/>
      <c r="D155" s="1220"/>
      <c r="E155" s="1220"/>
      <c r="F155" s="605"/>
      <c r="G155" s="1220"/>
      <c r="H155" s="1224"/>
      <c r="I155" s="1226"/>
      <c r="J155" s="1240"/>
      <c r="K155" s="1234"/>
      <c r="L155" s="1236"/>
      <c r="M155" s="1238"/>
      <c r="N155" s="615"/>
      <c r="O155" s="616"/>
      <c r="P155" s="617"/>
      <c r="Q155" s="619">
        <f>P155-M154</f>
        <v>0</v>
      </c>
      <c r="R155" s="755">
        <f t="shared" si="311"/>
        <v>0</v>
      </c>
      <c r="S155" s="694"/>
      <c r="T155" s="753"/>
      <c r="U155" s="753"/>
      <c r="V155" s="753"/>
      <c r="W155" s="753"/>
      <c r="X155" s="1288"/>
      <c r="Y155" s="338"/>
      <c r="Z155" s="618"/>
      <c r="AA155" s="1275"/>
      <c r="AB155" s="1224"/>
      <c r="AC155" s="1220"/>
      <c r="AD155" s="1220"/>
      <c r="AE155" s="1220"/>
      <c r="AF155" s="1226"/>
      <c r="AG155" s="1255" t="e">
        <f t="shared" ref="AG155" si="363">K155/H155/7.16</f>
        <v>#DIV/0!</v>
      </c>
      <c r="AH155" s="662"/>
      <c r="AI155" s="619"/>
      <c r="AJ155" s="623">
        <f>AI155*Y154</f>
        <v>0</v>
      </c>
      <c r="AK155" s="1204"/>
      <c r="AL155" s="1230"/>
      <c r="AM155" s="1230"/>
      <c r="AN155" s="1230"/>
      <c r="AO155" s="1230"/>
      <c r="AP155" s="1232"/>
      <c r="AQ155" s="1269"/>
      <c r="AR155" s="623">
        <f t="shared" si="331"/>
        <v>0</v>
      </c>
      <c r="AS155" s="621">
        <f t="shared" si="332"/>
        <v>0</v>
      </c>
      <c r="AT155" s="1204"/>
      <c r="AU155" s="1230"/>
      <c r="AV155" s="1230"/>
      <c r="AW155" s="1230"/>
      <c r="AX155" s="1230"/>
      <c r="AY155" s="1232"/>
      <c r="AZ155" s="1228"/>
      <c r="BA155" s="1253"/>
      <c r="BB155" s="1253"/>
      <c r="BC155" s="1265"/>
      <c r="BD155" s="1265"/>
      <c r="BE155" s="1265"/>
      <c r="BF155" s="1265"/>
      <c r="BG155" s="1251"/>
      <c r="BH155" s="1253"/>
      <c r="BI155" s="1253"/>
      <c r="BJ155" s="1261"/>
      <c r="BK155" s="1253"/>
      <c r="BL155" s="1267"/>
      <c r="BM155" s="1253"/>
      <c r="BN155" s="1253"/>
      <c r="BO155" s="1251"/>
      <c r="BP155" s="94"/>
      <c r="BQ155" s="607"/>
      <c r="BR155" s="1353"/>
      <c r="BS155" s="1198"/>
      <c r="BT155" s="1247"/>
      <c r="BU155" s="1248"/>
      <c r="BV155" s="1250"/>
      <c r="BW155" s="601"/>
      <c r="BX155" s="601"/>
      <c r="BY155" s="601"/>
      <c r="BZ155" s="603"/>
      <c r="CA155" s="607"/>
      <c r="CB155" s="1204"/>
      <c r="CC155" s="1230"/>
      <c r="CD155" s="1230"/>
      <c r="CE155" s="1230"/>
      <c r="CF155" s="602"/>
      <c r="CG155" s="602"/>
      <c r="CH155" s="1206"/>
      <c r="CI155" s="609"/>
      <c r="CJ155" s="609"/>
      <c r="CK155" s="609"/>
      <c r="CL155" s="611"/>
      <c r="CM155" s="1368"/>
      <c r="CN155" s="1206"/>
      <c r="CO155" s="608"/>
      <c r="CP155" s="610"/>
      <c r="CQ155" s="603"/>
      <c r="CR155" s="1255"/>
      <c r="CS155" s="1230"/>
      <c r="CT155" s="1230"/>
      <c r="CU155" s="1230"/>
      <c r="CV155" s="1206"/>
      <c r="CW155" s="1206"/>
      <c r="CX155" s="1230"/>
      <c r="CY155" s="1232"/>
      <c r="CZ155" s="1245"/>
      <c r="DA155" s="1242"/>
      <c r="DB155" s="776"/>
      <c r="DC155" s="1242">
        <f>[181]Анализ!BE170</f>
        <v>0</v>
      </c>
      <c r="DD155" s="1242">
        <f>SUM(AT155,AW155,AX155)</f>
        <v>0</v>
      </c>
      <c r="DE155" s="1242">
        <f>AL155</f>
        <v>0</v>
      </c>
      <c r="DF155" s="1242">
        <f>AV155</f>
        <v>0</v>
      </c>
      <c r="DG155" s="1242">
        <f>(BA155-BB155)/1000/1000</f>
        <v>0</v>
      </c>
      <c r="DH155" s="1242">
        <f>(BH155-BI155)/1000/1000</f>
        <v>0</v>
      </c>
      <c r="DI155" s="1242"/>
      <c r="DJ155" s="1242">
        <f>CI155/1000/1000</f>
        <v>0</v>
      </c>
      <c r="DK155" s="1242">
        <f t="shared" si="344"/>
        <v>0</v>
      </c>
      <c r="DL155" s="1242">
        <f t="shared" si="345"/>
        <v>0</v>
      </c>
      <c r="DM155" s="1244">
        <f t="shared" si="346"/>
        <v>0</v>
      </c>
      <c r="DN155" s="68"/>
    </row>
    <row r="156" spans="1:121" s="69" customFormat="1" ht="15.95" customHeight="1" outlineLevel="1" x14ac:dyDescent="0.25">
      <c r="A156" s="1223"/>
      <c r="B156" s="1223"/>
      <c r="C156" s="1219"/>
      <c r="D156" s="1219"/>
      <c r="E156" s="1219"/>
      <c r="F156" s="604"/>
      <c r="G156" s="1219"/>
      <c r="H156" s="1223"/>
      <c r="I156" s="1225"/>
      <c r="J156" s="1283"/>
      <c r="K156" s="1285"/>
      <c r="L156" s="1287"/>
      <c r="M156" s="1289"/>
      <c r="N156" s="615"/>
      <c r="O156" s="616"/>
      <c r="P156" s="617"/>
      <c r="Q156" s="619"/>
      <c r="R156" s="755"/>
      <c r="S156" s="694"/>
      <c r="T156" s="753"/>
      <c r="U156" s="753"/>
      <c r="V156" s="753"/>
      <c r="W156" s="753"/>
      <c r="X156" s="1287"/>
      <c r="Y156" s="1281"/>
      <c r="Z156" s="618"/>
      <c r="AA156" s="1272"/>
      <c r="AB156" s="1223"/>
      <c r="AC156" s="1219"/>
      <c r="AD156" s="1219"/>
      <c r="AE156" s="1219"/>
      <c r="AF156" s="1225"/>
      <c r="AG156" s="1254"/>
      <c r="AH156" s="660"/>
      <c r="AI156" s="619"/>
      <c r="AJ156" s="623"/>
      <c r="AK156" s="1203"/>
      <c r="AL156" s="1229"/>
      <c r="AM156" s="1229"/>
      <c r="AN156" s="1229"/>
      <c r="AO156" s="1229"/>
      <c r="AP156" s="1231"/>
      <c r="AQ156" s="1268"/>
      <c r="AR156" s="623"/>
      <c r="AS156" s="621"/>
      <c r="AT156" s="1203"/>
      <c r="AU156" s="1229"/>
      <c r="AV156" s="1229"/>
      <c r="AW156" s="1229"/>
      <c r="AX156" s="1229"/>
      <c r="AY156" s="1231"/>
      <c r="AZ156" s="1227"/>
      <c r="BA156" s="1271"/>
      <c r="BB156" s="1271"/>
      <c r="BC156" s="1264"/>
      <c r="BD156" s="1264"/>
      <c r="BE156" s="1264"/>
      <c r="BF156" s="1264"/>
      <c r="BG156" s="1197"/>
      <c r="BH156" s="1252"/>
      <c r="BI156" s="1252"/>
      <c r="BJ156" s="1260"/>
      <c r="BK156" s="1252"/>
      <c r="BL156" s="1266"/>
      <c r="BM156" s="1252"/>
      <c r="BN156" s="1252"/>
      <c r="BO156" s="1197"/>
      <c r="BP156" s="94"/>
      <c r="BQ156" s="607"/>
      <c r="BR156" s="1201"/>
      <c r="BS156" s="1197"/>
      <c r="BT156" s="1246"/>
      <c r="BU156" s="1246"/>
      <c r="BV156" s="1249"/>
      <c r="BW156" s="601"/>
      <c r="BX156" s="601"/>
      <c r="BY156" s="601"/>
      <c r="BZ156" s="603"/>
      <c r="CA156" s="607"/>
      <c r="CB156" s="1203"/>
      <c r="CC156" s="1229"/>
      <c r="CD156" s="1229"/>
      <c r="CE156" s="1229"/>
      <c r="CF156" s="601"/>
      <c r="CG156" s="601"/>
      <c r="CH156" s="1205"/>
      <c r="CI156" s="608"/>
      <c r="CJ156" s="608"/>
      <c r="CK156" s="608"/>
      <c r="CL156" s="610"/>
      <c r="CM156" s="612"/>
      <c r="CN156" s="608"/>
      <c r="CO156" s="608"/>
      <c r="CP156" s="610"/>
      <c r="CQ156" s="603"/>
      <c r="CR156" s="1254"/>
      <c r="CS156" s="1229"/>
      <c r="CT156" s="1229"/>
      <c r="CU156" s="1229"/>
      <c r="CV156" s="1205"/>
      <c r="CW156" s="1205"/>
      <c r="CX156" s="1229"/>
      <c r="CY156" s="1231"/>
      <c r="CZ156" s="1245"/>
      <c r="DA156" s="1241"/>
      <c r="DB156" s="775"/>
      <c r="DC156" s="1241"/>
      <c r="DD156" s="1241"/>
      <c r="DE156" s="1241"/>
      <c r="DF156" s="1241"/>
      <c r="DG156" s="1241"/>
      <c r="DH156" s="1241"/>
      <c r="DI156" s="1241"/>
      <c r="DJ156" s="1241"/>
      <c r="DK156" s="1241"/>
      <c r="DL156" s="1241"/>
      <c r="DM156" s="1243"/>
      <c r="DN156" s="68"/>
    </row>
    <row r="157" spans="1:121" s="69" customFormat="1" ht="15.95" customHeight="1" outlineLevel="1" x14ac:dyDescent="0.25">
      <c r="A157" s="1224"/>
      <c r="B157" s="1224"/>
      <c r="C157" s="1220"/>
      <c r="D157" s="1220"/>
      <c r="E157" s="1220"/>
      <c r="F157" s="605"/>
      <c r="G157" s="1220"/>
      <c r="H157" s="1224"/>
      <c r="I157" s="1226"/>
      <c r="J157" s="1284"/>
      <c r="K157" s="1286"/>
      <c r="L157" s="1288"/>
      <c r="M157" s="1290"/>
      <c r="N157" s="615"/>
      <c r="O157" s="616"/>
      <c r="P157" s="617"/>
      <c r="Q157" s="619"/>
      <c r="R157" s="755"/>
      <c r="S157" s="694"/>
      <c r="T157" s="753"/>
      <c r="U157" s="753"/>
      <c r="V157" s="753"/>
      <c r="W157" s="753"/>
      <c r="X157" s="1288"/>
      <c r="Y157" s="1282"/>
      <c r="Z157" s="618"/>
      <c r="AA157" s="1273"/>
      <c r="AB157" s="1224"/>
      <c r="AC157" s="1220"/>
      <c r="AD157" s="1220"/>
      <c r="AE157" s="1220"/>
      <c r="AF157" s="1226"/>
      <c r="AG157" s="1255"/>
      <c r="AH157" s="662"/>
      <c r="AI157" s="619"/>
      <c r="AJ157" s="623"/>
      <c r="AK157" s="1204"/>
      <c r="AL157" s="1230"/>
      <c r="AM157" s="1230"/>
      <c r="AN157" s="1230"/>
      <c r="AO157" s="1230"/>
      <c r="AP157" s="1232"/>
      <c r="AQ157" s="1269"/>
      <c r="AR157" s="623"/>
      <c r="AS157" s="621"/>
      <c r="AT157" s="1204"/>
      <c r="AU157" s="1230"/>
      <c r="AV157" s="1230"/>
      <c r="AW157" s="1230"/>
      <c r="AX157" s="1230"/>
      <c r="AY157" s="1232"/>
      <c r="AZ157" s="1228"/>
      <c r="BA157" s="1253"/>
      <c r="BB157" s="1253"/>
      <c r="BC157" s="1265"/>
      <c r="BD157" s="1265"/>
      <c r="BE157" s="1265"/>
      <c r="BF157" s="1265"/>
      <c r="BG157" s="1251"/>
      <c r="BH157" s="1253"/>
      <c r="BI157" s="1253"/>
      <c r="BJ157" s="1261"/>
      <c r="BK157" s="1253"/>
      <c r="BL157" s="1267"/>
      <c r="BM157" s="1253"/>
      <c r="BN157" s="1253"/>
      <c r="BO157" s="1251"/>
      <c r="BP157" s="94"/>
      <c r="BQ157" s="607"/>
      <c r="BR157" s="1353"/>
      <c r="BS157" s="1198"/>
      <c r="BT157" s="1247"/>
      <c r="BU157" s="1248"/>
      <c r="BV157" s="1250"/>
      <c r="BW157" s="601"/>
      <c r="BX157" s="601"/>
      <c r="BY157" s="601"/>
      <c r="BZ157" s="603"/>
      <c r="CA157" s="607"/>
      <c r="CB157" s="1204"/>
      <c r="CC157" s="1230"/>
      <c r="CD157" s="1230"/>
      <c r="CE157" s="1230"/>
      <c r="CF157" s="602"/>
      <c r="CG157" s="602"/>
      <c r="CH157" s="1206"/>
      <c r="CI157" s="609"/>
      <c r="CJ157" s="609"/>
      <c r="CK157" s="609"/>
      <c r="CL157" s="611"/>
      <c r="CM157" s="612"/>
      <c r="CN157" s="608"/>
      <c r="CO157" s="608"/>
      <c r="CP157" s="610"/>
      <c r="CQ157" s="603"/>
      <c r="CR157" s="1255"/>
      <c r="CS157" s="1230"/>
      <c r="CT157" s="1230"/>
      <c r="CU157" s="1230"/>
      <c r="CV157" s="1206"/>
      <c r="CW157" s="1206"/>
      <c r="CX157" s="1230"/>
      <c r="CY157" s="1232"/>
      <c r="CZ157" s="1245"/>
      <c r="DA157" s="1242"/>
      <c r="DB157" s="776"/>
      <c r="DC157" s="1242"/>
      <c r="DD157" s="1242"/>
      <c r="DE157" s="1242"/>
      <c r="DF157" s="1242"/>
      <c r="DG157" s="1242"/>
      <c r="DH157" s="1242"/>
      <c r="DI157" s="1242"/>
      <c r="DJ157" s="1242"/>
      <c r="DK157" s="1242"/>
      <c r="DL157" s="1242"/>
      <c r="DM157" s="1244"/>
      <c r="DN157" s="68"/>
    </row>
    <row r="158" spans="1:121" s="69" customFormat="1" ht="15.95" customHeight="1" outlineLevel="1" x14ac:dyDescent="0.25">
      <c r="A158" s="1223"/>
      <c r="B158" s="1223"/>
      <c r="C158" s="1219"/>
      <c r="D158" s="1219"/>
      <c r="E158" s="1219"/>
      <c r="F158" s="604"/>
      <c r="G158" s="1219"/>
      <c r="H158" s="1223"/>
      <c r="I158" s="1225"/>
      <c r="J158" s="1283"/>
      <c r="K158" s="1285"/>
      <c r="L158" s="1287"/>
      <c r="M158" s="1289"/>
      <c r="N158" s="615"/>
      <c r="O158" s="616"/>
      <c r="P158" s="617"/>
      <c r="Q158" s="619"/>
      <c r="R158" s="755"/>
      <c r="S158" s="694"/>
      <c r="T158" s="753"/>
      <c r="U158" s="753"/>
      <c r="V158" s="753"/>
      <c r="W158" s="753"/>
      <c r="X158" s="1287"/>
      <c r="Y158" s="1281"/>
      <c r="Z158" s="618"/>
      <c r="AA158" s="1272"/>
      <c r="AB158" s="1223"/>
      <c r="AC158" s="1219"/>
      <c r="AD158" s="1219"/>
      <c r="AE158" s="1219"/>
      <c r="AF158" s="1225"/>
      <c r="AG158" s="1254"/>
      <c r="AH158" s="660"/>
      <c r="AI158" s="619"/>
      <c r="AJ158" s="623"/>
      <c r="AK158" s="1203"/>
      <c r="AL158" s="1229"/>
      <c r="AM158" s="1229"/>
      <c r="AN158" s="1229"/>
      <c r="AO158" s="1229"/>
      <c r="AP158" s="1231"/>
      <c r="AQ158" s="1268"/>
      <c r="AR158" s="623"/>
      <c r="AS158" s="621"/>
      <c r="AT158" s="1203"/>
      <c r="AU158" s="1229"/>
      <c r="AV158" s="1229"/>
      <c r="AW158" s="1229"/>
      <c r="AX158" s="1229"/>
      <c r="AY158" s="1231"/>
      <c r="AZ158" s="1227"/>
      <c r="BA158" s="1271"/>
      <c r="BB158" s="1271"/>
      <c r="BC158" s="1264"/>
      <c r="BD158" s="1264"/>
      <c r="BE158" s="1264"/>
      <c r="BF158" s="1264"/>
      <c r="BG158" s="1197"/>
      <c r="BH158" s="1252"/>
      <c r="BI158" s="1252"/>
      <c r="BJ158" s="1260"/>
      <c r="BK158" s="1252"/>
      <c r="BL158" s="1266"/>
      <c r="BM158" s="1252"/>
      <c r="BN158" s="1252"/>
      <c r="BO158" s="1197"/>
      <c r="BP158" s="94"/>
      <c r="BQ158" s="607"/>
      <c r="BR158" s="1201"/>
      <c r="BS158" s="1197"/>
      <c r="BT158" s="1246"/>
      <c r="BU158" s="1246"/>
      <c r="BV158" s="1249"/>
      <c r="BW158" s="601"/>
      <c r="BX158" s="601"/>
      <c r="BY158" s="601"/>
      <c r="BZ158" s="603"/>
      <c r="CA158" s="607"/>
      <c r="CB158" s="1203"/>
      <c r="CC158" s="1229"/>
      <c r="CD158" s="1229"/>
      <c r="CE158" s="1229"/>
      <c r="CF158" s="601"/>
      <c r="CG158" s="601"/>
      <c r="CH158" s="1205"/>
      <c r="CI158" s="608"/>
      <c r="CJ158" s="608"/>
      <c r="CK158" s="608"/>
      <c r="CL158" s="610"/>
      <c r="CM158" s="612"/>
      <c r="CN158" s="608"/>
      <c r="CO158" s="608"/>
      <c r="CP158" s="610"/>
      <c r="CQ158" s="603"/>
      <c r="CR158" s="1254"/>
      <c r="CS158" s="1229"/>
      <c r="CT158" s="1229"/>
      <c r="CU158" s="1229"/>
      <c r="CV158" s="1205"/>
      <c r="CW158" s="1205"/>
      <c r="CX158" s="1229"/>
      <c r="CY158" s="1231"/>
      <c r="CZ158" s="1245"/>
      <c r="DA158" s="1241"/>
      <c r="DB158" s="775"/>
      <c r="DC158" s="1241"/>
      <c r="DD158" s="1241"/>
      <c r="DE158" s="1241"/>
      <c r="DF158" s="1241"/>
      <c r="DG158" s="1241"/>
      <c r="DH158" s="1241"/>
      <c r="DI158" s="1241"/>
      <c r="DJ158" s="1241"/>
      <c r="DK158" s="1241"/>
      <c r="DL158" s="1241"/>
      <c r="DM158" s="1243"/>
      <c r="DN158" s="68"/>
    </row>
    <row r="159" spans="1:121" s="69" customFormat="1" ht="15.95" customHeight="1" outlineLevel="1" x14ac:dyDescent="0.25">
      <c r="A159" s="1224"/>
      <c r="B159" s="1224"/>
      <c r="C159" s="1220"/>
      <c r="D159" s="1220"/>
      <c r="E159" s="1220"/>
      <c r="F159" s="605"/>
      <c r="G159" s="1220"/>
      <c r="H159" s="1224"/>
      <c r="I159" s="1226"/>
      <c r="J159" s="1284"/>
      <c r="K159" s="1286"/>
      <c r="L159" s="1288"/>
      <c r="M159" s="1290"/>
      <c r="N159" s="615"/>
      <c r="O159" s="616"/>
      <c r="P159" s="617"/>
      <c r="Q159" s="619"/>
      <c r="R159" s="755"/>
      <c r="S159" s="694"/>
      <c r="T159" s="753"/>
      <c r="U159" s="753"/>
      <c r="V159" s="753"/>
      <c r="W159" s="753"/>
      <c r="X159" s="1288"/>
      <c r="Y159" s="1282"/>
      <c r="Z159" s="618"/>
      <c r="AA159" s="1273"/>
      <c r="AB159" s="1224"/>
      <c r="AC159" s="1220"/>
      <c r="AD159" s="1220"/>
      <c r="AE159" s="1220"/>
      <c r="AF159" s="1226"/>
      <c r="AG159" s="1255"/>
      <c r="AH159" s="662"/>
      <c r="AI159" s="619"/>
      <c r="AJ159" s="623"/>
      <c r="AK159" s="1204"/>
      <c r="AL159" s="1230"/>
      <c r="AM159" s="1230"/>
      <c r="AN159" s="1230"/>
      <c r="AO159" s="1230"/>
      <c r="AP159" s="1232"/>
      <c r="AQ159" s="1269"/>
      <c r="AR159" s="623"/>
      <c r="AS159" s="621"/>
      <c r="AT159" s="1204"/>
      <c r="AU159" s="1230"/>
      <c r="AV159" s="1230"/>
      <c r="AW159" s="1230"/>
      <c r="AX159" s="1230"/>
      <c r="AY159" s="1232"/>
      <c r="AZ159" s="1228"/>
      <c r="BA159" s="1253"/>
      <c r="BB159" s="1253"/>
      <c r="BC159" s="1265"/>
      <c r="BD159" s="1265"/>
      <c r="BE159" s="1265"/>
      <c r="BF159" s="1265"/>
      <c r="BG159" s="1251"/>
      <c r="BH159" s="1253"/>
      <c r="BI159" s="1253"/>
      <c r="BJ159" s="1261"/>
      <c r="BK159" s="1253"/>
      <c r="BL159" s="1267"/>
      <c r="BM159" s="1253"/>
      <c r="BN159" s="1253"/>
      <c r="BO159" s="1251"/>
      <c r="BP159" s="94"/>
      <c r="BQ159" s="607"/>
      <c r="BR159" s="1353"/>
      <c r="BS159" s="1198"/>
      <c r="BT159" s="1247"/>
      <c r="BU159" s="1248"/>
      <c r="BV159" s="1250"/>
      <c r="BW159" s="601"/>
      <c r="BX159" s="601"/>
      <c r="BY159" s="601"/>
      <c r="BZ159" s="603"/>
      <c r="CA159" s="607"/>
      <c r="CB159" s="1204"/>
      <c r="CC159" s="1230"/>
      <c r="CD159" s="1230"/>
      <c r="CE159" s="1230"/>
      <c r="CF159" s="602"/>
      <c r="CG159" s="602"/>
      <c r="CH159" s="1206"/>
      <c r="CI159" s="609"/>
      <c r="CJ159" s="609"/>
      <c r="CK159" s="609"/>
      <c r="CL159" s="611"/>
      <c r="CM159" s="612"/>
      <c r="CN159" s="608"/>
      <c r="CO159" s="608"/>
      <c r="CP159" s="610"/>
      <c r="CQ159" s="603"/>
      <c r="CR159" s="1255"/>
      <c r="CS159" s="1230"/>
      <c r="CT159" s="1230"/>
      <c r="CU159" s="1230"/>
      <c r="CV159" s="1206"/>
      <c r="CW159" s="1206"/>
      <c r="CX159" s="1230"/>
      <c r="CY159" s="1232"/>
      <c r="CZ159" s="1245"/>
      <c r="DA159" s="1242"/>
      <c r="DB159" s="776"/>
      <c r="DC159" s="1242"/>
      <c r="DD159" s="1242"/>
      <c r="DE159" s="1242"/>
      <c r="DF159" s="1242"/>
      <c r="DG159" s="1242"/>
      <c r="DH159" s="1242"/>
      <c r="DI159" s="1242"/>
      <c r="DJ159" s="1242"/>
      <c r="DK159" s="1242"/>
      <c r="DL159" s="1242"/>
      <c r="DM159" s="1244"/>
      <c r="DN159" s="68"/>
    </row>
    <row r="160" spans="1:121" s="21" customFormat="1" ht="15.95" customHeight="1" outlineLevel="1" x14ac:dyDescent="0.25">
      <c r="A160" s="52"/>
      <c r="B160" s="52"/>
      <c r="C160" s="33"/>
      <c r="D160" s="33"/>
      <c r="E160" s="33"/>
      <c r="F160" s="33"/>
      <c r="G160" s="49"/>
      <c r="H160" s="33"/>
      <c r="I160" s="49"/>
      <c r="J160" s="46"/>
      <c r="K160" s="199"/>
      <c r="L160" s="200"/>
      <c r="M160" s="186"/>
      <c r="N160" s="35"/>
      <c r="O160" s="32"/>
      <c r="P160" s="35"/>
      <c r="Q160" s="23"/>
      <c r="R160" s="35"/>
      <c r="S160" s="35"/>
      <c r="T160" s="23"/>
      <c r="U160" s="23"/>
      <c r="V160" s="23"/>
      <c r="W160" s="23"/>
      <c r="X160" s="200"/>
      <c r="Y160" s="52"/>
      <c r="Z160" s="52"/>
      <c r="AA160" s="336"/>
      <c r="AB160" s="52"/>
      <c r="AC160" s="33"/>
      <c r="AD160" s="33"/>
      <c r="AE160" s="33"/>
      <c r="AF160" s="49"/>
      <c r="AG160" s="76"/>
      <c r="AH160" s="33"/>
      <c r="AI160" s="23"/>
      <c r="AJ160" s="23"/>
      <c r="AK160" s="578"/>
      <c r="AL160" s="579"/>
      <c r="AM160" s="579"/>
      <c r="AN160" s="579"/>
      <c r="AO160" s="579"/>
      <c r="AP160" s="579"/>
      <c r="AQ160" s="136"/>
      <c r="AR160" s="23"/>
      <c r="AS160" s="63"/>
      <c r="AT160" s="579"/>
      <c r="AU160" s="579"/>
      <c r="AV160" s="579"/>
      <c r="AW160" s="579"/>
      <c r="AX160" s="579"/>
      <c r="AY160" s="593"/>
      <c r="AZ160" s="135"/>
      <c r="BA160" s="597"/>
      <c r="BB160" s="597"/>
      <c r="BC160" s="579"/>
      <c r="BD160" s="579"/>
      <c r="BE160" s="579"/>
      <c r="BF160" s="579"/>
      <c r="BG160" s="33"/>
      <c r="BH160" s="597"/>
      <c r="BI160" s="597"/>
      <c r="BJ160" s="23"/>
      <c r="BK160" s="23"/>
      <c r="BL160" s="23"/>
      <c r="BM160" s="23"/>
      <c r="BN160" s="34"/>
      <c r="BO160" s="33"/>
      <c r="BP160" s="579"/>
      <c r="BQ160" s="378"/>
      <c r="BR160" s="52"/>
      <c r="BS160" s="33"/>
      <c r="BT160" s="524"/>
      <c r="BU160" s="524"/>
      <c r="BV160" s="316"/>
      <c r="BW160" s="23"/>
      <c r="BX160" s="23"/>
      <c r="BY160" s="23"/>
      <c r="BZ160" s="202"/>
      <c r="CA160" s="378"/>
      <c r="CB160" s="587"/>
      <c r="CC160" s="579"/>
      <c r="CD160" s="579"/>
      <c r="CE160" s="579"/>
      <c r="CF160" s="579"/>
      <c r="CG160" s="579"/>
      <c r="CH160" s="597"/>
      <c r="CI160" s="597"/>
      <c r="CJ160" s="597"/>
      <c r="CK160" s="597"/>
      <c r="CL160" s="599"/>
      <c r="CM160" s="598"/>
      <c r="CN160" s="23"/>
      <c r="CO160" s="597"/>
      <c r="CP160" s="599"/>
      <c r="CQ160" s="599"/>
      <c r="CR160" s="49"/>
      <c r="CS160" s="45"/>
      <c r="CT160" s="45"/>
      <c r="CU160" s="47"/>
      <c r="CV160" s="45"/>
      <c r="CW160" s="45"/>
      <c r="CX160" s="45"/>
      <c r="CY160" s="325"/>
      <c r="CZ160" s="312"/>
      <c r="DA160" s="655"/>
      <c r="DB160" s="776"/>
      <c r="DC160" s="655"/>
      <c r="DD160" s="655"/>
      <c r="DE160" s="655"/>
      <c r="DF160" s="655"/>
      <c r="DG160" s="655"/>
      <c r="DH160" s="655"/>
      <c r="DI160" s="655"/>
      <c r="DJ160" s="655"/>
      <c r="DK160" s="655"/>
      <c r="DL160" s="655"/>
      <c r="DM160" s="656"/>
      <c r="DN160" s="20"/>
      <c r="DO160" s="69"/>
      <c r="DQ160" s="20"/>
    </row>
    <row r="161" spans="1:121" s="21" customFormat="1" ht="15.95" customHeight="1" outlineLevel="1" x14ac:dyDescent="0.25">
      <c r="A161" s="52"/>
      <c r="B161" s="52"/>
      <c r="C161" s="33"/>
      <c r="D161" s="33"/>
      <c r="E161" s="33"/>
      <c r="F161" s="33"/>
      <c r="G161" s="49"/>
      <c r="H161" s="33"/>
      <c r="I161" s="49"/>
      <c r="J161" s="46"/>
      <c r="K161" s="199"/>
      <c r="L161" s="200"/>
      <c r="M161" s="186"/>
      <c r="N161" s="35"/>
      <c r="O161" s="32"/>
      <c r="P161" s="35"/>
      <c r="Q161" s="23"/>
      <c r="R161" s="35"/>
      <c r="S161" s="35"/>
      <c r="T161" s="23"/>
      <c r="U161" s="23"/>
      <c r="V161" s="23"/>
      <c r="W161" s="23"/>
      <c r="X161" s="200"/>
      <c r="Y161" s="52"/>
      <c r="Z161" s="52"/>
      <c r="AA161" s="336"/>
      <c r="AB161" s="52"/>
      <c r="AC161" s="33"/>
      <c r="AD161" s="33"/>
      <c r="AE161" s="33"/>
      <c r="AF161" s="49"/>
      <c r="AG161" s="76"/>
      <c r="AH161" s="33"/>
      <c r="AI161" s="23"/>
      <c r="AJ161" s="23"/>
      <c r="AK161" s="578"/>
      <c r="AL161" s="579"/>
      <c r="AM161" s="579"/>
      <c r="AN161" s="579"/>
      <c r="AO161" s="579"/>
      <c r="AP161" s="579"/>
      <c r="AQ161" s="136"/>
      <c r="AR161" s="23"/>
      <c r="AS161" s="63"/>
      <c r="AT161" s="579"/>
      <c r="AU161" s="579"/>
      <c r="AV161" s="579"/>
      <c r="AW161" s="579"/>
      <c r="AX161" s="579"/>
      <c r="AY161" s="593"/>
      <c r="AZ161" s="135"/>
      <c r="BA161" s="597"/>
      <c r="BB161" s="597"/>
      <c r="BC161" s="579"/>
      <c r="BD161" s="579"/>
      <c r="BE161" s="579"/>
      <c r="BF161" s="579"/>
      <c r="BG161" s="33"/>
      <c r="BH161" s="597"/>
      <c r="BI161" s="597"/>
      <c r="BJ161" s="23"/>
      <c r="BK161" s="23"/>
      <c r="BL161" s="23"/>
      <c r="BM161" s="23"/>
      <c r="BN161" s="34"/>
      <c r="BO161" s="33"/>
      <c r="BP161" s="579"/>
      <c r="BQ161" s="378"/>
      <c r="BR161" s="52"/>
      <c r="BS161" s="33"/>
      <c r="BT161" s="524"/>
      <c r="BU161" s="524"/>
      <c r="BV161" s="316"/>
      <c r="BW161" s="23"/>
      <c r="BX161" s="23"/>
      <c r="BY161" s="23"/>
      <c r="BZ161" s="202"/>
      <c r="CA161" s="378"/>
      <c r="CB161" s="587"/>
      <c r="CC161" s="579"/>
      <c r="CD161" s="579"/>
      <c r="CE161" s="579"/>
      <c r="CF161" s="579"/>
      <c r="CG161" s="579"/>
      <c r="CH161" s="597"/>
      <c r="CI161" s="597"/>
      <c r="CJ161" s="597"/>
      <c r="CK161" s="597"/>
      <c r="CL161" s="599"/>
      <c r="CM161" s="598"/>
      <c r="CN161" s="23"/>
      <c r="CO161" s="597"/>
      <c r="CP161" s="599"/>
      <c r="CQ161" s="599"/>
      <c r="CR161" s="49"/>
      <c r="CS161" s="45"/>
      <c r="CT161" s="45"/>
      <c r="CU161" s="47"/>
      <c r="CV161" s="45"/>
      <c r="CW161" s="45"/>
      <c r="CX161" s="45"/>
      <c r="CY161" s="325"/>
      <c r="CZ161" s="312"/>
      <c r="DA161" s="655"/>
      <c r="DB161" s="776"/>
      <c r="DC161" s="655"/>
      <c r="DD161" s="655"/>
      <c r="DE161" s="655"/>
      <c r="DF161" s="655"/>
      <c r="DG161" s="655"/>
      <c r="DH161" s="655"/>
      <c r="DI161" s="655">
        <f>AS161/1000/1000</f>
        <v>0</v>
      </c>
      <c r="DJ161" s="655"/>
      <c r="DK161" s="655"/>
      <c r="DL161" s="655"/>
      <c r="DM161" s="656">
        <f t="shared" si="323"/>
        <v>0</v>
      </c>
      <c r="DN161" s="20"/>
      <c r="DO161" s="69"/>
      <c r="DQ161" s="20"/>
    </row>
    <row r="162" spans="1:121" ht="20.100000000000001" customHeight="1" x14ac:dyDescent="0.25">
      <c r="A162" s="395"/>
      <c r="B162" s="396"/>
      <c r="C162" s="396"/>
      <c r="D162" s="396"/>
      <c r="E162" s="396"/>
      <c r="F162" s="396"/>
      <c r="G162" s="396"/>
      <c r="H162" s="396"/>
      <c r="I162" s="396"/>
      <c r="J162" s="417" t="s">
        <v>394</v>
      </c>
      <c r="K162" s="465"/>
      <c r="L162" s="418"/>
      <c r="M162" s="418"/>
      <c r="N162" s="418"/>
      <c r="O162" s="418"/>
      <c r="P162" s="418"/>
      <c r="Q162" s="421"/>
      <c r="R162" s="418"/>
      <c r="S162" s="418"/>
      <c r="T162" s="565">
        <f>SUM(T130:T161)</f>
        <v>0</v>
      </c>
      <c r="U162" s="565">
        <f>SUM(U130:U161)</f>
        <v>0</v>
      </c>
      <c r="V162" s="421"/>
      <c r="W162" s="421"/>
      <c r="X162" s="466"/>
      <c r="Y162" s="397" t="e">
        <f>AJ162/AI162</f>
        <v>#DIV/0!</v>
      </c>
      <c r="Z162" s="397" t="e">
        <f>AR162/AI162</f>
        <v>#DIV/0!</v>
      </c>
      <c r="AA162" s="420">
        <f>SUM(AA130:AA161)</f>
        <v>0</v>
      </c>
      <c r="AB162" s="481"/>
      <c r="AC162" s="468"/>
      <c r="AD162" s="468"/>
      <c r="AE162" s="468"/>
      <c r="AF162" s="482"/>
      <c r="AG162" s="420"/>
      <c r="AH162" s="421"/>
      <c r="AI162" s="421">
        <f>SUM(AI130:AI161)</f>
        <v>0</v>
      </c>
      <c r="AJ162" s="550">
        <f>SUM(AJ130:AJ161)</f>
        <v>0</v>
      </c>
      <c r="AK162" s="468"/>
      <c r="AL162" s="483"/>
      <c r="AM162" s="483"/>
      <c r="AN162" s="483"/>
      <c r="AO162" s="483"/>
      <c r="AP162" s="483"/>
      <c r="AQ162" s="468"/>
      <c r="AR162" s="421">
        <f>SUM(AR130:AR161)</f>
        <v>0</v>
      </c>
      <c r="AS162" s="422">
        <f>SUM(AS130:AS161)</f>
        <v>0</v>
      </c>
      <c r="AT162" s="468"/>
      <c r="AU162" s="483"/>
      <c r="AV162" s="483"/>
      <c r="AW162" s="483"/>
      <c r="AX162" s="483"/>
      <c r="AY162" s="483"/>
      <c r="AZ162" s="421"/>
      <c r="BA162" s="421"/>
      <c r="BB162" s="421"/>
      <c r="BC162" s="421"/>
      <c r="BD162" s="421"/>
      <c r="BE162" s="421"/>
      <c r="BF162" s="421"/>
      <c r="BG162" s="421"/>
      <c r="BH162" s="421"/>
      <c r="BI162" s="421"/>
      <c r="BJ162" s="423" t="e">
        <f>SUMPRODUCT(AA130:AA161,BJ130:BJ161)/AA162</f>
        <v>#DIV/0!</v>
      </c>
      <c r="BK162" s="423" t="e">
        <f>SUMPRODUCT(AA130:AA161,BK130:BK161)/AA162</f>
        <v>#DIV/0!</v>
      </c>
      <c r="BL162" s="423" t="e">
        <f>SUMPRODUCT(AA130:AA161,BL130:BL161)/AA162</f>
        <v>#DIV/0!</v>
      </c>
      <c r="BM162" s="423" t="e">
        <f>SUMPRODUCT(AA130:AA161,BM130:BM161)/AA162</f>
        <v>#DIV/0!</v>
      </c>
      <c r="BN162" s="423" t="e">
        <f>BK162-BL162</f>
        <v>#DIV/0!</v>
      </c>
      <c r="BO162" s="424" t="e">
        <f>SUMPRODUCT(AA130:AA161,BO130:BO161)/AA162</f>
        <v>#DIV/0!</v>
      </c>
      <c r="BP162" s="423"/>
      <c r="BQ162" s="487"/>
      <c r="BR162" s="425" t="e">
        <f>SUMPRODUCT(AA130:AA161,BR130:BR161)/AA162</f>
        <v>#DIV/0!</v>
      </c>
      <c r="BS162" s="426" t="e">
        <f>SUMPRODUCT($AA130:$AA161,BS130:BS161)/$AA162</f>
        <v>#DIV/0!</v>
      </c>
      <c r="BT162" s="527" t="e">
        <f>SUMPRODUCT($AA130:$AA161,BT130:BT161)/$AA162</f>
        <v>#DIV/0!</v>
      </c>
      <c r="BU162" s="520" t="e">
        <f>BR162-BS162</f>
        <v>#DIV/0!</v>
      </c>
      <c r="BV162" s="427" t="e">
        <f>BR162-BT162</f>
        <v>#DIV/0!</v>
      </c>
      <c r="BW162" s="449" t="e">
        <f>BU162*AA162*CZ162</f>
        <v>#DIV/0!</v>
      </c>
      <c r="BX162" s="449" t="e">
        <f>SUMPRODUCT(AA130:AA161,BU130:BU161,CZ130:CZ161,CR130:CR161)</f>
        <v>#DIV/0!</v>
      </c>
      <c r="BY162" s="449" t="e">
        <f>BV162*AA162*CZ162</f>
        <v>#DIV/0!</v>
      </c>
      <c r="BZ162" s="451" t="e">
        <f>SUMPRODUCT(AA130:AA161,BV130:BV161,CZ130:CZ161,CR130:CR161)</f>
        <v>#DIV/0!</v>
      </c>
      <c r="CA162" s="487"/>
      <c r="CB162" s="419"/>
      <c r="CC162" s="428"/>
      <c r="CD162" s="428"/>
      <c r="CE162" s="428"/>
      <c r="CF162" s="428"/>
      <c r="CG162" s="428"/>
      <c r="CH162" s="421"/>
      <c r="CI162" s="421"/>
      <c r="CJ162" s="421"/>
      <c r="CK162" s="421"/>
      <c r="CL162" s="550"/>
      <c r="CM162" s="425" t="e">
        <f>SUMPRODUCT($AA$130:$AA$161,CM130:CM161)/$AA$162</f>
        <v>#DIV/0!</v>
      </c>
      <c r="CN162" s="396" t="e">
        <f>SUMPRODUCT($AA$130:$AA$161,CN130:CN161)/$AA$162</f>
        <v>#DIV/0!</v>
      </c>
      <c r="CO162" s="421"/>
      <c r="CP162" s="550"/>
      <c r="CQ162" s="428"/>
      <c r="CR162" s="397" t="e">
        <f>SUMPRODUCT(AA130:AA161,CR130:CR161)/AA162</f>
        <v>#DIV/0!</v>
      </c>
      <c r="CS162" s="428"/>
      <c r="CT162" s="428"/>
      <c r="CU162" s="428"/>
      <c r="CV162" s="428"/>
      <c r="CW162" s="428"/>
      <c r="CX162" s="428"/>
      <c r="CY162" s="429"/>
      <c r="CZ162" s="402" t="e">
        <f>AI162/AA162/BR162</f>
        <v>#DIV/0!</v>
      </c>
      <c r="DA162" s="428" t="e">
        <f t="shared" ref="DA162:DL162" si="364">SUM(DA130:DA161)</f>
        <v>#DIV/0!</v>
      </c>
      <c r="DB162" s="428" t="e">
        <f t="shared" ref="DB162" si="365">SUM(DB130:DB161)</f>
        <v>#DIV/0!</v>
      </c>
      <c r="DC162" s="428">
        <f t="shared" si="364"/>
        <v>0</v>
      </c>
      <c r="DD162" s="428" t="e">
        <f t="shared" si="364"/>
        <v>#DIV/0!</v>
      </c>
      <c r="DE162" s="428" t="e">
        <f t="shared" si="364"/>
        <v>#DIV/0!</v>
      </c>
      <c r="DF162" s="428" t="e">
        <f t="shared" si="364"/>
        <v>#DIV/0!</v>
      </c>
      <c r="DG162" s="428" t="e">
        <f t="shared" si="364"/>
        <v>#DIV/0!</v>
      </c>
      <c r="DH162" s="428">
        <f t="shared" si="364"/>
        <v>0</v>
      </c>
      <c r="DI162" s="428">
        <f t="shared" si="364"/>
        <v>0</v>
      </c>
      <c r="DJ162" s="428">
        <f t="shared" si="364"/>
        <v>0</v>
      </c>
      <c r="DK162" s="428">
        <f t="shared" si="364"/>
        <v>0</v>
      </c>
      <c r="DL162" s="428">
        <f t="shared" si="364"/>
        <v>0</v>
      </c>
      <c r="DM162" s="431" t="e">
        <f>SUM(DA162:DL162)</f>
        <v>#DIV/0!</v>
      </c>
      <c r="DO162" s="69"/>
    </row>
    <row r="163" spans="1:121" ht="15" outlineLevel="1" x14ac:dyDescent="0.25">
      <c r="J163" s="215"/>
      <c r="K163" s="205"/>
      <c r="L163" s="216"/>
      <c r="M163" s="216"/>
      <c r="N163" s="216"/>
      <c r="O163" s="216"/>
      <c r="P163" s="216"/>
      <c r="Q163" s="218"/>
      <c r="R163" s="216"/>
      <c r="S163" s="216"/>
      <c r="T163" s="218"/>
      <c r="U163" s="218"/>
      <c r="V163" s="218"/>
      <c r="W163" s="218"/>
      <c r="X163" s="216"/>
      <c r="Y163" s="216"/>
      <c r="Z163" s="217"/>
      <c r="AA163" s="218"/>
      <c r="AB163" s="220"/>
      <c r="AC163" s="220"/>
      <c r="AD163" s="220"/>
      <c r="AE163" s="220"/>
      <c r="AF163" s="220"/>
      <c r="AG163" s="220"/>
      <c r="AH163" s="220"/>
      <c r="AI163" s="218"/>
      <c r="AJ163" s="297"/>
      <c r="AK163" s="220"/>
      <c r="AL163" s="296"/>
      <c r="AM163" s="296"/>
      <c r="AN163" s="296"/>
      <c r="AO163" s="296"/>
      <c r="AP163" s="296"/>
      <c r="AQ163" s="220"/>
      <c r="AR163" s="297"/>
      <c r="AS163" s="298"/>
      <c r="AT163" s="220"/>
      <c r="AU163" s="296"/>
      <c r="AV163" s="296"/>
      <c r="AW163" s="296"/>
      <c r="AX163" s="296"/>
      <c r="AY163" s="296"/>
      <c r="AZ163" s="218"/>
      <c r="BA163" s="297"/>
      <c r="BB163" s="297"/>
      <c r="BC163" s="296"/>
      <c r="BD163" s="296"/>
      <c r="BE163" s="296"/>
      <c r="BF163" s="296"/>
      <c r="BG163" s="220"/>
      <c r="BH163" s="297"/>
      <c r="BI163" s="297"/>
      <c r="BJ163" s="218"/>
      <c r="BK163" s="218"/>
      <c r="BL163" s="218"/>
      <c r="BM163" s="218"/>
      <c r="BN163" s="218"/>
      <c r="BO163" s="218"/>
      <c r="BP163" s="218"/>
      <c r="BQ163" s="379"/>
      <c r="BR163" s="104" t="e">
        <f>BR162*$AA162*$CZ162</f>
        <v>#DIV/0!</v>
      </c>
      <c r="BS163" s="100" t="e">
        <f>BS162*$AA162*$CZ162</f>
        <v>#DIV/0!</v>
      </c>
      <c r="BT163" s="100" t="e">
        <f>BT162*$AA162*$CZ162</f>
        <v>#DIV/0!</v>
      </c>
      <c r="BU163" s="521"/>
      <c r="BV163" s="385"/>
      <c r="BW163" s="296"/>
      <c r="BX163" s="296"/>
      <c r="BY163" s="296"/>
      <c r="BZ163" s="302"/>
      <c r="CA163" s="379"/>
      <c r="CB163" s="372"/>
      <c r="CC163" s="296"/>
      <c r="CD163" s="296"/>
      <c r="CE163" s="296"/>
      <c r="CF163" s="296"/>
      <c r="CG163" s="296"/>
      <c r="CH163" s="296"/>
      <c r="CI163" s="296"/>
      <c r="CJ163" s="296"/>
      <c r="CK163" s="296"/>
      <c r="CL163" s="302"/>
      <c r="CM163" s="567" t="e">
        <f>CM162*$AA162*$CZ162</f>
        <v>#DIV/0!</v>
      </c>
      <c r="CN163" s="218" t="e">
        <f>CN162*$AA162*$CZ162</f>
        <v>#DIV/0!</v>
      </c>
      <c r="CO163" s="296"/>
      <c r="CP163" s="302"/>
      <c r="CQ163" s="302"/>
      <c r="CR163" s="234"/>
      <c r="CS163" s="297"/>
      <c r="CT163" s="297"/>
      <c r="CU163" s="297"/>
      <c r="CV163" s="297"/>
      <c r="CW163" s="297"/>
      <c r="CX163" s="326"/>
      <c r="CY163" s="327"/>
      <c r="CZ163" s="313"/>
      <c r="DI163" s="79">
        <f>AS163/1000/1000</f>
        <v>0</v>
      </c>
      <c r="DM163" s="236">
        <f t="shared" si="323"/>
        <v>0</v>
      </c>
      <c r="DO163" s="69"/>
    </row>
    <row r="164" spans="1:121" ht="15" x14ac:dyDescent="0.25">
      <c r="J164" s="215"/>
      <c r="K164" s="205"/>
      <c r="L164" s="216"/>
      <c r="M164" s="216"/>
      <c r="N164" s="216"/>
      <c r="O164" s="216"/>
      <c r="P164" s="216"/>
      <c r="Q164" s="218"/>
      <c r="R164" s="216"/>
      <c r="S164" s="216"/>
      <c r="T164" s="218"/>
      <c r="U164" s="218"/>
      <c r="V164" s="218"/>
      <c r="W164" s="218"/>
      <c r="X164" s="216"/>
      <c r="Y164" s="216"/>
      <c r="Z164" s="217"/>
      <c r="AA164" s="218"/>
      <c r="AB164" s="220"/>
      <c r="AC164" s="220"/>
      <c r="AD164" s="220"/>
      <c r="AE164" s="220"/>
      <c r="AF164" s="220"/>
      <c r="AG164" s="220"/>
      <c r="AH164" s="220"/>
      <c r="AI164" s="218"/>
      <c r="AJ164" s="297"/>
      <c r="AK164" s="220"/>
      <c r="AL164" s="296"/>
      <c r="AM164" s="296"/>
      <c r="AN164" s="296"/>
      <c r="AO164" s="296"/>
      <c r="AP164" s="296"/>
      <c r="AQ164" s="220"/>
      <c r="AR164" s="297"/>
      <c r="AS164" s="298"/>
      <c r="AT164" s="220"/>
      <c r="AU164" s="296"/>
      <c r="AV164" s="296"/>
      <c r="AW164" s="296"/>
      <c r="AX164" s="296"/>
      <c r="AY164" s="296"/>
      <c r="AZ164" s="218"/>
      <c r="BA164" s="297"/>
      <c r="BB164" s="297"/>
      <c r="BC164" s="296"/>
      <c r="BD164" s="296"/>
      <c r="BE164" s="296"/>
      <c r="BF164" s="296"/>
      <c r="BG164" s="220"/>
      <c r="BH164" s="297"/>
      <c r="BI164" s="297"/>
      <c r="BJ164" s="218"/>
      <c r="BK164" s="218"/>
      <c r="BL164" s="218"/>
      <c r="BM164" s="218"/>
      <c r="BN164" s="218"/>
      <c r="BO164" s="218"/>
      <c r="BP164" s="218"/>
      <c r="BQ164" s="379"/>
      <c r="BR164" s="226"/>
      <c r="BS164" s="220"/>
      <c r="BT164" s="529"/>
      <c r="BU164" s="529"/>
      <c r="BV164" s="385"/>
      <c r="BW164" s="296"/>
      <c r="BX164" s="296"/>
      <c r="BY164" s="296"/>
      <c r="BZ164" s="302"/>
      <c r="CA164" s="379"/>
      <c r="CB164" s="372"/>
      <c r="CC164" s="296"/>
      <c r="CD164" s="296"/>
      <c r="CE164" s="296"/>
      <c r="CF164" s="296"/>
      <c r="CG164" s="296"/>
      <c r="CH164" s="296"/>
      <c r="CI164" s="296"/>
      <c r="CJ164" s="296"/>
      <c r="CK164" s="296"/>
      <c r="CL164" s="302"/>
      <c r="CM164" s="567"/>
      <c r="CN164" s="218"/>
      <c r="CO164" s="296"/>
      <c r="CP164" s="302"/>
      <c r="CQ164" s="302"/>
      <c r="CR164" s="234"/>
      <c r="CS164" s="297"/>
      <c r="CT164" s="297"/>
      <c r="CU164" s="297"/>
      <c r="CV164" s="297"/>
      <c r="CW164" s="297"/>
      <c r="CX164" s="326"/>
      <c r="CY164" s="327"/>
      <c r="CZ164" s="313"/>
      <c r="DM164" s="236"/>
      <c r="DO164" s="69"/>
    </row>
    <row r="165" spans="1:121" ht="15" x14ac:dyDescent="0.25">
      <c r="J165" s="215"/>
      <c r="K165" s="205"/>
      <c r="L165" s="216"/>
      <c r="M165" s="216"/>
      <c r="N165" s="216"/>
      <c r="O165" s="216"/>
      <c r="P165" s="216"/>
      <c r="Q165" s="218"/>
      <c r="R165" s="216"/>
      <c r="S165" s="216"/>
      <c r="T165" s="218"/>
      <c r="U165" s="218"/>
      <c r="V165" s="218"/>
      <c r="W165" s="218"/>
      <c r="X165" s="216"/>
      <c r="Y165" s="216"/>
      <c r="Z165" s="217"/>
      <c r="AA165" s="218"/>
      <c r="AB165" s="220"/>
      <c r="AC165" s="220"/>
      <c r="AD165" s="220"/>
      <c r="AE165" s="220"/>
      <c r="AF165" s="220"/>
      <c r="AG165" s="220"/>
      <c r="AH165" s="220"/>
      <c r="AI165" s="218"/>
      <c r="AJ165" s="297"/>
      <c r="AK165" s="220"/>
      <c r="AL165" s="296"/>
      <c r="AM165" s="296"/>
      <c r="AN165" s="296"/>
      <c r="AO165" s="296"/>
      <c r="AP165" s="296"/>
      <c r="AQ165" s="220"/>
      <c r="AR165" s="297"/>
      <c r="AS165" s="298"/>
      <c r="AT165" s="220"/>
      <c r="AU165" s="296"/>
      <c r="AV165" s="296"/>
      <c r="AW165" s="296"/>
      <c r="AX165" s="296"/>
      <c r="AY165" s="296"/>
      <c r="AZ165" s="218"/>
      <c r="BA165" s="297"/>
      <c r="BB165" s="297"/>
      <c r="BC165" s="296"/>
      <c r="BD165" s="296"/>
      <c r="BE165" s="296"/>
      <c r="BF165" s="296"/>
      <c r="BG165" s="220"/>
      <c r="BH165" s="297"/>
      <c r="BI165" s="297"/>
      <c r="BJ165" s="218"/>
      <c r="BK165" s="218"/>
      <c r="BL165" s="218"/>
      <c r="BM165" s="218"/>
      <c r="BN165" s="218"/>
      <c r="BO165" s="218"/>
      <c r="BP165" s="218"/>
      <c r="BQ165" s="379"/>
      <c r="BR165" s="226"/>
      <c r="BS165" s="220"/>
      <c r="BT165" s="529"/>
      <c r="BU165" s="529"/>
      <c r="BV165" s="385"/>
      <c r="BW165" s="296"/>
      <c r="BX165" s="255"/>
      <c r="BY165" s="296"/>
      <c r="BZ165" s="401"/>
      <c r="CA165" s="379"/>
      <c r="CB165" s="372"/>
      <c r="CC165" s="296"/>
      <c r="CD165" s="296"/>
      <c r="CE165" s="296"/>
      <c r="CF165" s="296"/>
      <c r="CG165" s="296"/>
      <c r="CH165" s="296"/>
      <c r="CI165" s="296"/>
      <c r="CJ165" s="296"/>
      <c r="CK165" s="296"/>
      <c r="CL165" s="302"/>
      <c r="CM165" s="567"/>
      <c r="CN165" s="218"/>
      <c r="CO165" s="296"/>
      <c r="CP165" s="302"/>
      <c r="CQ165" s="302"/>
      <c r="CR165" s="234"/>
      <c r="CS165" s="297"/>
      <c r="CT165" s="297"/>
      <c r="CU165" s="297"/>
      <c r="CV165" s="297"/>
      <c r="CW165" s="297"/>
      <c r="CX165" s="326"/>
      <c r="CY165" s="327"/>
      <c r="CZ165" s="404"/>
      <c r="DM165" s="236"/>
      <c r="DO165" s="69"/>
    </row>
    <row r="166" spans="1:121" s="152" customFormat="1" ht="20.100000000000001" customHeight="1" x14ac:dyDescent="0.25">
      <c r="A166" s="139"/>
      <c r="B166" s="139"/>
      <c r="C166" s="140"/>
      <c r="D166" s="140"/>
      <c r="E166" s="140"/>
      <c r="F166" s="140"/>
      <c r="G166" s="140"/>
      <c r="H166" s="139"/>
      <c r="I166" s="140"/>
      <c r="J166" s="141" t="s">
        <v>395</v>
      </c>
      <c r="K166" s="141"/>
      <c r="L166" s="192"/>
      <c r="M166" s="178"/>
      <c r="N166" s="143"/>
      <c r="O166" s="142"/>
      <c r="P166" s="143"/>
      <c r="Q166" s="452"/>
      <c r="R166" s="143"/>
      <c r="S166" s="143"/>
      <c r="T166" s="452"/>
      <c r="U166" s="452"/>
      <c r="V166" s="452"/>
      <c r="W166" s="452"/>
      <c r="X166" s="192"/>
      <c r="Y166" s="337"/>
      <c r="Z166" s="174"/>
      <c r="AA166" s="334"/>
      <c r="AB166" s="140"/>
      <c r="AC166" s="140"/>
      <c r="AD166" s="140"/>
      <c r="AE166" s="140"/>
      <c r="AF166" s="140"/>
      <c r="AG166" s="145"/>
      <c r="AH166" s="140"/>
      <c r="AI166" s="144"/>
      <c r="AJ166" s="144"/>
      <c r="AK166" s="139"/>
      <c r="AL166" s="144"/>
      <c r="AM166" s="144"/>
      <c r="AN166" s="144"/>
      <c r="AO166" s="144"/>
      <c r="AP166" s="146"/>
      <c r="AQ166" s="147"/>
      <c r="AR166" s="144"/>
      <c r="AS166" s="292"/>
      <c r="AT166" s="140"/>
      <c r="AU166" s="144"/>
      <c r="AV166" s="144"/>
      <c r="AW166" s="144"/>
      <c r="AX166" s="144"/>
      <c r="AY166" s="146"/>
      <c r="AZ166" s="148"/>
      <c r="BA166" s="144"/>
      <c r="BB166" s="144"/>
      <c r="BC166" s="149"/>
      <c r="BD166" s="149"/>
      <c r="BE166" s="149"/>
      <c r="BF166" s="149"/>
      <c r="BG166" s="140"/>
      <c r="BH166" s="144"/>
      <c r="BI166" s="144"/>
      <c r="BJ166" s="144"/>
      <c r="BK166" s="144"/>
      <c r="BL166" s="144"/>
      <c r="BM166" s="144"/>
      <c r="BN166" s="144"/>
      <c r="BO166" s="140"/>
      <c r="BP166" s="140"/>
      <c r="BQ166" s="374"/>
      <c r="BR166" s="139"/>
      <c r="BS166" s="140"/>
      <c r="BT166" s="515"/>
      <c r="BU166" s="515"/>
      <c r="BV166" s="380"/>
      <c r="BW166" s="144"/>
      <c r="BX166" s="144"/>
      <c r="BY166" s="144"/>
      <c r="BZ166" s="146"/>
      <c r="CA166" s="374"/>
      <c r="CB166" s="150"/>
      <c r="CC166" s="144"/>
      <c r="CD166" s="144"/>
      <c r="CE166" s="144"/>
      <c r="CF166" s="144"/>
      <c r="CG166" s="144"/>
      <c r="CH166" s="452"/>
      <c r="CI166" s="144"/>
      <c r="CJ166" s="144"/>
      <c r="CK166" s="144"/>
      <c r="CL166" s="146"/>
      <c r="CM166" s="148"/>
      <c r="CN166" s="144"/>
      <c r="CO166" s="144"/>
      <c r="CP166" s="146"/>
      <c r="CQ166" s="146"/>
      <c r="CR166" s="233"/>
      <c r="CS166" s="151"/>
      <c r="CT166" s="151"/>
      <c r="CU166" s="151"/>
      <c r="CV166" s="151"/>
      <c r="CW166" s="151"/>
      <c r="CX166" s="151"/>
      <c r="CY166" s="319"/>
      <c r="CZ166" s="151"/>
      <c r="DA166" s="773"/>
      <c r="DB166" s="773"/>
      <c r="DC166" s="773"/>
      <c r="DD166" s="773"/>
      <c r="DE166" s="773"/>
      <c r="DF166" s="773"/>
      <c r="DG166" s="773"/>
      <c r="DH166" s="773"/>
      <c r="DI166" s="773">
        <f t="shared" ref="DI166:DI190" si="366">AS166/1000/1000</f>
        <v>0</v>
      </c>
      <c r="DJ166" s="773"/>
      <c r="DK166" s="773"/>
      <c r="DL166" s="773"/>
      <c r="DM166" s="774">
        <f t="shared" si="323"/>
        <v>0</v>
      </c>
      <c r="DO166" s="69"/>
    </row>
    <row r="167" spans="1:121" s="25" customFormat="1" ht="15.95" customHeight="1" x14ac:dyDescent="0.25">
      <c r="A167" s="11"/>
      <c r="B167" s="44"/>
      <c r="C167" s="10"/>
      <c r="D167" s="10"/>
      <c r="E167" s="10"/>
      <c r="F167" s="10"/>
      <c r="G167" s="12"/>
      <c r="H167" s="11"/>
      <c r="I167" s="11"/>
      <c r="J167" s="42" t="s">
        <v>381</v>
      </c>
      <c r="K167" s="197"/>
      <c r="L167" s="196"/>
      <c r="M167" s="185"/>
      <c r="N167" s="72"/>
      <c r="O167" s="19"/>
      <c r="P167" s="72"/>
      <c r="Q167" s="756">
        <f t="shared" ref="Q167:Q182" si="367">P167-M167</f>
        <v>0</v>
      </c>
      <c r="R167" s="756">
        <f>P167-N167</f>
        <v>0</v>
      </c>
      <c r="S167" s="757"/>
      <c r="T167" s="728"/>
      <c r="U167" s="728"/>
      <c r="V167" s="742"/>
      <c r="W167" s="742"/>
      <c r="X167" s="667"/>
      <c r="Y167" s="338"/>
      <c r="Z167" s="176"/>
      <c r="AA167" s="335"/>
      <c r="AB167" s="44"/>
      <c r="AC167" s="10"/>
      <c r="AD167" s="10"/>
      <c r="AE167" s="10"/>
      <c r="AF167" s="10"/>
      <c r="AG167" s="82" t="e">
        <f t="shared" ref="AG167:AG182" si="368">AI167/AA167/CZ167</f>
        <v>#DIV/0!</v>
      </c>
      <c r="AH167" s="454"/>
      <c r="AI167" s="732"/>
      <c r="AJ167" s="732"/>
      <c r="AK167" s="454"/>
      <c r="AL167" s="454"/>
      <c r="AM167" s="454"/>
      <c r="AN167" s="454"/>
      <c r="AO167" s="454"/>
      <c r="AP167" s="454"/>
      <c r="AQ167" s="733"/>
      <c r="AR167" s="732">
        <f t="shared" ref="AR167:AR189" si="369">AI167*Z167</f>
        <v>0</v>
      </c>
      <c r="AS167" s="734">
        <f t="shared" ref="AS167:AS192" si="370">AR167-AJ167</f>
        <v>0</v>
      </c>
      <c r="AT167" s="278"/>
      <c r="AU167" s="278"/>
      <c r="AV167" s="278"/>
      <c r="AW167" s="278"/>
      <c r="AX167" s="278"/>
      <c r="AY167" s="283"/>
      <c r="AZ167" s="57"/>
      <c r="BA167" s="28"/>
      <c r="BB167" s="28"/>
      <c r="BC167" s="278"/>
      <c r="BD167" s="278"/>
      <c r="BE167" s="278"/>
      <c r="BF167" s="278"/>
      <c r="BG167" s="219"/>
      <c r="BH167" s="222"/>
      <c r="BI167" s="222"/>
      <c r="BJ167" s="222"/>
      <c r="BK167" s="222"/>
      <c r="BL167" s="222"/>
      <c r="BM167" s="222"/>
      <c r="BN167" s="222"/>
      <c r="BO167" s="282"/>
      <c r="BP167" s="237"/>
      <c r="BQ167" s="378"/>
      <c r="BR167" s="232" t="e">
        <f>AI167/AA167/7.1806</f>
        <v>#DIV/0!</v>
      </c>
      <c r="BS167" s="219">
        <f t="shared" ref="BS167:BS190" si="371">CN167-BO167</f>
        <v>0</v>
      </c>
      <c r="BT167" s="530">
        <f t="shared" ref="BT167:BT190" si="372">CM167-BO167</f>
        <v>0</v>
      </c>
      <c r="BU167" s="530" t="e">
        <f t="shared" ref="BU167:BU190" si="373">BR167-BS167</f>
        <v>#DIV/0!</v>
      </c>
      <c r="BV167" s="314" t="e">
        <f t="shared" ref="BV167:BV190" si="374">BR167-BT167</f>
        <v>#DIV/0!</v>
      </c>
      <c r="BW167" s="222"/>
      <c r="BX167" s="222"/>
      <c r="BY167" s="222"/>
      <c r="BZ167" s="238"/>
      <c r="CA167" s="378"/>
      <c r="CB167" s="239"/>
      <c r="CC167" s="219"/>
      <c r="CD167" s="219"/>
      <c r="CE167" s="219"/>
      <c r="CF167" s="219"/>
      <c r="CG167" s="219"/>
      <c r="CH167" s="222"/>
      <c r="CI167" s="222"/>
      <c r="CJ167" s="222"/>
      <c r="CK167" s="222"/>
      <c r="CL167" s="238"/>
      <c r="CM167" s="568"/>
      <c r="CN167" s="549"/>
      <c r="CO167" s="222"/>
      <c r="CP167" s="238"/>
      <c r="CQ167" s="238"/>
      <c r="CR167" s="286"/>
      <c r="CS167" s="240"/>
      <c r="CT167" s="240"/>
      <c r="CU167" s="240"/>
      <c r="CV167" s="240"/>
      <c r="CW167" s="240"/>
      <c r="CX167" s="240"/>
      <c r="CY167" s="328"/>
      <c r="CZ167" s="314" t="e">
        <f t="shared" ref="CZ167:CZ182" si="375">AI167/AA167/BR167</f>
        <v>#DIV/0!</v>
      </c>
      <c r="DA167" s="669" t="e">
        <f t="shared" ref="DA167:DA190" si="376">BU167*CZ167*AA167*CR167/1000/1000</f>
        <v>#DIV/0!</v>
      </c>
      <c r="DB167" s="780" t="e">
        <f t="shared" ref="DB167:DB190" si="377">BV167*CZ167*AA167*CR167/1000/1000</f>
        <v>#DIV/0!</v>
      </c>
      <c r="DC167" s="669"/>
      <c r="DD167" s="669"/>
      <c r="DE167" s="669"/>
      <c r="DF167" s="669"/>
      <c r="DG167" s="669"/>
      <c r="DH167" s="669"/>
      <c r="DI167" s="669">
        <f t="shared" si="366"/>
        <v>0</v>
      </c>
      <c r="DJ167" s="669"/>
      <c r="DK167" s="669"/>
      <c r="DL167" s="669"/>
      <c r="DM167" s="657" t="e">
        <f t="shared" si="323"/>
        <v>#DIV/0!</v>
      </c>
      <c r="DN167" s="20"/>
      <c r="DO167" s="69"/>
      <c r="DQ167" s="24"/>
    </row>
    <row r="168" spans="1:121" s="25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2" t="s">
        <v>381</v>
      </c>
      <c r="K168" s="197"/>
      <c r="L168" s="196"/>
      <c r="M168" s="185"/>
      <c r="N168" s="72"/>
      <c r="O168" s="19"/>
      <c r="P168" s="72"/>
      <c r="Q168" s="716">
        <f t="shared" si="367"/>
        <v>0</v>
      </c>
      <c r="R168" s="716">
        <f t="shared" ref="R168:R192" si="378">P168-N168</f>
        <v>0</v>
      </c>
      <c r="S168" s="743"/>
      <c r="T168" s="728"/>
      <c r="U168" s="728"/>
      <c r="V168" s="727"/>
      <c r="W168" s="727"/>
      <c r="X168" s="667"/>
      <c r="Y168" s="338"/>
      <c r="Z168" s="176"/>
      <c r="AA168" s="335"/>
      <c r="AB168" s="18"/>
      <c r="AC168" s="11"/>
      <c r="AD168" s="11"/>
      <c r="AE168" s="11"/>
      <c r="AF168" s="11"/>
      <c r="AG168" s="75" t="e">
        <f t="shared" si="368"/>
        <v>#DIV/0!</v>
      </c>
      <c r="AH168" s="632"/>
      <c r="AI168" s="665"/>
      <c r="AJ168" s="665"/>
      <c r="AK168" s="632"/>
      <c r="AL168" s="632"/>
      <c r="AM168" s="632"/>
      <c r="AN168" s="632"/>
      <c r="AO168" s="632"/>
      <c r="AP168" s="632"/>
      <c r="AQ168" s="735"/>
      <c r="AR168" s="665">
        <f t="shared" si="369"/>
        <v>0</v>
      </c>
      <c r="AS168" s="637">
        <f t="shared" si="370"/>
        <v>0</v>
      </c>
      <c r="AT168" s="278"/>
      <c r="AU168" s="278"/>
      <c r="AV168" s="278"/>
      <c r="AW168" s="278"/>
      <c r="AX168" s="278"/>
      <c r="AY168" s="283"/>
      <c r="AZ168" s="57"/>
      <c r="BA168" s="28"/>
      <c r="BB168" s="28"/>
      <c r="BC168" s="278"/>
      <c r="BD168" s="278"/>
      <c r="BE168" s="278"/>
      <c r="BF168" s="278"/>
      <c r="BG168" s="278"/>
      <c r="BH168" s="28"/>
      <c r="BI168" s="28"/>
      <c r="BJ168" s="28"/>
      <c r="BK168" s="28"/>
      <c r="BL168" s="28"/>
      <c r="BM168" s="28"/>
      <c r="BN168" s="28"/>
      <c r="BO168" s="11"/>
      <c r="BP168" s="78"/>
      <c r="BQ168" s="378"/>
      <c r="BR168" s="491" t="e">
        <f>AI168/AA168/7.1846</f>
        <v>#DIV/0!</v>
      </c>
      <c r="BS168" s="492">
        <f t="shared" si="371"/>
        <v>0</v>
      </c>
      <c r="BT168" s="518">
        <f t="shared" si="372"/>
        <v>0</v>
      </c>
      <c r="BU168" s="518" t="e">
        <f t="shared" si="373"/>
        <v>#DIV/0!</v>
      </c>
      <c r="BV168" s="497" t="e">
        <f t="shared" si="374"/>
        <v>#DIV/0!</v>
      </c>
      <c r="BW168" s="28"/>
      <c r="BX168" s="28"/>
      <c r="BY168" s="28"/>
      <c r="BZ168" s="41"/>
      <c r="CA168" s="378"/>
      <c r="CB168" s="358"/>
      <c r="CC168" s="354"/>
      <c r="CD168" s="354"/>
      <c r="CE168" s="354"/>
      <c r="CF168" s="354"/>
      <c r="CG168" s="354"/>
      <c r="CH168" s="28"/>
      <c r="CI168" s="28"/>
      <c r="CJ168" s="28"/>
      <c r="CK168" s="28"/>
      <c r="CL168" s="41"/>
      <c r="CM168" s="57"/>
      <c r="CN168" s="16"/>
      <c r="CO168" s="28"/>
      <c r="CP168" s="41"/>
      <c r="CQ168" s="41"/>
      <c r="CR168" s="14"/>
      <c r="CS168" s="30"/>
      <c r="CT168" s="30"/>
      <c r="CU168" s="30"/>
      <c r="CV168" s="30"/>
      <c r="CW168" s="30"/>
      <c r="CX168" s="30"/>
      <c r="CY168" s="324"/>
      <c r="CZ168" s="315" t="e">
        <f t="shared" si="375"/>
        <v>#DIV/0!</v>
      </c>
      <c r="DA168" s="669" t="e">
        <f t="shared" si="376"/>
        <v>#DIV/0!</v>
      </c>
      <c r="DB168" s="780" t="e">
        <f t="shared" si="377"/>
        <v>#DIV/0!</v>
      </c>
      <c r="DC168" s="669"/>
      <c r="DD168" s="669"/>
      <c r="DE168" s="669"/>
      <c r="DF168" s="669"/>
      <c r="DG168" s="669"/>
      <c r="DH168" s="669"/>
      <c r="DI168" s="669">
        <f t="shared" si="366"/>
        <v>0</v>
      </c>
      <c r="DJ168" s="669"/>
      <c r="DK168" s="669"/>
      <c r="DL168" s="669"/>
      <c r="DM168" s="657" t="e">
        <f t="shared" si="323"/>
        <v>#DIV/0!</v>
      </c>
      <c r="DN168" s="20"/>
      <c r="DO168" s="69"/>
      <c r="DQ168" s="24"/>
    </row>
    <row r="169" spans="1:121" s="25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2" t="s">
        <v>381</v>
      </c>
      <c r="K169" s="197"/>
      <c r="L169" s="196"/>
      <c r="M169" s="185"/>
      <c r="N169" s="72"/>
      <c r="O169" s="19"/>
      <c r="P169" s="72"/>
      <c r="Q169" s="716">
        <f t="shared" si="367"/>
        <v>0</v>
      </c>
      <c r="R169" s="716">
        <f t="shared" si="378"/>
        <v>0</v>
      </c>
      <c r="S169" s="743"/>
      <c r="T169" s="728"/>
      <c r="U169" s="728"/>
      <c r="V169" s="727"/>
      <c r="W169" s="727"/>
      <c r="X169" s="667"/>
      <c r="Y169" s="338"/>
      <c r="Z169" s="176"/>
      <c r="AA169" s="335"/>
      <c r="AB169" s="18"/>
      <c r="AC169" s="11"/>
      <c r="AD169" s="11"/>
      <c r="AE169" s="11"/>
      <c r="AF169" s="11"/>
      <c r="AG169" s="75" t="e">
        <f t="shared" si="368"/>
        <v>#DIV/0!</v>
      </c>
      <c r="AH169" s="632"/>
      <c r="AI169" s="665"/>
      <c r="AJ169" s="665"/>
      <c r="AK169" s="632"/>
      <c r="AL169" s="632"/>
      <c r="AM169" s="632"/>
      <c r="AN169" s="632"/>
      <c r="AO169" s="632"/>
      <c r="AP169" s="632"/>
      <c r="AQ169" s="735"/>
      <c r="AR169" s="665">
        <f t="shared" si="369"/>
        <v>0</v>
      </c>
      <c r="AS169" s="637">
        <f t="shared" si="370"/>
        <v>0</v>
      </c>
      <c r="AT169" s="278"/>
      <c r="AU169" s="278"/>
      <c r="AV169" s="278"/>
      <c r="AW169" s="278"/>
      <c r="AX169" s="278"/>
      <c r="AY169" s="283"/>
      <c r="AZ169" s="57"/>
      <c r="BA169" s="28"/>
      <c r="BB169" s="28"/>
      <c r="BC169" s="278"/>
      <c r="BD169" s="278"/>
      <c r="BE169" s="278"/>
      <c r="BF169" s="278"/>
      <c r="BG169" s="278"/>
      <c r="BH169" s="28"/>
      <c r="BI169" s="28"/>
      <c r="BJ169" s="28"/>
      <c r="BK169" s="28"/>
      <c r="BL169" s="28"/>
      <c r="BM169" s="28"/>
      <c r="BN169" s="28"/>
      <c r="BO169" s="11"/>
      <c r="BP169" s="78"/>
      <c r="BQ169" s="378"/>
      <c r="BR169" s="491" t="e">
        <f>AI169/AA169/7.1862</f>
        <v>#DIV/0!</v>
      </c>
      <c r="BS169" s="492">
        <f t="shared" si="371"/>
        <v>0</v>
      </c>
      <c r="BT169" s="518">
        <f t="shared" si="372"/>
        <v>0</v>
      </c>
      <c r="BU169" s="518" t="e">
        <f t="shared" si="373"/>
        <v>#DIV/0!</v>
      </c>
      <c r="BV169" s="497" t="e">
        <f t="shared" si="374"/>
        <v>#DIV/0!</v>
      </c>
      <c r="BW169" s="28"/>
      <c r="BX169" s="28"/>
      <c r="BY169" s="28"/>
      <c r="BZ169" s="41"/>
      <c r="CA169" s="378"/>
      <c r="CB169" s="358"/>
      <c r="CC169" s="354"/>
      <c r="CD169" s="354"/>
      <c r="CE169" s="354"/>
      <c r="CF169" s="354"/>
      <c r="CG169" s="354"/>
      <c r="CH169" s="28"/>
      <c r="CI169" s="28"/>
      <c r="CJ169" s="28"/>
      <c r="CK169" s="28"/>
      <c r="CL169" s="41"/>
      <c r="CM169" s="57"/>
      <c r="CN169" s="16"/>
      <c r="CO169" s="28"/>
      <c r="CP169" s="41"/>
      <c r="CQ169" s="41"/>
      <c r="CR169" s="14"/>
      <c r="CS169" s="30"/>
      <c r="CT169" s="30"/>
      <c r="CU169" s="30"/>
      <c r="CV169" s="30"/>
      <c r="CW169" s="30"/>
      <c r="CX169" s="30"/>
      <c r="CY169" s="324"/>
      <c r="CZ169" s="315" t="e">
        <f t="shared" si="375"/>
        <v>#DIV/0!</v>
      </c>
      <c r="DA169" s="669" t="e">
        <f t="shared" si="376"/>
        <v>#DIV/0!</v>
      </c>
      <c r="DB169" s="780" t="e">
        <f t="shared" si="377"/>
        <v>#DIV/0!</v>
      </c>
      <c r="DC169" s="669"/>
      <c r="DD169" s="669"/>
      <c r="DE169" s="669"/>
      <c r="DF169" s="669"/>
      <c r="DG169" s="669"/>
      <c r="DH169" s="669"/>
      <c r="DI169" s="669">
        <f t="shared" si="366"/>
        <v>0</v>
      </c>
      <c r="DJ169" s="669"/>
      <c r="DK169" s="669"/>
      <c r="DL169" s="669"/>
      <c r="DM169" s="657" t="e">
        <f t="shared" si="323"/>
        <v>#DIV/0!</v>
      </c>
      <c r="DN169" s="20"/>
      <c r="DO169" s="69"/>
      <c r="DQ169" s="24"/>
    </row>
    <row r="170" spans="1:121" s="25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2" t="s">
        <v>381</v>
      </c>
      <c r="K170" s="197"/>
      <c r="L170" s="196"/>
      <c r="M170" s="185"/>
      <c r="N170" s="72"/>
      <c r="O170" s="19"/>
      <c r="P170" s="72"/>
      <c r="Q170" s="716">
        <f t="shared" si="367"/>
        <v>0</v>
      </c>
      <c r="R170" s="716">
        <f t="shared" si="378"/>
        <v>0</v>
      </c>
      <c r="S170" s="743"/>
      <c r="T170" s="728"/>
      <c r="U170" s="728"/>
      <c r="V170" s="727"/>
      <c r="W170" s="727"/>
      <c r="X170" s="667"/>
      <c r="Y170" s="338"/>
      <c r="Z170" s="176"/>
      <c r="AA170" s="335"/>
      <c r="AB170" s="18"/>
      <c r="AC170" s="11"/>
      <c r="AD170" s="11"/>
      <c r="AE170" s="11"/>
      <c r="AF170" s="11"/>
      <c r="AG170" s="75" t="e">
        <f t="shared" si="368"/>
        <v>#DIV/0!</v>
      </c>
      <c r="AH170" s="632"/>
      <c r="AI170" s="665"/>
      <c r="AJ170" s="665"/>
      <c r="AK170" s="632"/>
      <c r="AL170" s="632"/>
      <c r="AM170" s="632"/>
      <c r="AN170" s="632"/>
      <c r="AO170" s="632"/>
      <c r="AP170" s="632"/>
      <c r="AQ170" s="735"/>
      <c r="AR170" s="665">
        <f t="shared" si="369"/>
        <v>0</v>
      </c>
      <c r="AS170" s="637">
        <f t="shared" si="370"/>
        <v>0</v>
      </c>
      <c r="AT170" s="278"/>
      <c r="AU170" s="278"/>
      <c r="AV170" s="278"/>
      <c r="AW170" s="278"/>
      <c r="AX170" s="278"/>
      <c r="AY170" s="283"/>
      <c r="AZ170" s="57"/>
      <c r="BA170" s="28"/>
      <c r="BB170" s="28"/>
      <c r="BC170" s="278"/>
      <c r="BD170" s="278"/>
      <c r="BE170" s="278"/>
      <c r="BF170" s="278"/>
      <c r="BG170" s="278"/>
      <c r="BH170" s="28"/>
      <c r="BI170" s="28"/>
      <c r="BJ170" s="28"/>
      <c r="BK170" s="28"/>
      <c r="BL170" s="28"/>
      <c r="BM170" s="28"/>
      <c r="BN170" s="28"/>
      <c r="BO170" s="11"/>
      <c r="BP170" s="78"/>
      <c r="BQ170" s="378"/>
      <c r="BR170" s="491" t="e">
        <f>AI170/AA170/7.1862</f>
        <v>#DIV/0!</v>
      </c>
      <c r="BS170" s="492">
        <f t="shared" si="371"/>
        <v>0</v>
      </c>
      <c r="BT170" s="518">
        <f t="shared" si="372"/>
        <v>0</v>
      </c>
      <c r="BU170" s="518" t="e">
        <f t="shared" si="373"/>
        <v>#DIV/0!</v>
      </c>
      <c r="BV170" s="497" t="e">
        <f t="shared" si="374"/>
        <v>#DIV/0!</v>
      </c>
      <c r="BW170" s="28"/>
      <c r="BX170" s="28"/>
      <c r="BY170" s="28"/>
      <c r="BZ170" s="41"/>
      <c r="CA170" s="378"/>
      <c r="CB170" s="358"/>
      <c r="CC170" s="354"/>
      <c r="CD170" s="354"/>
      <c r="CE170" s="354"/>
      <c r="CF170" s="354"/>
      <c r="CG170" s="354"/>
      <c r="CH170" s="28"/>
      <c r="CI170" s="28"/>
      <c r="CJ170" s="28"/>
      <c r="CK170" s="28"/>
      <c r="CL170" s="41"/>
      <c r="CM170" s="57"/>
      <c r="CN170" s="16"/>
      <c r="CO170" s="28"/>
      <c r="CP170" s="41"/>
      <c r="CQ170" s="41"/>
      <c r="CR170" s="14"/>
      <c r="CS170" s="30"/>
      <c r="CT170" s="30"/>
      <c r="CU170" s="30"/>
      <c r="CV170" s="30"/>
      <c r="CW170" s="30"/>
      <c r="CX170" s="30"/>
      <c r="CY170" s="324"/>
      <c r="CZ170" s="315" t="e">
        <f t="shared" si="375"/>
        <v>#DIV/0!</v>
      </c>
      <c r="DA170" s="669" t="e">
        <f t="shared" si="376"/>
        <v>#DIV/0!</v>
      </c>
      <c r="DB170" s="780" t="e">
        <f t="shared" si="377"/>
        <v>#DIV/0!</v>
      </c>
      <c r="DC170" s="669"/>
      <c r="DD170" s="669"/>
      <c r="DE170" s="669"/>
      <c r="DF170" s="669"/>
      <c r="DG170" s="669"/>
      <c r="DH170" s="669"/>
      <c r="DI170" s="669">
        <f t="shared" si="366"/>
        <v>0</v>
      </c>
      <c r="DJ170" s="669"/>
      <c r="DK170" s="669"/>
      <c r="DL170" s="669"/>
      <c r="DM170" s="657" t="e">
        <f t="shared" si="323"/>
        <v>#DIV/0!</v>
      </c>
      <c r="DN170" s="20"/>
      <c r="DO170" s="69"/>
      <c r="DQ170" s="24"/>
    </row>
    <row r="171" spans="1:121" s="25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1188" t="s">
        <v>383</v>
      </c>
      <c r="K171" s="197"/>
      <c r="L171" s="196"/>
      <c r="M171" s="185"/>
      <c r="N171" s="72"/>
      <c r="O171" s="19"/>
      <c r="P171" s="72"/>
      <c r="Q171" s="716">
        <f t="shared" si="367"/>
        <v>0</v>
      </c>
      <c r="R171" s="716">
        <f t="shared" si="378"/>
        <v>0</v>
      </c>
      <c r="S171" s="758"/>
      <c r="T171" s="728"/>
      <c r="U171" s="728"/>
      <c r="V171" s="727"/>
      <c r="W171" s="727"/>
      <c r="X171" s="667"/>
      <c r="Y171" s="338"/>
      <c r="Z171" s="176"/>
      <c r="AA171" s="335"/>
      <c r="AB171" s="18"/>
      <c r="AC171" s="11"/>
      <c r="AD171" s="11"/>
      <c r="AE171" s="11"/>
      <c r="AF171" s="11"/>
      <c r="AG171" s="75" t="e">
        <f t="shared" si="368"/>
        <v>#DIV/0!</v>
      </c>
      <c r="AH171" s="632"/>
      <c r="AI171" s="665"/>
      <c r="AJ171" s="665"/>
      <c r="AK171" s="632"/>
      <c r="AL171" s="632"/>
      <c r="AM171" s="632"/>
      <c r="AN171" s="632"/>
      <c r="AO171" s="632"/>
      <c r="AP171" s="632"/>
      <c r="AQ171" s="735"/>
      <c r="AR171" s="665">
        <f t="shared" si="369"/>
        <v>0</v>
      </c>
      <c r="AS171" s="637">
        <f t="shared" si="370"/>
        <v>0</v>
      </c>
      <c r="AT171" s="278"/>
      <c r="AU171" s="278"/>
      <c r="AV171" s="278"/>
      <c r="AW171" s="278"/>
      <c r="AX171" s="278"/>
      <c r="AY171" s="283"/>
      <c r="AZ171" s="57"/>
      <c r="BA171" s="28"/>
      <c r="BB171" s="28"/>
      <c r="BC171" s="278"/>
      <c r="BD171" s="278"/>
      <c r="BE171" s="278"/>
      <c r="BF171" s="278"/>
      <c r="BG171" s="278"/>
      <c r="BH171" s="28"/>
      <c r="BI171" s="28"/>
      <c r="BJ171" s="28"/>
      <c r="BK171" s="28"/>
      <c r="BL171" s="28"/>
      <c r="BM171" s="28"/>
      <c r="BN171" s="28"/>
      <c r="BO171" s="11"/>
      <c r="BP171" s="78"/>
      <c r="BQ171" s="378"/>
      <c r="BR171" s="491" t="e">
        <f>AI171/AA171/7.1846</f>
        <v>#DIV/0!</v>
      </c>
      <c r="BS171" s="492">
        <f t="shared" si="371"/>
        <v>0</v>
      </c>
      <c r="BT171" s="518">
        <f t="shared" si="372"/>
        <v>0</v>
      </c>
      <c r="BU171" s="518" t="e">
        <f t="shared" si="373"/>
        <v>#DIV/0!</v>
      </c>
      <c r="BV171" s="497" t="e">
        <f t="shared" si="374"/>
        <v>#DIV/0!</v>
      </c>
      <c r="BW171" s="28"/>
      <c r="BX171" s="28"/>
      <c r="BY171" s="28"/>
      <c r="BZ171" s="41"/>
      <c r="CA171" s="378"/>
      <c r="CB171" s="358"/>
      <c r="CC171" s="354"/>
      <c r="CD171" s="354"/>
      <c r="CE171" s="354"/>
      <c r="CF171" s="354"/>
      <c r="CG171" s="354"/>
      <c r="CH171" s="28"/>
      <c r="CI171" s="28"/>
      <c r="CJ171" s="28"/>
      <c r="CK171" s="28"/>
      <c r="CL171" s="41"/>
      <c r="CM171" s="57"/>
      <c r="CN171" s="16"/>
      <c r="CO171" s="28"/>
      <c r="CP171" s="41"/>
      <c r="CQ171" s="41"/>
      <c r="CR171" s="14"/>
      <c r="CS171" s="30"/>
      <c r="CT171" s="30"/>
      <c r="CU171" s="30"/>
      <c r="CV171" s="30"/>
      <c r="CW171" s="30"/>
      <c r="CX171" s="30"/>
      <c r="CY171" s="324"/>
      <c r="CZ171" s="315" t="e">
        <f t="shared" si="375"/>
        <v>#DIV/0!</v>
      </c>
      <c r="DA171" s="669" t="e">
        <f t="shared" si="376"/>
        <v>#DIV/0!</v>
      </c>
      <c r="DB171" s="780" t="e">
        <f t="shared" si="377"/>
        <v>#DIV/0!</v>
      </c>
      <c r="DC171" s="669"/>
      <c r="DD171" s="669"/>
      <c r="DE171" s="669"/>
      <c r="DF171" s="669"/>
      <c r="DG171" s="669"/>
      <c r="DH171" s="669"/>
      <c r="DI171" s="669">
        <f t="shared" si="366"/>
        <v>0</v>
      </c>
      <c r="DJ171" s="669"/>
      <c r="DK171" s="669"/>
      <c r="DL171" s="669"/>
      <c r="DM171" s="657" t="e">
        <f t="shared" si="323"/>
        <v>#DIV/0!</v>
      </c>
      <c r="DN171" s="20"/>
      <c r="DO171" s="69"/>
      <c r="DQ171" s="24"/>
    </row>
    <row r="172" spans="1:121" s="25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1188" t="s">
        <v>383</v>
      </c>
      <c r="K172" s="197"/>
      <c r="L172" s="196"/>
      <c r="M172" s="185"/>
      <c r="N172" s="72"/>
      <c r="O172" s="19"/>
      <c r="P172" s="72"/>
      <c r="Q172" s="716">
        <f t="shared" si="367"/>
        <v>0</v>
      </c>
      <c r="R172" s="716">
        <f t="shared" si="378"/>
        <v>0</v>
      </c>
      <c r="S172" s="758"/>
      <c r="T172" s="728"/>
      <c r="U172" s="728"/>
      <c r="V172" s="727"/>
      <c r="W172" s="727"/>
      <c r="X172" s="667"/>
      <c r="Y172" s="338"/>
      <c r="Z172" s="176"/>
      <c r="AA172" s="335"/>
      <c r="AB172" s="18"/>
      <c r="AC172" s="11"/>
      <c r="AD172" s="11"/>
      <c r="AE172" s="11"/>
      <c r="AF172" s="11"/>
      <c r="AG172" s="75" t="e">
        <f t="shared" si="368"/>
        <v>#DIV/0!</v>
      </c>
      <c r="AH172" s="632"/>
      <c r="AI172" s="665"/>
      <c r="AJ172" s="665"/>
      <c r="AK172" s="632"/>
      <c r="AL172" s="632"/>
      <c r="AM172" s="632"/>
      <c r="AN172" s="632"/>
      <c r="AO172" s="632"/>
      <c r="AP172" s="632"/>
      <c r="AQ172" s="735"/>
      <c r="AR172" s="665">
        <f t="shared" si="369"/>
        <v>0</v>
      </c>
      <c r="AS172" s="637">
        <f t="shared" si="370"/>
        <v>0</v>
      </c>
      <c r="AT172" s="278"/>
      <c r="AU172" s="278"/>
      <c r="AV172" s="278"/>
      <c r="AW172" s="278"/>
      <c r="AX172" s="278"/>
      <c r="AY172" s="283"/>
      <c r="AZ172" s="57"/>
      <c r="BA172" s="28"/>
      <c r="BB172" s="28"/>
      <c r="BC172" s="278"/>
      <c r="BD172" s="278"/>
      <c r="BE172" s="278"/>
      <c r="BF172" s="278"/>
      <c r="BG172" s="278"/>
      <c r="BH172" s="28"/>
      <c r="BI172" s="28"/>
      <c r="BJ172" s="28"/>
      <c r="BK172" s="28"/>
      <c r="BL172" s="28"/>
      <c r="BM172" s="28"/>
      <c r="BN172" s="28"/>
      <c r="BO172" s="11"/>
      <c r="BP172" s="78"/>
      <c r="BQ172" s="378"/>
      <c r="BR172" s="491" t="e">
        <f>AI172/AA172/7.1846</f>
        <v>#DIV/0!</v>
      </c>
      <c r="BS172" s="492">
        <f t="shared" si="371"/>
        <v>0</v>
      </c>
      <c r="BT172" s="518">
        <f t="shared" si="372"/>
        <v>0</v>
      </c>
      <c r="BU172" s="518" t="e">
        <f t="shared" si="373"/>
        <v>#DIV/0!</v>
      </c>
      <c r="BV172" s="497" t="e">
        <f t="shared" si="374"/>
        <v>#DIV/0!</v>
      </c>
      <c r="BW172" s="28"/>
      <c r="BX172" s="28"/>
      <c r="BY172" s="28"/>
      <c r="BZ172" s="41"/>
      <c r="CA172" s="378"/>
      <c r="CB172" s="358"/>
      <c r="CC172" s="354"/>
      <c r="CD172" s="354"/>
      <c r="CE172" s="354"/>
      <c r="CF172" s="354"/>
      <c r="CG172" s="354"/>
      <c r="CH172" s="28"/>
      <c r="CI172" s="28"/>
      <c r="CJ172" s="28"/>
      <c r="CK172" s="28"/>
      <c r="CL172" s="41"/>
      <c r="CM172" s="57"/>
      <c r="CN172" s="16"/>
      <c r="CO172" s="28"/>
      <c r="CP172" s="41"/>
      <c r="CQ172" s="41"/>
      <c r="CR172" s="14"/>
      <c r="CS172" s="30"/>
      <c r="CT172" s="30"/>
      <c r="CU172" s="30"/>
      <c r="CV172" s="30"/>
      <c r="CW172" s="30"/>
      <c r="CX172" s="30"/>
      <c r="CY172" s="324"/>
      <c r="CZ172" s="315" t="e">
        <f t="shared" si="375"/>
        <v>#DIV/0!</v>
      </c>
      <c r="DA172" s="669" t="e">
        <f t="shared" si="376"/>
        <v>#DIV/0!</v>
      </c>
      <c r="DB172" s="780" t="e">
        <f t="shared" si="377"/>
        <v>#DIV/0!</v>
      </c>
      <c r="DC172" s="669"/>
      <c r="DD172" s="669"/>
      <c r="DE172" s="669"/>
      <c r="DF172" s="669"/>
      <c r="DG172" s="669"/>
      <c r="DH172" s="669"/>
      <c r="DI172" s="669">
        <f t="shared" si="366"/>
        <v>0</v>
      </c>
      <c r="DJ172" s="669"/>
      <c r="DK172" s="669"/>
      <c r="DL172" s="669"/>
      <c r="DM172" s="657" t="e">
        <f t="shared" si="323"/>
        <v>#DIV/0!</v>
      </c>
      <c r="DN172" s="20"/>
      <c r="DO172" s="69"/>
      <c r="DQ172" s="24"/>
    </row>
    <row r="173" spans="1:121" s="25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1188" t="s">
        <v>383</v>
      </c>
      <c r="K173" s="197"/>
      <c r="L173" s="196"/>
      <c r="M173" s="185"/>
      <c r="N173" s="72"/>
      <c r="O173" s="19"/>
      <c r="P173" s="72"/>
      <c r="Q173" s="716">
        <f t="shared" si="367"/>
        <v>0</v>
      </c>
      <c r="R173" s="716">
        <f t="shared" si="378"/>
        <v>0</v>
      </c>
      <c r="S173" s="758"/>
      <c r="T173" s="728"/>
      <c r="U173" s="728"/>
      <c r="V173" s="727"/>
      <c r="W173" s="727"/>
      <c r="X173" s="667"/>
      <c r="Y173" s="338"/>
      <c r="Z173" s="176"/>
      <c r="AA173" s="335"/>
      <c r="AB173" s="18"/>
      <c r="AC173" s="11"/>
      <c r="AD173" s="11"/>
      <c r="AE173" s="11"/>
      <c r="AF173" s="11"/>
      <c r="AG173" s="75" t="e">
        <f t="shared" si="368"/>
        <v>#DIV/0!</v>
      </c>
      <c r="AH173" s="632"/>
      <c r="AI173" s="665"/>
      <c r="AJ173" s="665"/>
      <c r="AK173" s="632"/>
      <c r="AL173" s="632"/>
      <c r="AM173" s="632"/>
      <c r="AN173" s="632"/>
      <c r="AO173" s="632"/>
      <c r="AP173" s="632"/>
      <c r="AQ173" s="735"/>
      <c r="AR173" s="665">
        <f t="shared" si="369"/>
        <v>0</v>
      </c>
      <c r="AS173" s="637">
        <f t="shared" si="370"/>
        <v>0</v>
      </c>
      <c r="AT173" s="278"/>
      <c r="AU173" s="278"/>
      <c r="AV173" s="278"/>
      <c r="AW173" s="278"/>
      <c r="AX173" s="278"/>
      <c r="AY173" s="283"/>
      <c r="AZ173" s="57"/>
      <c r="BA173" s="28"/>
      <c r="BB173" s="28"/>
      <c r="BC173" s="278"/>
      <c r="BD173" s="278"/>
      <c r="BE173" s="278"/>
      <c r="BF173" s="278"/>
      <c r="BG173" s="278"/>
      <c r="BH173" s="28"/>
      <c r="BI173" s="28"/>
      <c r="BJ173" s="28"/>
      <c r="BK173" s="28"/>
      <c r="BL173" s="28"/>
      <c r="BM173" s="28"/>
      <c r="BN173" s="28"/>
      <c r="BO173" s="11"/>
      <c r="BP173" s="78"/>
      <c r="BQ173" s="378"/>
      <c r="BR173" s="491" t="e">
        <f>AI173/AA173/7.1846</f>
        <v>#DIV/0!</v>
      </c>
      <c r="BS173" s="492">
        <f t="shared" si="371"/>
        <v>0</v>
      </c>
      <c r="BT173" s="518">
        <f t="shared" si="372"/>
        <v>0</v>
      </c>
      <c r="BU173" s="518" t="e">
        <f t="shared" si="373"/>
        <v>#DIV/0!</v>
      </c>
      <c r="BV173" s="497" t="e">
        <f t="shared" si="374"/>
        <v>#DIV/0!</v>
      </c>
      <c r="BW173" s="28"/>
      <c r="BX173" s="28"/>
      <c r="BY173" s="28"/>
      <c r="BZ173" s="41"/>
      <c r="CA173" s="378"/>
      <c r="CB173" s="358"/>
      <c r="CC173" s="354"/>
      <c r="CD173" s="354"/>
      <c r="CE173" s="354"/>
      <c r="CF173" s="354"/>
      <c r="CG173" s="354"/>
      <c r="CH173" s="28"/>
      <c r="CI173" s="28"/>
      <c r="CJ173" s="28"/>
      <c r="CK173" s="28"/>
      <c r="CL173" s="41"/>
      <c r="CM173" s="57"/>
      <c r="CN173" s="16"/>
      <c r="CO173" s="28"/>
      <c r="CP173" s="41"/>
      <c r="CQ173" s="41"/>
      <c r="CR173" s="14"/>
      <c r="CS173" s="30"/>
      <c r="CT173" s="30"/>
      <c r="CU173" s="30"/>
      <c r="CV173" s="30"/>
      <c r="CW173" s="30"/>
      <c r="CX173" s="30"/>
      <c r="CY173" s="324"/>
      <c r="CZ173" s="315" t="e">
        <f t="shared" si="375"/>
        <v>#DIV/0!</v>
      </c>
      <c r="DA173" s="669" t="e">
        <f t="shared" si="376"/>
        <v>#DIV/0!</v>
      </c>
      <c r="DB173" s="780" t="e">
        <f t="shared" si="377"/>
        <v>#DIV/0!</v>
      </c>
      <c r="DC173" s="669"/>
      <c r="DD173" s="669"/>
      <c r="DE173" s="669"/>
      <c r="DF173" s="669"/>
      <c r="DG173" s="669"/>
      <c r="DH173" s="669"/>
      <c r="DI173" s="669">
        <f t="shared" si="366"/>
        <v>0</v>
      </c>
      <c r="DJ173" s="669"/>
      <c r="DK173" s="669"/>
      <c r="DL173" s="669"/>
      <c r="DM173" s="657" t="e">
        <f t="shared" si="323"/>
        <v>#DIV/0!</v>
      </c>
      <c r="DN173" s="20"/>
      <c r="DO173" s="69"/>
      <c r="DQ173" s="24"/>
    </row>
    <row r="174" spans="1:121" s="25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2" t="s">
        <v>382</v>
      </c>
      <c r="K174" s="197"/>
      <c r="L174" s="196"/>
      <c r="M174" s="185"/>
      <c r="N174" s="72"/>
      <c r="O174" s="19"/>
      <c r="P174" s="72"/>
      <c r="Q174" s="716">
        <f t="shared" si="367"/>
        <v>0</v>
      </c>
      <c r="R174" s="716">
        <f t="shared" si="378"/>
        <v>0</v>
      </c>
      <c r="S174" s="1363"/>
      <c r="T174" s="1205"/>
      <c r="U174" s="725"/>
      <c r="V174" s="725"/>
      <c r="W174" s="725"/>
      <c r="X174" s="667"/>
      <c r="Y174" s="338"/>
      <c r="Z174" s="176"/>
      <c r="AA174" s="335"/>
      <c r="AB174" s="18"/>
      <c r="AC174" s="11"/>
      <c r="AD174" s="11"/>
      <c r="AE174" s="11"/>
      <c r="AF174" s="11"/>
      <c r="AG174" s="75" t="e">
        <f t="shared" si="368"/>
        <v>#DIV/0!</v>
      </c>
      <c r="AH174" s="632"/>
      <c r="AI174" s="665"/>
      <c r="AJ174" s="665"/>
      <c r="AK174" s="632"/>
      <c r="AL174" s="632"/>
      <c r="AM174" s="632"/>
      <c r="AN174" s="632"/>
      <c r="AO174" s="632"/>
      <c r="AP174" s="632"/>
      <c r="AQ174" s="735"/>
      <c r="AR174" s="665">
        <f t="shared" si="369"/>
        <v>0</v>
      </c>
      <c r="AS174" s="637">
        <f t="shared" si="370"/>
        <v>0</v>
      </c>
      <c r="AT174" s="278"/>
      <c r="AU174" s="278"/>
      <c r="AV174" s="278"/>
      <c r="AW174" s="278"/>
      <c r="AX174" s="278"/>
      <c r="AY174" s="283"/>
      <c r="AZ174" s="57"/>
      <c r="BA174" s="28"/>
      <c r="BB174" s="28"/>
      <c r="BC174" s="278"/>
      <c r="BD174" s="278"/>
      <c r="BE174" s="278"/>
      <c r="BF174" s="278"/>
      <c r="BG174" s="278"/>
      <c r="BH174" s="28"/>
      <c r="BI174" s="28"/>
      <c r="BJ174" s="28"/>
      <c r="BK174" s="28"/>
      <c r="BL174" s="28"/>
      <c r="BM174" s="28"/>
      <c r="BN174" s="28"/>
      <c r="BO174" s="11"/>
      <c r="BP174" s="78"/>
      <c r="BQ174" s="378"/>
      <c r="BR174" s="491" t="e">
        <f>AI174/AA174/7.1928</f>
        <v>#DIV/0!</v>
      </c>
      <c r="BS174" s="492">
        <f t="shared" si="371"/>
        <v>0</v>
      </c>
      <c r="BT174" s="518">
        <f t="shared" si="372"/>
        <v>0</v>
      </c>
      <c r="BU174" s="518" t="e">
        <f t="shared" si="373"/>
        <v>#DIV/0!</v>
      </c>
      <c r="BV174" s="497" t="e">
        <f t="shared" si="374"/>
        <v>#DIV/0!</v>
      </c>
      <c r="BW174" s="28"/>
      <c r="BX174" s="28"/>
      <c r="BY174" s="28"/>
      <c r="BZ174" s="41"/>
      <c r="CA174" s="378"/>
      <c r="CB174" s="358"/>
      <c r="CC174" s="354"/>
      <c r="CD174" s="354"/>
      <c r="CE174" s="354"/>
      <c r="CF174" s="354"/>
      <c r="CG174" s="354"/>
      <c r="CH174" s="28"/>
      <c r="CI174" s="28"/>
      <c r="CJ174" s="28"/>
      <c r="CK174" s="28"/>
      <c r="CL174" s="41"/>
      <c r="CM174" s="57"/>
      <c r="CN174" s="16"/>
      <c r="CO174" s="28"/>
      <c r="CP174" s="41"/>
      <c r="CQ174" s="41"/>
      <c r="CR174" s="14"/>
      <c r="CS174" s="30"/>
      <c r="CT174" s="30"/>
      <c r="CU174" s="30"/>
      <c r="CV174" s="30"/>
      <c r="CW174" s="30"/>
      <c r="CX174" s="30"/>
      <c r="CY174" s="324"/>
      <c r="CZ174" s="315" t="e">
        <f t="shared" si="375"/>
        <v>#DIV/0!</v>
      </c>
      <c r="DA174" s="669" t="e">
        <f t="shared" si="376"/>
        <v>#DIV/0!</v>
      </c>
      <c r="DB174" s="780" t="e">
        <f t="shared" si="377"/>
        <v>#DIV/0!</v>
      </c>
      <c r="DC174" s="669"/>
      <c r="DD174" s="669"/>
      <c r="DE174" s="669"/>
      <c r="DF174" s="669"/>
      <c r="DG174" s="669"/>
      <c r="DH174" s="669"/>
      <c r="DI174" s="669">
        <f t="shared" si="366"/>
        <v>0</v>
      </c>
      <c r="DJ174" s="669"/>
      <c r="DK174" s="669"/>
      <c r="DL174" s="669"/>
      <c r="DM174" s="657" t="e">
        <f t="shared" si="323"/>
        <v>#DIV/0!</v>
      </c>
      <c r="DN174" s="20"/>
      <c r="DO174" s="69"/>
      <c r="DQ174" s="24"/>
    </row>
    <row r="175" spans="1:121" s="25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2" t="s">
        <v>382</v>
      </c>
      <c r="K175" s="197"/>
      <c r="L175" s="196"/>
      <c r="M175" s="185"/>
      <c r="N175" s="72"/>
      <c r="O175" s="19"/>
      <c r="P175" s="72"/>
      <c r="Q175" s="716">
        <f t="shared" si="367"/>
        <v>0</v>
      </c>
      <c r="R175" s="716">
        <f t="shared" si="378"/>
        <v>0</v>
      </c>
      <c r="S175" s="1364"/>
      <c r="T175" s="1366"/>
      <c r="U175" s="725"/>
      <c r="V175" s="725"/>
      <c r="W175" s="725"/>
      <c r="X175" s="667"/>
      <c r="Y175" s="338"/>
      <c r="Z175" s="176"/>
      <c r="AA175" s="335"/>
      <c r="AB175" s="18"/>
      <c r="AC175" s="11"/>
      <c r="AD175" s="11"/>
      <c r="AE175" s="11"/>
      <c r="AF175" s="11"/>
      <c r="AG175" s="75" t="e">
        <f t="shared" si="368"/>
        <v>#DIV/0!</v>
      </c>
      <c r="AH175" s="632"/>
      <c r="AI175" s="665"/>
      <c r="AJ175" s="665"/>
      <c r="AK175" s="632"/>
      <c r="AL175" s="632"/>
      <c r="AM175" s="632"/>
      <c r="AN175" s="632"/>
      <c r="AO175" s="632"/>
      <c r="AP175" s="632"/>
      <c r="AQ175" s="735"/>
      <c r="AR175" s="665">
        <f t="shared" si="369"/>
        <v>0</v>
      </c>
      <c r="AS175" s="637">
        <f t="shared" si="370"/>
        <v>0</v>
      </c>
      <c r="AT175" s="278"/>
      <c r="AU175" s="278"/>
      <c r="AV175" s="278"/>
      <c r="AW175" s="278"/>
      <c r="AX175" s="278"/>
      <c r="AY175" s="283"/>
      <c r="AZ175" s="57"/>
      <c r="BA175" s="28"/>
      <c r="BB175" s="28"/>
      <c r="BC175" s="278"/>
      <c r="BD175" s="278"/>
      <c r="BE175" s="278"/>
      <c r="BF175" s="278"/>
      <c r="BG175" s="278"/>
      <c r="BH175" s="28"/>
      <c r="BI175" s="28"/>
      <c r="BJ175" s="28"/>
      <c r="BK175" s="28"/>
      <c r="BL175" s="28"/>
      <c r="BM175" s="28"/>
      <c r="BN175" s="28"/>
      <c r="BO175" s="11"/>
      <c r="BP175" s="78"/>
      <c r="BQ175" s="378"/>
      <c r="BR175" s="491" t="e">
        <f>AI175/AA175/7.1928</f>
        <v>#DIV/0!</v>
      </c>
      <c r="BS175" s="492">
        <f t="shared" si="371"/>
        <v>0</v>
      </c>
      <c r="BT175" s="518">
        <f t="shared" si="372"/>
        <v>0</v>
      </c>
      <c r="BU175" s="518" t="e">
        <f t="shared" si="373"/>
        <v>#DIV/0!</v>
      </c>
      <c r="BV175" s="497" t="e">
        <f t="shared" si="374"/>
        <v>#DIV/0!</v>
      </c>
      <c r="BW175" s="28"/>
      <c r="BX175" s="28"/>
      <c r="BY175" s="28"/>
      <c r="BZ175" s="41"/>
      <c r="CA175" s="378"/>
      <c r="CB175" s="358"/>
      <c r="CC175" s="354"/>
      <c r="CD175" s="354"/>
      <c r="CE175" s="354"/>
      <c r="CF175" s="354"/>
      <c r="CG175" s="354"/>
      <c r="CH175" s="28"/>
      <c r="CI175" s="28"/>
      <c r="CJ175" s="28"/>
      <c r="CK175" s="28"/>
      <c r="CL175" s="41"/>
      <c r="CM175" s="57"/>
      <c r="CN175" s="16"/>
      <c r="CO175" s="28"/>
      <c r="CP175" s="41"/>
      <c r="CQ175" s="41"/>
      <c r="CR175" s="14"/>
      <c r="CS175" s="30"/>
      <c r="CT175" s="30"/>
      <c r="CU175" s="30"/>
      <c r="CV175" s="30"/>
      <c r="CW175" s="30"/>
      <c r="CX175" s="30"/>
      <c r="CY175" s="324"/>
      <c r="CZ175" s="315" t="e">
        <f t="shared" si="375"/>
        <v>#DIV/0!</v>
      </c>
      <c r="DA175" s="669" t="e">
        <f t="shared" si="376"/>
        <v>#DIV/0!</v>
      </c>
      <c r="DB175" s="780" t="e">
        <f t="shared" si="377"/>
        <v>#DIV/0!</v>
      </c>
      <c r="DC175" s="669"/>
      <c r="DD175" s="669"/>
      <c r="DE175" s="669"/>
      <c r="DF175" s="669"/>
      <c r="DG175" s="669"/>
      <c r="DH175" s="669"/>
      <c r="DI175" s="669">
        <f t="shared" si="366"/>
        <v>0</v>
      </c>
      <c r="DJ175" s="669"/>
      <c r="DK175" s="669"/>
      <c r="DL175" s="669"/>
      <c r="DM175" s="657" t="e">
        <f t="shared" si="323"/>
        <v>#DIV/0!</v>
      </c>
      <c r="DN175" s="20"/>
      <c r="DO175" s="69"/>
      <c r="DQ175" s="24"/>
    </row>
    <row r="176" spans="1:121" s="25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2" t="s">
        <v>382</v>
      </c>
      <c r="K176" s="197"/>
      <c r="L176" s="196"/>
      <c r="M176" s="185"/>
      <c r="N176" s="72"/>
      <c r="O176" s="19"/>
      <c r="P176" s="72"/>
      <c r="Q176" s="716">
        <f t="shared" si="367"/>
        <v>0</v>
      </c>
      <c r="R176" s="716">
        <f t="shared" si="378"/>
        <v>0</v>
      </c>
      <c r="S176" s="1364"/>
      <c r="T176" s="1366"/>
      <c r="U176" s="725"/>
      <c r="V176" s="725"/>
      <c r="W176" s="725"/>
      <c r="X176" s="667"/>
      <c r="Y176" s="338"/>
      <c r="Z176" s="176"/>
      <c r="AA176" s="335"/>
      <c r="AB176" s="18"/>
      <c r="AC176" s="11"/>
      <c r="AD176" s="11"/>
      <c r="AE176" s="11"/>
      <c r="AF176" s="11"/>
      <c r="AG176" s="75" t="e">
        <f t="shared" si="368"/>
        <v>#DIV/0!</v>
      </c>
      <c r="AH176" s="632"/>
      <c r="AI176" s="665"/>
      <c r="AJ176" s="665"/>
      <c r="AK176" s="632"/>
      <c r="AL176" s="632"/>
      <c r="AM176" s="632"/>
      <c r="AN176" s="632"/>
      <c r="AO176" s="632"/>
      <c r="AP176" s="632"/>
      <c r="AQ176" s="735"/>
      <c r="AR176" s="665">
        <f t="shared" si="369"/>
        <v>0</v>
      </c>
      <c r="AS176" s="637">
        <f t="shared" si="370"/>
        <v>0</v>
      </c>
      <c r="AT176" s="278"/>
      <c r="AU176" s="278"/>
      <c r="AV176" s="278"/>
      <c r="AW176" s="278"/>
      <c r="AX176" s="278"/>
      <c r="AY176" s="283"/>
      <c r="AZ176" s="57"/>
      <c r="BA176" s="28"/>
      <c r="BB176" s="28"/>
      <c r="BC176" s="278"/>
      <c r="BD176" s="278"/>
      <c r="BE176" s="278"/>
      <c r="BF176" s="278"/>
      <c r="BG176" s="278"/>
      <c r="BH176" s="28"/>
      <c r="BI176" s="28"/>
      <c r="BJ176" s="28"/>
      <c r="BK176" s="28"/>
      <c r="BL176" s="28"/>
      <c r="BM176" s="28"/>
      <c r="BN176" s="28"/>
      <c r="BO176" s="11"/>
      <c r="BP176" s="78"/>
      <c r="BQ176" s="378"/>
      <c r="BR176" s="491" t="e">
        <f>AI176/AA176/7.1927</f>
        <v>#DIV/0!</v>
      </c>
      <c r="BS176" s="492">
        <f t="shared" si="371"/>
        <v>0</v>
      </c>
      <c r="BT176" s="518">
        <f t="shared" si="372"/>
        <v>0</v>
      </c>
      <c r="BU176" s="518" t="e">
        <f t="shared" si="373"/>
        <v>#DIV/0!</v>
      </c>
      <c r="BV176" s="497" t="e">
        <f t="shared" si="374"/>
        <v>#DIV/0!</v>
      </c>
      <c r="BW176" s="28"/>
      <c r="BX176" s="28"/>
      <c r="BY176" s="28"/>
      <c r="BZ176" s="41"/>
      <c r="CA176" s="378"/>
      <c r="CB176" s="358"/>
      <c r="CC176" s="354"/>
      <c r="CD176" s="354"/>
      <c r="CE176" s="354"/>
      <c r="CF176" s="354"/>
      <c r="CG176" s="354"/>
      <c r="CH176" s="28"/>
      <c r="CI176" s="28"/>
      <c r="CJ176" s="28"/>
      <c r="CK176" s="28"/>
      <c r="CL176" s="41"/>
      <c r="CM176" s="57"/>
      <c r="CN176" s="16"/>
      <c r="CO176" s="28"/>
      <c r="CP176" s="41"/>
      <c r="CQ176" s="41"/>
      <c r="CR176" s="14"/>
      <c r="CS176" s="30"/>
      <c r="CT176" s="30"/>
      <c r="CU176" s="30"/>
      <c r="CV176" s="30"/>
      <c r="CW176" s="30"/>
      <c r="CX176" s="30"/>
      <c r="CY176" s="324"/>
      <c r="CZ176" s="315" t="e">
        <f t="shared" si="375"/>
        <v>#DIV/0!</v>
      </c>
      <c r="DA176" s="669" t="e">
        <f t="shared" si="376"/>
        <v>#DIV/0!</v>
      </c>
      <c r="DB176" s="780" t="e">
        <f t="shared" si="377"/>
        <v>#DIV/0!</v>
      </c>
      <c r="DC176" s="669"/>
      <c r="DD176" s="669"/>
      <c r="DE176" s="669"/>
      <c r="DF176" s="669"/>
      <c r="DG176" s="669"/>
      <c r="DH176" s="669"/>
      <c r="DI176" s="669">
        <f t="shared" si="366"/>
        <v>0</v>
      </c>
      <c r="DJ176" s="669"/>
      <c r="DK176" s="669"/>
      <c r="DL176" s="669"/>
      <c r="DM176" s="657" t="e">
        <f t="shared" si="323"/>
        <v>#DIV/0!</v>
      </c>
      <c r="DN176" s="20"/>
      <c r="DO176" s="69"/>
      <c r="DQ176" s="24"/>
    </row>
    <row r="177" spans="1:121" s="25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2" t="s">
        <v>382</v>
      </c>
      <c r="K177" s="197"/>
      <c r="L177" s="196"/>
      <c r="M177" s="185"/>
      <c r="N177" s="72"/>
      <c r="O177" s="19"/>
      <c r="P177" s="72"/>
      <c r="Q177" s="716">
        <f t="shared" si="367"/>
        <v>0</v>
      </c>
      <c r="R177" s="716">
        <f t="shared" si="378"/>
        <v>0</v>
      </c>
      <c r="S177" s="1364"/>
      <c r="T177" s="1366"/>
      <c r="U177" s="725"/>
      <c r="V177" s="725"/>
      <c r="W177" s="725"/>
      <c r="X177" s="667"/>
      <c r="Y177" s="338"/>
      <c r="Z177" s="176"/>
      <c r="AA177" s="335"/>
      <c r="AB177" s="18"/>
      <c r="AC177" s="11"/>
      <c r="AD177" s="11"/>
      <c r="AE177" s="11"/>
      <c r="AF177" s="11"/>
      <c r="AG177" s="75" t="e">
        <f t="shared" si="368"/>
        <v>#DIV/0!</v>
      </c>
      <c r="AH177" s="632"/>
      <c r="AI177" s="665"/>
      <c r="AJ177" s="665"/>
      <c r="AK177" s="632"/>
      <c r="AL177" s="632"/>
      <c r="AM177" s="632"/>
      <c r="AN177" s="632"/>
      <c r="AO177" s="632"/>
      <c r="AP177" s="632"/>
      <c r="AQ177" s="735"/>
      <c r="AR177" s="665">
        <f t="shared" si="369"/>
        <v>0</v>
      </c>
      <c r="AS177" s="637">
        <f t="shared" si="370"/>
        <v>0</v>
      </c>
      <c r="AT177" s="278"/>
      <c r="AU177" s="278"/>
      <c r="AV177" s="278"/>
      <c r="AW177" s="278"/>
      <c r="AX177" s="278"/>
      <c r="AY177" s="283"/>
      <c r="AZ177" s="57"/>
      <c r="BA177" s="28"/>
      <c r="BB177" s="28"/>
      <c r="BC177" s="278"/>
      <c r="BD177" s="278"/>
      <c r="BE177" s="278"/>
      <c r="BF177" s="278"/>
      <c r="BG177" s="278"/>
      <c r="BH177" s="28"/>
      <c r="BI177" s="28"/>
      <c r="BJ177" s="28"/>
      <c r="BK177" s="28"/>
      <c r="BL177" s="28"/>
      <c r="BM177" s="28"/>
      <c r="BN177" s="28"/>
      <c r="BO177" s="11"/>
      <c r="BP177" s="78"/>
      <c r="BQ177" s="378"/>
      <c r="BR177" s="491" t="e">
        <f>AI177/AA177/7.1931</f>
        <v>#DIV/0!</v>
      </c>
      <c r="BS177" s="492">
        <f t="shared" si="371"/>
        <v>0</v>
      </c>
      <c r="BT177" s="518">
        <f t="shared" si="372"/>
        <v>0</v>
      </c>
      <c r="BU177" s="518" t="e">
        <f t="shared" si="373"/>
        <v>#DIV/0!</v>
      </c>
      <c r="BV177" s="497" t="e">
        <f t="shared" si="374"/>
        <v>#DIV/0!</v>
      </c>
      <c r="BW177" s="28"/>
      <c r="BX177" s="28"/>
      <c r="BY177" s="28"/>
      <c r="BZ177" s="41"/>
      <c r="CA177" s="378"/>
      <c r="CB177" s="358"/>
      <c r="CC177" s="354"/>
      <c r="CD177" s="354"/>
      <c r="CE177" s="354"/>
      <c r="CF177" s="354"/>
      <c r="CG177" s="354"/>
      <c r="CH177" s="28"/>
      <c r="CI177" s="28"/>
      <c r="CJ177" s="28"/>
      <c r="CK177" s="28"/>
      <c r="CL177" s="41"/>
      <c r="CM177" s="57"/>
      <c r="CN177" s="16"/>
      <c r="CO177" s="28"/>
      <c r="CP177" s="41"/>
      <c r="CQ177" s="41"/>
      <c r="CR177" s="14"/>
      <c r="CS177" s="30"/>
      <c r="CT177" s="30"/>
      <c r="CU177" s="30"/>
      <c r="CV177" s="30"/>
      <c r="CW177" s="30"/>
      <c r="CX177" s="30"/>
      <c r="CY177" s="324"/>
      <c r="CZ177" s="315" t="e">
        <f t="shared" si="375"/>
        <v>#DIV/0!</v>
      </c>
      <c r="DA177" s="669" t="e">
        <f t="shared" si="376"/>
        <v>#DIV/0!</v>
      </c>
      <c r="DB177" s="780" t="e">
        <f t="shared" si="377"/>
        <v>#DIV/0!</v>
      </c>
      <c r="DC177" s="669"/>
      <c r="DD177" s="669"/>
      <c r="DE177" s="669"/>
      <c r="DF177" s="669"/>
      <c r="DG177" s="669"/>
      <c r="DH177" s="669"/>
      <c r="DI177" s="669">
        <f t="shared" si="366"/>
        <v>0</v>
      </c>
      <c r="DJ177" s="669"/>
      <c r="DK177" s="669"/>
      <c r="DL177" s="669"/>
      <c r="DM177" s="657" t="e">
        <f t="shared" si="323"/>
        <v>#DIV/0!</v>
      </c>
      <c r="DN177" s="20"/>
      <c r="DO177" s="69"/>
      <c r="DQ177" s="24"/>
    </row>
    <row r="178" spans="1:121" s="25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2" t="s">
        <v>382</v>
      </c>
      <c r="K178" s="197"/>
      <c r="L178" s="196"/>
      <c r="M178" s="185"/>
      <c r="N178" s="72"/>
      <c r="O178" s="19"/>
      <c r="P178" s="72"/>
      <c r="Q178" s="716">
        <f t="shared" si="367"/>
        <v>0</v>
      </c>
      <c r="R178" s="716">
        <f t="shared" si="378"/>
        <v>0</v>
      </c>
      <c r="S178" s="1364"/>
      <c r="T178" s="1366"/>
      <c r="U178" s="725"/>
      <c r="V178" s="725"/>
      <c r="W178" s="725"/>
      <c r="X178" s="667"/>
      <c r="Y178" s="338"/>
      <c r="Z178" s="176"/>
      <c r="AA178" s="335"/>
      <c r="AB178" s="18"/>
      <c r="AC178" s="11"/>
      <c r="AD178" s="11"/>
      <c r="AE178" s="11"/>
      <c r="AF178" s="11"/>
      <c r="AG178" s="75" t="e">
        <f t="shared" si="368"/>
        <v>#DIV/0!</v>
      </c>
      <c r="AH178" s="632"/>
      <c r="AI178" s="665"/>
      <c r="AJ178" s="665"/>
      <c r="AK178" s="632"/>
      <c r="AL178" s="632"/>
      <c r="AM178" s="632"/>
      <c r="AN178" s="632"/>
      <c r="AO178" s="632"/>
      <c r="AP178" s="632"/>
      <c r="AQ178" s="735"/>
      <c r="AR178" s="665">
        <f t="shared" si="369"/>
        <v>0</v>
      </c>
      <c r="AS178" s="637">
        <f t="shared" si="370"/>
        <v>0</v>
      </c>
      <c r="AT178" s="278"/>
      <c r="AU178" s="278"/>
      <c r="AV178" s="278"/>
      <c r="AW178" s="278"/>
      <c r="AX178" s="278"/>
      <c r="AY178" s="283"/>
      <c r="AZ178" s="57"/>
      <c r="BA178" s="28"/>
      <c r="BB178" s="28"/>
      <c r="BC178" s="278"/>
      <c r="BD178" s="278"/>
      <c r="BE178" s="278"/>
      <c r="BF178" s="278"/>
      <c r="BG178" s="278"/>
      <c r="BH178" s="28"/>
      <c r="BI178" s="28"/>
      <c r="BJ178" s="28"/>
      <c r="BK178" s="28"/>
      <c r="BL178" s="28"/>
      <c r="BM178" s="28"/>
      <c r="BN178" s="28"/>
      <c r="BO178" s="11"/>
      <c r="BP178" s="78"/>
      <c r="BQ178" s="378"/>
      <c r="BR178" s="491" t="e">
        <f>AI178/AA178/7.1928</f>
        <v>#DIV/0!</v>
      </c>
      <c r="BS178" s="492">
        <f t="shared" si="371"/>
        <v>0</v>
      </c>
      <c r="BT178" s="518">
        <f t="shared" si="372"/>
        <v>0</v>
      </c>
      <c r="BU178" s="518" t="e">
        <f t="shared" si="373"/>
        <v>#DIV/0!</v>
      </c>
      <c r="BV178" s="497" t="e">
        <f t="shared" si="374"/>
        <v>#DIV/0!</v>
      </c>
      <c r="BW178" s="28"/>
      <c r="BX178" s="28"/>
      <c r="BY178" s="28"/>
      <c r="BZ178" s="41"/>
      <c r="CA178" s="378"/>
      <c r="CB178" s="358"/>
      <c r="CC178" s="354"/>
      <c r="CD178" s="354"/>
      <c r="CE178" s="354"/>
      <c r="CF178" s="354"/>
      <c r="CG178" s="354"/>
      <c r="CH178" s="28"/>
      <c r="CI178" s="28"/>
      <c r="CJ178" s="28"/>
      <c r="CK178" s="28"/>
      <c r="CL178" s="41"/>
      <c r="CM178" s="57"/>
      <c r="CN178" s="16"/>
      <c r="CO178" s="28"/>
      <c r="CP178" s="41"/>
      <c r="CQ178" s="41"/>
      <c r="CR178" s="14"/>
      <c r="CS178" s="30"/>
      <c r="CT178" s="30"/>
      <c r="CU178" s="30"/>
      <c r="CV178" s="30"/>
      <c r="CW178" s="30"/>
      <c r="CX178" s="30"/>
      <c r="CY178" s="324"/>
      <c r="CZ178" s="315" t="e">
        <f t="shared" si="375"/>
        <v>#DIV/0!</v>
      </c>
      <c r="DA178" s="669" t="e">
        <f t="shared" si="376"/>
        <v>#DIV/0!</v>
      </c>
      <c r="DB178" s="780" t="e">
        <f t="shared" si="377"/>
        <v>#DIV/0!</v>
      </c>
      <c r="DC178" s="669"/>
      <c r="DD178" s="669"/>
      <c r="DE178" s="669"/>
      <c r="DF178" s="669"/>
      <c r="DG178" s="669"/>
      <c r="DH178" s="669"/>
      <c r="DI178" s="669">
        <f t="shared" si="366"/>
        <v>0</v>
      </c>
      <c r="DJ178" s="669"/>
      <c r="DK178" s="669"/>
      <c r="DL178" s="669"/>
      <c r="DM178" s="657" t="e">
        <f t="shared" si="323"/>
        <v>#DIV/0!</v>
      </c>
      <c r="DN178" s="20"/>
      <c r="DO178" s="69"/>
      <c r="DQ178" s="24"/>
    </row>
    <row r="179" spans="1:121" s="25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2" t="s">
        <v>382</v>
      </c>
      <c r="K179" s="197"/>
      <c r="L179" s="196"/>
      <c r="M179" s="185"/>
      <c r="N179" s="72"/>
      <c r="O179" s="19"/>
      <c r="P179" s="72"/>
      <c r="Q179" s="716">
        <f t="shared" si="367"/>
        <v>0</v>
      </c>
      <c r="R179" s="716">
        <f t="shared" si="378"/>
        <v>0</v>
      </c>
      <c r="S179" s="1364"/>
      <c r="T179" s="1366"/>
      <c r="U179" s="725"/>
      <c r="V179" s="725"/>
      <c r="W179" s="725"/>
      <c r="X179" s="667"/>
      <c r="Y179" s="338"/>
      <c r="Z179" s="176"/>
      <c r="AA179" s="335"/>
      <c r="AB179" s="18"/>
      <c r="AC179" s="11"/>
      <c r="AD179" s="11"/>
      <c r="AE179" s="11"/>
      <c r="AF179" s="11"/>
      <c r="AG179" s="75" t="e">
        <f t="shared" si="368"/>
        <v>#DIV/0!</v>
      </c>
      <c r="AH179" s="632"/>
      <c r="AI179" s="665"/>
      <c r="AJ179" s="665"/>
      <c r="AK179" s="632"/>
      <c r="AL179" s="632"/>
      <c r="AM179" s="632"/>
      <c r="AN179" s="632"/>
      <c r="AO179" s="632"/>
      <c r="AP179" s="632"/>
      <c r="AQ179" s="735"/>
      <c r="AR179" s="665">
        <f t="shared" si="369"/>
        <v>0</v>
      </c>
      <c r="AS179" s="637">
        <f t="shared" si="370"/>
        <v>0</v>
      </c>
      <c r="AT179" s="278"/>
      <c r="AU179" s="278"/>
      <c r="AV179" s="278"/>
      <c r="AW179" s="278"/>
      <c r="AX179" s="278"/>
      <c r="AY179" s="283"/>
      <c r="AZ179" s="57"/>
      <c r="BA179" s="28"/>
      <c r="BB179" s="28"/>
      <c r="BC179" s="278"/>
      <c r="BD179" s="278"/>
      <c r="BE179" s="278"/>
      <c r="BF179" s="278"/>
      <c r="BG179" s="278"/>
      <c r="BH179" s="28"/>
      <c r="BI179" s="28"/>
      <c r="BJ179" s="28"/>
      <c r="BK179" s="28"/>
      <c r="BL179" s="28"/>
      <c r="BM179" s="28"/>
      <c r="BN179" s="28"/>
      <c r="BO179" s="11"/>
      <c r="BP179" s="78"/>
      <c r="BQ179" s="378"/>
      <c r="BR179" s="491" t="e">
        <f>AI179/AA179/7.1927</f>
        <v>#DIV/0!</v>
      </c>
      <c r="BS179" s="492">
        <f t="shared" si="371"/>
        <v>0</v>
      </c>
      <c r="BT179" s="518">
        <f t="shared" si="372"/>
        <v>0</v>
      </c>
      <c r="BU179" s="518" t="e">
        <f t="shared" si="373"/>
        <v>#DIV/0!</v>
      </c>
      <c r="BV179" s="497" t="e">
        <f t="shared" si="374"/>
        <v>#DIV/0!</v>
      </c>
      <c r="BW179" s="28"/>
      <c r="BX179" s="28"/>
      <c r="BY179" s="28"/>
      <c r="BZ179" s="41"/>
      <c r="CA179" s="378"/>
      <c r="CB179" s="358"/>
      <c r="CC179" s="354"/>
      <c r="CD179" s="354"/>
      <c r="CE179" s="354"/>
      <c r="CF179" s="354"/>
      <c r="CG179" s="354"/>
      <c r="CH179" s="28"/>
      <c r="CI179" s="28"/>
      <c r="CJ179" s="28"/>
      <c r="CK179" s="28"/>
      <c r="CL179" s="41"/>
      <c r="CM179" s="57"/>
      <c r="CN179" s="16"/>
      <c r="CO179" s="28"/>
      <c r="CP179" s="41"/>
      <c r="CQ179" s="41"/>
      <c r="CR179" s="14"/>
      <c r="CS179" s="30"/>
      <c r="CT179" s="30"/>
      <c r="CU179" s="30"/>
      <c r="CV179" s="30"/>
      <c r="CW179" s="30"/>
      <c r="CX179" s="30"/>
      <c r="CY179" s="324"/>
      <c r="CZ179" s="315" t="e">
        <f t="shared" si="375"/>
        <v>#DIV/0!</v>
      </c>
      <c r="DA179" s="669" t="e">
        <f t="shared" si="376"/>
        <v>#DIV/0!</v>
      </c>
      <c r="DB179" s="780" t="e">
        <f t="shared" si="377"/>
        <v>#DIV/0!</v>
      </c>
      <c r="DC179" s="669"/>
      <c r="DD179" s="669"/>
      <c r="DE179" s="669"/>
      <c r="DF179" s="669"/>
      <c r="DG179" s="669"/>
      <c r="DH179" s="669"/>
      <c r="DI179" s="669">
        <f t="shared" si="366"/>
        <v>0</v>
      </c>
      <c r="DJ179" s="669"/>
      <c r="DK179" s="669"/>
      <c r="DL179" s="669"/>
      <c r="DM179" s="657" t="e">
        <f t="shared" si="323"/>
        <v>#DIV/0!</v>
      </c>
      <c r="DN179" s="20"/>
      <c r="DO179" s="69"/>
      <c r="DQ179" s="24"/>
    </row>
    <row r="180" spans="1:121" s="25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2" t="s">
        <v>382</v>
      </c>
      <c r="K180" s="197"/>
      <c r="L180" s="196"/>
      <c r="M180" s="185"/>
      <c r="N180" s="72"/>
      <c r="O180" s="19"/>
      <c r="P180" s="72"/>
      <c r="Q180" s="716">
        <f t="shared" si="367"/>
        <v>0</v>
      </c>
      <c r="R180" s="716">
        <f t="shared" si="378"/>
        <v>0</v>
      </c>
      <c r="S180" s="1365"/>
      <c r="T180" s="1206"/>
      <c r="U180" s="725"/>
      <c r="V180" s="725"/>
      <c r="W180" s="725"/>
      <c r="X180" s="667"/>
      <c r="Y180" s="338"/>
      <c r="Z180" s="176"/>
      <c r="AA180" s="335"/>
      <c r="AB180" s="18"/>
      <c r="AC180" s="11"/>
      <c r="AD180" s="11"/>
      <c r="AE180" s="11"/>
      <c r="AF180" s="11"/>
      <c r="AG180" s="75" t="e">
        <f t="shared" si="368"/>
        <v>#DIV/0!</v>
      </c>
      <c r="AH180" s="632"/>
      <c r="AI180" s="665"/>
      <c r="AJ180" s="665"/>
      <c r="AK180" s="632"/>
      <c r="AL180" s="632"/>
      <c r="AM180" s="632"/>
      <c r="AN180" s="632"/>
      <c r="AO180" s="632"/>
      <c r="AP180" s="632"/>
      <c r="AQ180" s="735"/>
      <c r="AR180" s="665">
        <f t="shared" si="369"/>
        <v>0</v>
      </c>
      <c r="AS180" s="637">
        <f t="shared" si="370"/>
        <v>0</v>
      </c>
      <c r="AT180" s="278"/>
      <c r="AU180" s="278"/>
      <c r="AV180" s="278"/>
      <c r="AW180" s="278"/>
      <c r="AX180" s="278"/>
      <c r="AY180" s="283"/>
      <c r="AZ180" s="57"/>
      <c r="BA180" s="28"/>
      <c r="BB180" s="28"/>
      <c r="BC180" s="278"/>
      <c r="BD180" s="278"/>
      <c r="BE180" s="278"/>
      <c r="BF180" s="278"/>
      <c r="BG180" s="278"/>
      <c r="BH180" s="28"/>
      <c r="BI180" s="28"/>
      <c r="BJ180" s="28"/>
      <c r="BK180" s="28"/>
      <c r="BL180" s="28"/>
      <c r="BM180" s="28"/>
      <c r="BN180" s="28"/>
      <c r="BO180" s="11"/>
      <c r="BP180" s="78"/>
      <c r="BQ180" s="378"/>
      <c r="BR180" s="491" t="e">
        <f>AI180/AA180/7.1931</f>
        <v>#DIV/0!</v>
      </c>
      <c r="BS180" s="492">
        <f t="shared" si="371"/>
        <v>0</v>
      </c>
      <c r="BT180" s="518">
        <f t="shared" si="372"/>
        <v>0</v>
      </c>
      <c r="BU180" s="518" t="e">
        <f t="shared" si="373"/>
        <v>#DIV/0!</v>
      </c>
      <c r="BV180" s="497" t="e">
        <f t="shared" si="374"/>
        <v>#DIV/0!</v>
      </c>
      <c r="BW180" s="28"/>
      <c r="BX180" s="28"/>
      <c r="BY180" s="28"/>
      <c r="BZ180" s="41"/>
      <c r="CA180" s="378"/>
      <c r="CB180" s="358"/>
      <c r="CC180" s="354"/>
      <c r="CD180" s="354"/>
      <c r="CE180" s="354"/>
      <c r="CF180" s="354"/>
      <c r="CG180" s="354"/>
      <c r="CH180" s="28"/>
      <c r="CI180" s="28"/>
      <c r="CJ180" s="28"/>
      <c r="CK180" s="28"/>
      <c r="CL180" s="41"/>
      <c r="CM180" s="57"/>
      <c r="CN180" s="16"/>
      <c r="CO180" s="28"/>
      <c r="CP180" s="41"/>
      <c r="CQ180" s="41"/>
      <c r="CR180" s="14"/>
      <c r="CS180" s="30"/>
      <c r="CT180" s="30"/>
      <c r="CU180" s="30"/>
      <c r="CV180" s="30"/>
      <c r="CW180" s="30"/>
      <c r="CX180" s="30"/>
      <c r="CY180" s="324"/>
      <c r="CZ180" s="315" t="e">
        <f t="shared" si="375"/>
        <v>#DIV/0!</v>
      </c>
      <c r="DA180" s="669" t="e">
        <f t="shared" si="376"/>
        <v>#DIV/0!</v>
      </c>
      <c r="DB180" s="780" t="e">
        <f t="shared" si="377"/>
        <v>#DIV/0!</v>
      </c>
      <c r="DC180" s="669"/>
      <c r="DD180" s="669"/>
      <c r="DE180" s="669"/>
      <c r="DF180" s="669"/>
      <c r="DG180" s="669"/>
      <c r="DH180" s="669"/>
      <c r="DI180" s="669">
        <f t="shared" si="366"/>
        <v>0</v>
      </c>
      <c r="DJ180" s="669"/>
      <c r="DK180" s="669"/>
      <c r="DL180" s="669"/>
      <c r="DM180" s="657" t="e">
        <f t="shared" si="323"/>
        <v>#DIV/0!</v>
      </c>
      <c r="DN180" s="20"/>
      <c r="DO180" s="69"/>
      <c r="DQ180" s="24"/>
    </row>
    <row r="181" spans="1:121" s="25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2" t="s">
        <v>384</v>
      </c>
      <c r="K181" s="197"/>
      <c r="L181" s="196"/>
      <c r="M181" s="185"/>
      <c r="N181" s="72"/>
      <c r="O181" s="19"/>
      <c r="P181" s="72"/>
      <c r="Q181" s="716">
        <f t="shared" si="367"/>
        <v>0</v>
      </c>
      <c r="R181" s="716">
        <f t="shared" si="378"/>
        <v>0</v>
      </c>
      <c r="S181" s="759"/>
      <c r="T181" s="716"/>
      <c r="U181" s="716"/>
      <c r="V181" s="717"/>
      <c r="W181" s="718"/>
      <c r="X181" s="667"/>
      <c r="Y181" s="338"/>
      <c r="Z181" s="176"/>
      <c r="AA181" s="335"/>
      <c r="AB181" s="18"/>
      <c r="AC181" s="11"/>
      <c r="AD181" s="11"/>
      <c r="AE181" s="11"/>
      <c r="AF181" s="11"/>
      <c r="AG181" s="75" t="e">
        <f t="shared" si="368"/>
        <v>#DIV/0!</v>
      </c>
      <c r="AH181" s="632"/>
      <c r="AI181" s="665"/>
      <c r="AJ181" s="665"/>
      <c r="AK181" s="632"/>
      <c r="AL181" s="632"/>
      <c r="AM181" s="632"/>
      <c r="AN181" s="632"/>
      <c r="AO181" s="632"/>
      <c r="AP181" s="632"/>
      <c r="AQ181" s="735"/>
      <c r="AR181" s="665">
        <f t="shared" si="369"/>
        <v>0</v>
      </c>
      <c r="AS181" s="637">
        <f t="shared" si="370"/>
        <v>0</v>
      </c>
      <c r="AT181" s="278"/>
      <c r="AU181" s="278"/>
      <c r="AV181" s="278"/>
      <c r="AW181" s="278"/>
      <c r="AX181" s="278"/>
      <c r="AY181" s="283"/>
      <c r="AZ181" s="57"/>
      <c r="BA181" s="28"/>
      <c r="BB181" s="28"/>
      <c r="BC181" s="278"/>
      <c r="BD181" s="278"/>
      <c r="BE181" s="278"/>
      <c r="BF181" s="278"/>
      <c r="BG181" s="278"/>
      <c r="BH181" s="28"/>
      <c r="BI181" s="28"/>
      <c r="BJ181" s="28"/>
      <c r="BK181" s="28"/>
      <c r="BL181" s="28"/>
      <c r="BM181" s="28"/>
      <c r="BN181" s="28"/>
      <c r="BO181" s="11"/>
      <c r="BP181" s="78"/>
      <c r="BQ181" s="378"/>
      <c r="BR181" s="491" t="e">
        <f>AI181/AA181/7.1937</f>
        <v>#DIV/0!</v>
      </c>
      <c r="BS181" s="492">
        <f t="shared" si="371"/>
        <v>0</v>
      </c>
      <c r="BT181" s="518">
        <f t="shared" si="372"/>
        <v>0</v>
      </c>
      <c r="BU181" s="518" t="e">
        <f t="shared" si="373"/>
        <v>#DIV/0!</v>
      </c>
      <c r="BV181" s="497" t="e">
        <f t="shared" si="374"/>
        <v>#DIV/0!</v>
      </c>
      <c r="BW181" s="28"/>
      <c r="BX181" s="28"/>
      <c r="BY181" s="28"/>
      <c r="BZ181" s="41"/>
      <c r="CA181" s="378"/>
      <c r="CB181" s="358"/>
      <c r="CC181" s="354"/>
      <c r="CD181" s="354"/>
      <c r="CE181" s="354"/>
      <c r="CF181" s="354"/>
      <c r="CG181" s="354"/>
      <c r="CH181" s="28"/>
      <c r="CI181" s="28"/>
      <c r="CJ181" s="28"/>
      <c r="CK181" s="28"/>
      <c r="CL181" s="41"/>
      <c r="CM181" s="57"/>
      <c r="CN181" s="16"/>
      <c r="CO181" s="28"/>
      <c r="CP181" s="41"/>
      <c r="CQ181" s="41"/>
      <c r="CR181" s="14"/>
      <c r="CS181" s="30"/>
      <c r="CT181" s="30"/>
      <c r="CU181" s="30"/>
      <c r="CV181" s="30"/>
      <c r="CW181" s="30"/>
      <c r="CX181" s="30"/>
      <c r="CY181" s="324"/>
      <c r="CZ181" s="315" t="e">
        <f t="shared" si="375"/>
        <v>#DIV/0!</v>
      </c>
      <c r="DA181" s="669" t="e">
        <f t="shared" si="376"/>
        <v>#DIV/0!</v>
      </c>
      <c r="DB181" s="780" t="e">
        <f t="shared" si="377"/>
        <v>#DIV/0!</v>
      </c>
      <c r="DC181" s="669"/>
      <c r="DD181" s="669"/>
      <c r="DE181" s="669"/>
      <c r="DF181" s="669"/>
      <c r="DG181" s="669"/>
      <c r="DH181" s="669"/>
      <c r="DI181" s="669">
        <f t="shared" si="366"/>
        <v>0</v>
      </c>
      <c r="DJ181" s="669"/>
      <c r="DK181" s="669"/>
      <c r="DL181" s="669"/>
      <c r="DM181" s="657" t="e">
        <f t="shared" si="323"/>
        <v>#DIV/0!</v>
      </c>
      <c r="DN181" s="20"/>
      <c r="DO181" s="69"/>
      <c r="DQ181" s="24"/>
    </row>
    <row r="182" spans="1:121" s="25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2" t="s">
        <v>384</v>
      </c>
      <c r="K182" s="197"/>
      <c r="L182" s="196"/>
      <c r="M182" s="185"/>
      <c r="N182" s="72"/>
      <c r="O182" s="19"/>
      <c r="P182" s="72"/>
      <c r="Q182" s="716">
        <f t="shared" si="367"/>
        <v>0</v>
      </c>
      <c r="R182" s="716">
        <f t="shared" si="378"/>
        <v>0</v>
      </c>
      <c r="S182" s="747"/>
      <c r="T182" s="724"/>
      <c r="U182" s="725"/>
      <c r="V182" s="725"/>
      <c r="W182" s="725"/>
      <c r="X182" s="667"/>
      <c r="Y182" s="338"/>
      <c r="Z182" s="176"/>
      <c r="AA182" s="335"/>
      <c r="AB182" s="18"/>
      <c r="AC182" s="11"/>
      <c r="AD182" s="11"/>
      <c r="AE182" s="11"/>
      <c r="AF182" s="11"/>
      <c r="AG182" s="75" t="e">
        <f t="shared" si="368"/>
        <v>#DIV/0!</v>
      </c>
      <c r="AH182" s="632"/>
      <c r="AI182" s="665"/>
      <c r="AJ182" s="665"/>
      <c r="AK182" s="632"/>
      <c r="AL182" s="632"/>
      <c r="AM182" s="632"/>
      <c r="AN182" s="632"/>
      <c r="AO182" s="632"/>
      <c r="AP182" s="632"/>
      <c r="AQ182" s="735"/>
      <c r="AR182" s="665">
        <f t="shared" si="369"/>
        <v>0</v>
      </c>
      <c r="AS182" s="637">
        <f t="shared" si="370"/>
        <v>0</v>
      </c>
      <c r="AT182" s="278"/>
      <c r="AU182" s="278"/>
      <c r="AV182" s="278"/>
      <c r="AW182" s="278"/>
      <c r="AX182" s="278"/>
      <c r="AY182" s="283"/>
      <c r="AZ182" s="57"/>
      <c r="BA182" s="28"/>
      <c r="BB182" s="28"/>
      <c r="BC182" s="278"/>
      <c r="BD182" s="278"/>
      <c r="BE182" s="278"/>
      <c r="BF182" s="278"/>
      <c r="BG182" s="278"/>
      <c r="BH182" s="28"/>
      <c r="BI182" s="28"/>
      <c r="BJ182" s="28"/>
      <c r="BK182" s="28"/>
      <c r="BL182" s="28"/>
      <c r="BM182" s="28"/>
      <c r="BN182" s="28"/>
      <c r="BO182" s="11"/>
      <c r="BP182" s="78"/>
      <c r="BQ182" s="378"/>
      <c r="BR182" s="491" t="e">
        <f>AI182/AA182/7.1806</f>
        <v>#DIV/0!</v>
      </c>
      <c r="BS182" s="492">
        <f t="shared" si="371"/>
        <v>0</v>
      </c>
      <c r="BT182" s="518">
        <f t="shared" si="372"/>
        <v>0</v>
      </c>
      <c r="BU182" s="518" t="e">
        <f t="shared" si="373"/>
        <v>#DIV/0!</v>
      </c>
      <c r="BV182" s="497" t="e">
        <f t="shared" si="374"/>
        <v>#DIV/0!</v>
      </c>
      <c r="BW182" s="28"/>
      <c r="BX182" s="28"/>
      <c r="BY182" s="28"/>
      <c r="BZ182" s="41"/>
      <c r="CA182" s="378"/>
      <c r="CB182" s="358"/>
      <c r="CC182" s="354"/>
      <c r="CD182" s="354"/>
      <c r="CE182" s="354"/>
      <c r="CF182" s="354"/>
      <c r="CG182" s="354"/>
      <c r="CH182" s="28"/>
      <c r="CI182" s="28"/>
      <c r="CJ182" s="28"/>
      <c r="CK182" s="28"/>
      <c r="CL182" s="41"/>
      <c r="CM182" s="57"/>
      <c r="CN182" s="16"/>
      <c r="CO182" s="28"/>
      <c r="CP182" s="41"/>
      <c r="CQ182" s="41"/>
      <c r="CR182" s="14"/>
      <c r="CS182" s="30"/>
      <c r="CT182" s="30"/>
      <c r="CU182" s="30"/>
      <c r="CV182" s="30"/>
      <c r="CW182" s="30"/>
      <c r="CX182" s="30"/>
      <c r="CY182" s="324"/>
      <c r="CZ182" s="315" t="e">
        <f t="shared" si="375"/>
        <v>#DIV/0!</v>
      </c>
      <c r="DA182" s="669" t="e">
        <f t="shared" si="376"/>
        <v>#DIV/0!</v>
      </c>
      <c r="DB182" s="780" t="e">
        <f t="shared" si="377"/>
        <v>#DIV/0!</v>
      </c>
      <c r="DC182" s="669"/>
      <c r="DD182" s="669"/>
      <c r="DE182" s="669"/>
      <c r="DF182" s="669"/>
      <c r="DG182" s="669"/>
      <c r="DH182" s="669"/>
      <c r="DI182" s="669">
        <f t="shared" si="366"/>
        <v>0</v>
      </c>
      <c r="DJ182" s="669"/>
      <c r="DK182" s="669"/>
      <c r="DL182" s="669"/>
      <c r="DM182" s="657" t="e">
        <f t="shared" si="323"/>
        <v>#DIV/0!</v>
      </c>
      <c r="DN182" s="20"/>
      <c r="DO182" s="69"/>
      <c r="DQ182" s="24"/>
    </row>
    <row r="183" spans="1:121" s="68" customFormat="1" ht="15.95" customHeight="1" x14ac:dyDescent="0.25">
      <c r="A183" s="1212"/>
      <c r="B183" s="1212"/>
      <c r="C183" s="1214"/>
      <c r="D183" s="1214"/>
      <c r="E183" s="1214"/>
      <c r="F183" s="492"/>
      <c r="G183" s="1216"/>
      <c r="H183" s="1214"/>
      <c r="I183" s="261"/>
      <c r="J183" s="1295" t="s">
        <v>385</v>
      </c>
      <c r="K183" s="1189"/>
      <c r="L183" s="1320"/>
      <c r="M183" s="1293"/>
      <c r="N183" s="22"/>
      <c r="O183" s="276"/>
      <c r="P183" s="22"/>
      <c r="Q183" s="716"/>
      <c r="R183" s="716">
        <f t="shared" si="378"/>
        <v>0</v>
      </c>
      <c r="S183" s="747"/>
      <c r="T183" s="724"/>
      <c r="U183" s="725"/>
      <c r="V183" s="725"/>
      <c r="W183" s="725"/>
      <c r="X183" s="1207"/>
      <c r="Y183" s="1360"/>
      <c r="Z183" s="289"/>
      <c r="AA183" s="1297"/>
      <c r="AB183" s="1212"/>
      <c r="AC183" s="1214"/>
      <c r="AD183" s="1214"/>
      <c r="AE183" s="1214"/>
      <c r="AF183" s="1214"/>
      <c r="AG183" s="1306" t="e">
        <f>(AI183+AI184)/AA183/CZ183</f>
        <v>#DIV/0!</v>
      </c>
      <c r="AH183" s="632"/>
      <c r="AI183" s="653"/>
      <c r="AJ183" s="1191"/>
      <c r="AK183" s="1191"/>
      <c r="AL183" s="1191"/>
      <c r="AM183" s="638"/>
      <c r="AN183" s="638"/>
      <c r="AO183" s="638"/>
      <c r="AP183" s="1191"/>
      <c r="AQ183" s="640"/>
      <c r="AR183" s="653">
        <f t="shared" si="369"/>
        <v>0</v>
      </c>
      <c r="AS183" s="642">
        <f t="shared" si="370"/>
        <v>0</v>
      </c>
      <c r="AT183" s="1191"/>
      <c r="AU183" s="1191"/>
      <c r="AV183" s="276"/>
      <c r="AW183" s="276"/>
      <c r="AX183" s="276"/>
      <c r="AY183" s="1207"/>
      <c r="AZ183" s="1189"/>
      <c r="BA183" s="277"/>
      <c r="BB183" s="277"/>
      <c r="BC183" s="265"/>
      <c r="BD183" s="265"/>
      <c r="BE183" s="1221"/>
      <c r="BF183" s="1221"/>
      <c r="BG183" s="1214"/>
      <c r="BH183" s="276"/>
      <c r="BI183" s="276"/>
      <c r="BJ183" s="1191"/>
      <c r="BK183" s="1191"/>
      <c r="BL183" s="1191"/>
      <c r="BM183" s="1191"/>
      <c r="BN183" s="1191"/>
      <c r="BO183" s="1214"/>
      <c r="BP183" s="78"/>
      <c r="BQ183" s="375"/>
      <c r="BR183" s="1212" t="e">
        <f>(AI183+AI184)/AA183/7.175</f>
        <v>#DIV/0!</v>
      </c>
      <c r="BS183" s="1214">
        <f t="shared" si="371"/>
        <v>0</v>
      </c>
      <c r="BT183" s="518">
        <f t="shared" si="372"/>
        <v>0</v>
      </c>
      <c r="BU183" s="1277" t="e">
        <f t="shared" si="373"/>
        <v>#DIV/0!</v>
      </c>
      <c r="BV183" s="497" t="e">
        <f t="shared" si="374"/>
        <v>#DIV/0!</v>
      </c>
      <c r="BW183" s="91"/>
      <c r="BX183" s="509"/>
      <c r="BY183" s="509"/>
      <c r="BZ183" s="511"/>
      <c r="CA183" s="375"/>
      <c r="CB183" s="1189"/>
      <c r="CC183" s="1191"/>
      <c r="CD183" s="1191"/>
      <c r="CE183" s="355"/>
      <c r="CF183" s="355"/>
      <c r="CG183" s="355"/>
      <c r="CH183" s="1193"/>
      <c r="CI183" s="28"/>
      <c r="CJ183" s="28"/>
      <c r="CK183" s="28"/>
      <c r="CL183" s="41"/>
      <c r="CM183" s="1314"/>
      <c r="CN183" s="1193"/>
      <c r="CO183" s="28"/>
      <c r="CP183" s="1195"/>
      <c r="CQ183" s="595"/>
      <c r="CR183" s="1216"/>
      <c r="CS183" s="276"/>
      <c r="CT183" s="1191"/>
      <c r="CU183" s="93"/>
      <c r="CV183" s="1191"/>
      <c r="CW183" s="1191"/>
      <c r="CX183" s="1191"/>
      <c r="CY183" s="1207"/>
      <c r="CZ183" s="1357" t="e">
        <f>(AI183+AI184)/AA183/BR183</f>
        <v>#DIV/0!</v>
      </c>
      <c r="DA183" s="1277" t="e">
        <f t="shared" si="376"/>
        <v>#DIV/0!</v>
      </c>
      <c r="DB183" s="779" t="e">
        <f t="shared" si="377"/>
        <v>#DIV/0!</v>
      </c>
      <c r="DC183" s="1277"/>
      <c r="DD183" s="668"/>
      <c r="DE183" s="668"/>
      <c r="DF183" s="668"/>
      <c r="DG183" s="668"/>
      <c r="DH183" s="668"/>
      <c r="DI183" s="1277">
        <f t="shared" si="366"/>
        <v>0</v>
      </c>
      <c r="DJ183" s="668"/>
      <c r="DK183" s="1277"/>
      <c r="DL183" s="668"/>
      <c r="DM183" s="1369" t="e">
        <f t="shared" si="323"/>
        <v>#DIV/0!</v>
      </c>
      <c r="DO183" s="69"/>
    </row>
    <row r="184" spans="1:121" s="68" customFormat="1" ht="15.95" customHeight="1" x14ac:dyDescent="0.25">
      <c r="A184" s="1213"/>
      <c r="B184" s="1213"/>
      <c r="C184" s="1218"/>
      <c r="D184" s="1218"/>
      <c r="E184" s="1218"/>
      <c r="F184" s="493"/>
      <c r="G184" s="1217"/>
      <c r="H184" s="1218"/>
      <c r="I184" s="262"/>
      <c r="J184" s="1296"/>
      <c r="K184" s="1190"/>
      <c r="L184" s="1321"/>
      <c r="M184" s="1294"/>
      <c r="N184" s="72"/>
      <c r="O184" s="91"/>
      <c r="P184" s="72"/>
      <c r="Q184" s="716">
        <f>P184-M183</f>
        <v>0</v>
      </c>
      <c r="R184" s="716">
        <f t="shared" si="378"/>
        <v>0</v>
      </c>
      <c r="S184" s="758"/>
      <c r="T184" s="728"/>
      <c r="U184" s="728"/>
      <c r="V184" s="727"/>
      <c r="W184" s="727"/>
      <c r="X184" s="1350"/>
      <c r="Y184" s="1361"/>
      <c r="Z184" s="290"/>
      <c r="AA184" s="1298"/>
      <c r="AB184" s="1213"/>
      <c r="AC184" s="1218"/>
      <c r="AD184" s="1218"/>
      <c r="AE184" s="1218"/>
      <c r="AF184" s="1218"/>
      <c r="AG184" s="1307" t="e">
        <f>AI184/AA184/CZ184</f>
        <v>#DIV/0!</v>
      </c>
      <c r="AH184" s="633"/>
      <c r="AI184" s="653"/>
      <c r="AJ184" s="1192"/>
      <c r="AK184" s="1192"/>
      <c r="AL184" s="1192"/>
      <c r="AM184" s="639"/>
      <c r="AN184" s="639"/>
      <c r="AO184" s="639"/>
      <c r="AP184" s="1192"/>
      <c r="AQ184" s="641"/>
      <c r="AR184" s="653">
        <f t="shared" si="369"/>
        <v>0</v>
      </c>
      <c r="AS184" s="642">
        <f t="shared" si="370"/>
        <v>0</v>
      </c>
      <c r="AT184" s="1192"/>
      <c r="AU184" s="1192"/>
      <c r="AV184" s="277"/>
      <c r="AW184" s="277"/>
      <c r="AX184" s="277"/>
      <c r="AY184" s="1208"/>
      <c r="AZ184" s="1190"/>
      <c r="BA184" s="277"/>
      <c r="BB184" s="277"/>
      <c r="BC184" s="266"/>
      <c r="BD184" s="266"/>
      <c r="BE184" s="1222"/>
      <c r="BF184" s="1222"/>
      <c r="BG184" s="1218"/>
      <c r="BH184" s="277"/>
      <c r="BI184" s="277"/>
      <c r="BJ184" s="1192"/>
      <c r="BK184" s="1192"/>
      <c r="BL184" s="1276"/>
      <c r="BM184" s="1276"/>
      <c r="BN184" s="1276"/>
      <c r="BO184" s="1215"/>
      <c r="BP184" s="78"/>
      <c r="BQ184" s="375"/>
      <c r="BR184" s="1292"/>
      <c r="BS184" s="1215">
        <f t="shared" si="371"/>
        <v>0</v>
      </c>
      <c r="BT184" s="519">
        <f t="shared" si="372"/>
        <v>0</v>
      </c>
      <c r="BU184" s="1278">
        <f t="shared" si="373"/>
        <v>0</v>
      </c>
      <c r="BV184" s="498">
        <f t="shared" si="374"/>
        <v>0</v>
      </c>
      <c r="BW184" s="91"/>
      <c r="BX184" s="509"/>
      <c r="BY184" s="509"/>
      <c r="BZ184" s="511"/>
      <c r="CA184" s="375"/>
      <c r="CB184" s="1190"/>
      <c r="CC184" s="1192"/>
      <c r="CD184" s="1192"/>
      <c r="CE184" s="356"/>
      <c r="CF184" s="356"/>
      <c r="CG184" s="356"/>
      <c r="CH184" s="1194"/>
      <c r="CI184" s="549"/>
      <c r="CJ184" s="549"/>
      <c r="CK184" s="549"/>
      <c r="CL184" s="553"/>
      <c r="CM184" s="1315"/>
      <c r="CN184" s="1358"/>
      <c r="CO184" s="549"/>
      <c r="CP184" s="1196"/>
      <c r="CQ184" s="595"/>
      <c r="CR184" s="1217"/>
      <c r="CS184" s="277"/>
      <c r="CT184" s="1192"/>
      <c r="CU184" s="60"/>
      <c r="CV184" s="1192"/>
      <c r="CW184" s="1192"/>
      <c r="CX184" s="1192"/>
      <c r="CY184" s="1208"/>
      <c r="CZ184" s="1357"/>
      <c r="DA184" s="1303">
        <f t="shared" si="376"/>
        <v>0</v>
      </c>
      <c r="DB184" s="780">
        <f t="shared" si="377"/>
        <v>0</v>
      </c>
      <c r="DC184" s="1303"/>
      <c r="DD184" s="669"/>
      <c r="DE184" s="669"/>
      <c r="DF184" s="669"/>
      <c r="DG184" s="669"/>
      <c r="DH184" s="669"/>
      <c r="DI184" s="1303">
        <f t="shared" si="366"/>
        <v>0</v>
      </c>
      <c r="DJ184" s="669"/>
      <c r="DK184" s="1303"/>
      <c r="DL184" s="669"/>
      <c r="DM184" s="1370">
        <f t="shared" si="323"/>
        <v>0</v>
      </c>
      <c r="DO184" s="69"/>
    </row>
    <row r="185" spans="1:121" s="68" customFormat="1" ht="15.95" customHeight="1" x14ac:dyDescent="0.25">
      <c r="A185" s="1212"/>
      <c r="B185" s="1212"/>
      <c r="C185" s="1214"/>
      <c r="D185" s="1214"/>
      <c r="E185" s="1214"/>
      <c r="F185" s="492"/>
      <c r="G185" s="1216"/>
      <c r="H185" s="1214"/>
      <c r="I185" s="261"/>
      <c r="J185" s="1295" t="s">
        <v>385</v>
      </c>
      <c r="K185" s="1189"/>
      <c r="L185" s="1320"/>
      <c r="M185" s="1293"/>
      <c r="N185" s="22"/>
      <c r="O185" s="276"/>
      <c r="P185" s="22"/>
      <c r="Q185" s="716">
        <f>P185-M185</f>
        <v>0</v>
      </c>
      <c r="R185" s="716">
        <f>P185-N185</f>
        <v>0</v>
      </c>
      <c r="S185" s="747"/>
      <c r="T185" s="724"/>
      <c r="U185" s="725"/>
      <c r="V185" s="725"/>
      <c r="W185" s="725"/>
      <c r="X185" s="1207"/>
      <c r="Y185" s="1360"/>
      <c r="Z185" s="289"/>
      <c r="AA185" s="1297"/>
      <c r="AB185" s="1212"/>
      <c r="AC185" s="1214"/>
      <c r="AD185" s="1214"/>
      <c r="AE185" s="1214"/>
      <c r="AF185" s="1214"/>
      <c r="AG185" s="1306" t="e">
        <f>(AI185+AI186)/AA185/CZ185</f>
        <v>#DIV/0!</v>
      </c>
      <c r="AH185" s="632"/>
      <c r="AI185" s="653"/>
      <c r="AJ185" s="1191"/>
      <c r="AK185" s="1191"/>
      <c r="AL185" s="1191"/>
      <c r="AM185" s="638"/>
      <c r="AN185" s="638"/>
      <c r="AO185" s="638"/>
      <c r="AP185" s="1191"/>
      <c r="AQ185" s="640"/>
      <c r="AR185" s="653">
        <f t="shared" si="369"/>
        <v>0</v>
      </c>
      <c r="AS185" s="642">
        <f t="shared" si="370"/>
        <v>0</v>
      </c>
      <c r="AT185" s="1191"/>
      <c r="AU185" s="1191"/>
      <c r="AV185" s="276"/>
      <c r="AW185" s="276"/>
      <c r="AX185" s="276"/>
      <c r="AY185" s="1207"/>
      <c r="AZ185" s="1189"/>
      <c r="BA185" s="277"/>
      <c r="BB185" s="277"/>
      <c r="BC185" s="265"/>
      <c r="BD185" s="265"/>
      <c r="BE185" s="1221"/>
      <c r="BF185" s="1221"/>
      <c r="BG185" s="1214"/>
      <c r="BH185" s="276"/>
      <c r="BI185" s="276"/>
      <c r="BJ185" s="1191"/>
      <c r="BK185" s="1191"/>
      <c r="BL185" s="1191"/>
      <c r="BM185" s="1191"/>
      <c r="BN185" s="1191"/>
      <c r="BO185" s="1214"/>
      <c r="BP185" s="78"/>
      <c r="BQ185" s="375"/>
      <c r="BR185" s="1212" t="e">
        <f>(AI185+AI186)/AA185/7.1846</f>
        <v>#DIV/0!</v>
      </c>
      <c r="BS185" s="1214">
        <f t="shared" si="371"/>
        <v>0</v>
      </c>
      <c r="BT185" s="518">
        <f t="shared" si="372"/>
        <v>0</v>
      </c>
      <c r="BU185" s="1277" t="e">
        <f t="shared" si="373"/>
        <v>#DIV/0!</v>
      </c>
      <c r="BV185" s="497" t="e">
        <f t="shared" si="374"/>
        <v>#DIV/0!</v>
      </c>
      <c r="BW185" s="91"/>
      <c r="BX185" s="509"/>
      <c r="BY185" s="509"/>
      <c r="BZ185" s="511"/>
      <c r="CA185" s="375"/>
      <c r="CB185" s="1189"/>
      <c r="CC185" s="1191"/>
      <c r="CD185" s="1191"/>
      <c r="CE185" s="355"/>
      <c r="CF185" s="355"/>
      <c r="CG185" s="355"/>
      <c r="CH185" s="1193"/>
      <c r="CI185" s="28"/>
      <c r="CJ185" s="28"/>
      <c r="CK185" s="28"/>
      <c r="CL185" s="41"/>
      <c r="CM185" s="1314"/>
      <c r="CN185" s="1193"/>
      <c r="CO185" s="28"/>
      <c r="CP185" s="1195"/>
      <c r="CQ185" s="595"/>
      <c r="CR185" s="1216"/>
      <c r="CS185" s="276"/>
      <c r="CT185" s="1191"/>
      <c r="CU185" s="93"/>
      <c r="CV185" s="1191"/>
      <c r="CW185" s="1191"/>
      <c r="CX185" s="1191"/>
      <c r="CY185" s="1207"/>
      <c r="CZ185" s="1357" t="e">
        <f>(AI185+AI186)/AA185/BR185</f>
        <v>#DIV/0!</v>
      </c>
      <c r="DA185" s="1277" t="e">
        <f t="shared" si="376"/>
        <v>#DIV/0!</v>
      </c>
      <c r="DB185" s="779" t="e">
        <f t="shared" si="377"/>
        <v>#DIV/0!</v>
      </c>
      <c r="DC185" s="1277"/>
      <c r="DD185" s="668"/>
      <c r="DE185" s="668"/>
      <c r="DF185" s="668"/>
      <c r="DG185" s="668"/>
      <c r="DH185" s="668"/>
      <c r="DI185" s="1277">
        <f t="shared" si="366"/>
        <v>0</v>
      </c>
      <c r="DJ185" s="668"/>
      <c r="DK185" s="1277"/>
      <c r="DL185" s="668"/>
      <c r="DM185" s="1369" t="e">
        <f t="shared" si="323"/>
        <v>#DIV/0!</v>
      </c>
      <c r="DO185" s="69"/>
    </row>
    <row r="186" spans="1:121" s="68" customFormat="1" ht="15.95" customHeight="1" x14ac:dyDescent="0.25">
      <c r="A186" s="1213"/>
      <c r="B186" s="1213"/>
      <c r="C186" s="1218"/>
      <c r="D186" s="1218"/>
      <c r="E186" s="1218"/>
      <c r="F186" s="493"/>
      <c r="G186" s="1217"/>
      <c r="H186" s="1218"/>
      <c r="I186" s="262"/>
      <c r="J186" s="1296"/>
      <c r="K186" s="1190"/>
      <c r="L186" s="1321"/>
      <c r="M186" s="1294"/>
      <c r="N186" s="72"/>
      <c r="O186" s="91"/>
      <c r="P186" s="72"/>
      <c r="Q186" s="716">
        <f>P186-M185</f>
        <v>0</v>
      </c>
      <c r="R186" s="716">
        <f t="shared" si="378"/>
        <v>0</v>
      </c>
      <c r="S186" s="747"/>
      <c r="T186" s="724"/>
      <c r="U186" s="725"/>
      <c r="V186" s="725"/>
      <c r="W186" s="725"/>
      <c r="X186" s="1350"/>
      <c r="Y186" s="1361"/>
      <c r="Z186" s="290"/>
      <c r="AA186" s="1298"/>
      <c r="AB186" s="1213"/>
      <c r="AC186" s="1218"/>
      <c r="AD186" s="1218"/>
      <c r="AE186" s="1218"/>
      <c r="AF186" s="1218"/>
      <c r="AG186" s="1307" t="e">
        <f>AI186/AA186/CZ186</f>
        <v>#DIV/0!</v>
      </c>
      <c r="AH186" s="633"/>
      <c r="AI186" s="653"/>
      <c r="AJ186" s="1192"/>
      <c r="AK186" s="1192"/>
      <c r="AL186" s="1192"/>
      <c r="AM186" s="639"/>
      <c r="AN186" s="639"/>
      <c r="AO186" s="639"/>
      <c r="AP186" s="1192"/>
      <c r="AQ186" s="641"/>
      <c r="AR186" s="653">
        <f t="shared" si="369"/>
        <v>0</v>
      </c>
      <c r="AS186" s="642">
        <f t="shared" si="370"/>
        <v>0</v>
      </c>
      <c r="AT186" s="1192"/>
      <c r="AU186" s="1192"/>
      <c r="AV186" s="277"/>
      <c r="AW186" s="277"/>
      <c r="AX186" s="277"/>
      <c r="AY186" s="1208"/>
      <c r="AZ186" s="1190"/>
      <c r="BA186" s="277"/>
      <c r="BB186" s="277"/>
      <c r="BC186" s="266"/>
      <c r="BD186" s="266"/>
      <c r="BE186" s="1222"/>
      <c r="BF186" s="1222"/>
      <c r="BG186" s="1218"/>
      <c r="BH186" s="277"/>
      <c r="BI186" s="277"/>
      <c r="BJ186" s="1192"/>
      <c r="BK186" s="1192"/>
      <c r="BL186" s="1276"/>
      <c r="BM186" s="1276"/>
      <c r="BN186" s="1276"/>
      <c r="BO186" s="1215"/>
      <c r="BP186" s="78"/>
      <c r="BQ186" s="375"/>
      <c r="BR186" s="1292"/>
      <c r="BS186" s="1215">
        <f t="shared" si="371"/>
        <v>0</v>
      </c>
      <c r="BT186" s="519">
        <f t="shared" si="372"/>
        <v>0</v>
      </c>
      <c r="BU186" s="1278">
        <f t="shared" si="373"/>
        <v>0</v>
      </c>
      <c r="BV186" s="498">
        <f t="shared" si="374"/>
        <v>0</v>
      </c>
      <c r="BW186" s="91"/>
      <c r="BX186" s="509"/>
      <c r="BY186" s="509"/>
      <c r="BZ186" s="511"/>
      <c r="CA186" s="375"/>
      <c r="CB186" s="1190"/>
      <c r="CC186" s="1192"/>
      <c r="CD186" s="1192"/>
      <c r="CE186" s="356"/>
      <c r="CF186" s="356"/>
      <c r="CG186" s="356"/>
      <c r="CH186" s="1194"/>
      <c r="CI186" s="549"/>
      <c r="CJ186" s="549"/>
      <c r="CK186" s="549"/>
      <c r="CL186" s="553"/>
      <c r="CM186" s="1315"/>
      <c r="CN186" s="1358"/>
      <c r="CO186" s="549"/>
      <c r="CP186" s="1196"/>
      <c r="CQ186" s="595"/>
      <c r="CR186" s="1217"/>
      <c r="CS186" s="277"/>
      <c r="CT186" s="1192"/>
      <c r="CU186" s="60"/>
      <c r="CV186" s="1192"/>
      <c r="CW186" s="1192"/>
      <c r="CX186" s="1192"/>
      <c r="CY186" s="1208"/>
      <c r="CZ186" s="1357"/>
      <c r="DA186" s="1303">
        <f t="shared" si="376"/>
        <v>0</v>
      </c>
      <c r="DB186" s="780">
        <f t="shared" si="377"/>
        <v>0</v>
      </c>
      <c r="DC186" s="1303"/>
      <c r="DD186" s="669"/>
      <c r="DE186" s="669"/>
      <c r="DF186" s="669"/>
      <c r="DG186" s="669"/>
      <c r="DH186" s="669"/>
      <c r="DI186" s="1303">
        <f t="shared" si="366"/>
        <v>0</v>
      </c>
      <c r="DJ186" s="669"/>
      <c r="DK186" s="1303"/>
      <c r="DL186" s="669"/>
      <c r="DM186" s="1370">
        <f t="shared" si="323"/>
        <v>0</v>
      </c>
      <c r="DO186" s="69"/>
    </row>
    <row r="187" spans="1:121" s="68" customFormat="1" ht="15.95" customHeight="1" x14ac:dyDescent="0.25">
      <c r="A187" s="1212"/>
      <c r="B187" s="1212"/>
      <c r="C187" s="1214"/>
      <c r="D187" s="1214"/>
      <c r="E187" s="1214"/>
      <c r="F187" s="492"/>
      <c r="G187" s="1216"/>
      <c r="H187" s="1214"/>
      <c r="I187" s="261"/>
      <c r="J187" s="1295" t="s">
        <v>388</v>
      </c>
      <c r="K187" s="1189"/>
      <c r="L187" s="1320"/>
      <c r="M187" s="1293"/>
      <c r="N187" s="22"/>
      <c r="O187" s="276"/>
      <c r="P187" s="22"/>
      <c r="Q187" s="716">
        <f>P187-M187</f>
        <v>0</v>
      </c>
      <c r="R187" s="716">
        <f t="shared" si="378"/>
        <v>0</v>
      </c>
      <c r="S187" s="747"/>
      <c r="T187" s="724"/>
      <c r="U187" s="725"/>
      <c r="V187" s="725"/>
      <c r="W187" s="725"/>
      <c r="X187" s="1207"/>
      <c r="Y187" s="1360"/>
      <c r="Z187" s="289"/>
      <c r="AA187" s="1297"/>
      <c r="AB187" s="1212"/>
      <c r="AC187" s="1214"/>
      <c r="AD187" s="1214"/>
      <c r="AE187" s="1214"/>
      <c r="AF187" s="1214"/>
      <c r="AG187" s="1306" t="e">
        <f>(AI187+AI188)/AA187/CZ187</f>
        <v>#DIV/0!</v>
      </c>
      <c r="AH187" s="632"/>
      <c r="AI187" s="653"/>
      <c r="AJ187" s="1191"/>
      <c r="AK187" s="1191"/>
      <c r="AL187" s="1191"/>
      <c r="AM187" s="638"/>
      <c r="AN187" s="638"/>
      <c r="AO187" s="638"/>
      <c r="AP187" s="1191"/>
      <c r="AQ187" s="640"/>
      <c r="AR187" s="653">
        <f t="shared" si="369"/>
        <v>0</v>
      </c>
      <c r="AS187" s="642">
        <f t="shared" si="370"/>
        <v>0</v>
      </c>
      <c r="AT187" s="1191"/>
      <c r="AU187" s="1191"/>
      <c r="AV187" s="276"/>
      <c r="AW187" s="276"/>
      <c r="AX187" s="276"/>
      <c r="AY187" s="1207"/>
      <c r="AZ187" s="1189"/>
      <c r="BA187" s="277"/>
      <c r="BB187" s="277"/>
      <c r="BC187" s="265"/>
      <c r="BD187" s="265"/>
      <c r="BE187" s="1221"/>
      <c r="BF187" s="1221"/>
      <c r="BG187" s="1214"/>
      <c r="BH187" s="276"/>
      <c r="BI187" s="276"/>
      <c r="BJ187" s="1191"/>
      <c r="BK187" s="1191"/>
      <c r="BL187" s="1191"/>
      <c r="BM187" s="1191"/>
      <c r="BN187" s="1191"/>
      <c r="BO187" s="1214"/>
      <c r="BP187" s="78"/>
      <c r="BQ187" s="375"/>
      <c r="BR187" s="1212" t="e">
        <f>(AI187+AI188)/AA187/7.1982</f>
        <v>#DIV/0!</v>
      </c>
      <c r="BS187" s="1214">
        <f t="shared" si="371"/>
        <v>0</v>
      </c>
      <c r="BT187" s="518">
        <f t="shared" si="372"/>
        <v>0</v>
      </c>
      <c r="BU187" s="1277" t="e">
        <f t="shared" si="373"/>
        <v>#DIV/0!</v>
      </c>
      <c r="BV187" s="497" t="e">
        <f t="shared" si="374"/>
        <v>#DIV/0!</v>
      </c>
      <c r="BW187" s="91"/>
      <c r="BX187" s="509"/>
      <c r="BY187" s="509"/>
      <c r="BZ187" s="511"/>
      <c r="CA187" s="375"/>
      <c r="CB187" s="1189"/>
      <c r="CC187" s="1191"/>
      <c r="CD187" s="1191"/>
      <c r="CE187" s="355"/>
      <c r="CF187" s="355"/>
      <c r="CG187" s="355"/>
      <c r="CH187" s="1193"/>
      <c r="CI187" s="28"/>
      <c r="CJ187" s="28"/>
      <c r="CK187" s="28"/>
      <c r="CL187" s="41"/>
      <c r="CM187" s="1314"/>
      <c r="CN187" s="1193"/>
      <c r="CO187" s="28"/>
      <c r="CP187" s="1195"/>
      <c r="CQ187" s="595"/>
      <c r="CR187" s="1216"/>
      <c r="CS187" s="276"/>
      <c r="CT187" s="1191"/>
      <c r="CU187" s="93"/>
      <c r="CV187" s="1191"/>
      <c r="CW187" s="1191"/>
      <c r="CX187" s="1191"/>
      <c r="CY187" s="1207"/>
      <c r="CZ187" s="1357" t="e">
        <f>(AI187+AI188)/AA187/BR187</f>
        <v>#DIV/0!</v>
      </c>
      <c r="DA187" s="1277" t="e">
        <f t="shared" si="376"/>
        <v>#DIV/0!</v>
      </c>
      <c r="DB187" s="779" t="e">
        <f t="shared" si="377"/>
        <v>#DIV/0!</v>
      </c>
      <c r="DC187" s="1277"/>
      <c r="DD187" s="668"/>
      <c r="DE187" s="668"/>
      <c r="DF187" s="668"/>
      <c r="DG187" s="668"/>
      <c r="DH187" s="668"/>
      <c r="DI187" s="1277">
        <f t="shared" si="366"/>
        <v>0</v>
      </c>
      <c r="DJ187" s="668"/>
      <c r="DK187" s="1277"/>
      <c r="DL187" s="668"/>
      <c r="DM187" s="1369" t="e">
        <f t="shared" si="323"/>
        <v>#DIV/0!</v>
      </c>
      <c r="DO187" s="69"/>
    </row>
    <row r="188" spans="1:121" s="68" customFormat="1" ht="15.95" customHeight="1" x14ac:dyDescent="0.25">
      <c r="A188" s="1213"/>
      <c r="B188" s="1213"/>
      <c r="C188" s="1218"/>
      <c r="D188" s="1218"/>
      <c r="E188" s="1218"/>
      <c r="F188" s="493"/>
      <c r="G188" s="1217"/>
      <c r="H188" s="1218"/>
      <c r="I188" s="262"/>
      <c r="J188" s="1296"/>
      <c r="K188" s="1190"/>
      <c r="L188" s="1321"/>
      <c r="M188" s="1294"/>
      <c r="N188" s="72"/>
      <c r="O188" s="91"/>
      <c r="P188" s="72"/>
      <c r="Q188" s="716">
        <f>P188-M187</f>
        <v>0</v>
      </c>
      <c r="R188" s="716">
        <f t="shared" si="378"/>
        <v>0</v>
      </c>
      <c r="S188" s="747"/>
      <c r="T188" s="724"/>
      <c r="U188" s="725"/>
      <c r="V188" s="725"/>
      <c r="W188" s="725"/>
      <c r="X188" s="1350"/>
      <c r="Y188" s="1361"/>
      <c r="Z188" s="290"/>
      <c r="AA188" s="1298"/>
      <c r="AB188" s="1213"/>
      <c r="AC188" s="1218"/>
      <c r="AD188" s="1218"/>
      <c r="AE188" s="1218"/>
      <c r="AF188" s="1218"/>
      <c r="AG188" s="1307" t="e">
        <f>AI188/AA188/CZ188</f>
        <v>#DIV/0!</v>
      </c>
      <c r="AH188" s="633"/>
      <c r="AI188" s="653"/>
      <c r="AJ188" s="1192"/>
      <c r="AK188" s="1192"/>
      <c r="AL188" s="1192"/>
      <c r="AM188" s="639"/>
      <c r="AN188" s="639"/>
      <c r="AO188" s="639"/>
      <c r="AP188" s="1192"/>
      <c r="AQ188" s="641"/>
      <c r="AR188" s="653">
        <f t="shared" si="369"/>
        <v>0</v>
      </c>
      <c r="AS188" s="642">
        <f t="shared" si="370"/>
        <v>0</v>
      </c>
      <c r="AT188" s="1192"/>
      <c r="AU188" s="1192"/>
      <c r="AV188" s="277"/>
      <c r="AW188" s="277"/>
      <c r="AX188" s="277"/>
      <c r="AY188" s="1208"/>
      <c r="AZ188" s="1190"/>
      <c r="BA188" s="277"/>
      <c r="BB188" s="277"/>
      <c r="BC188" s="266"/>
      <c r="BD188" s="266"/>
      <c r="BE188" s="1222"/>
      <c r="BF188" s="1222"/>
      <c r="BG188" s="1218"/>
      <c r="BH188" s="277"/>
      <c r="BI188" s="277"/>
      <c r="BJ188" s="1192"/>
      <c r="BK188" s="1192"/>
      <c r="BL188" s="1276"/>
      <c r="BM188" s="1276"/>
      <c r="BN188" s="1276"/>
      <c r="BO188" s="1215"/>
      <c r="BP188" s="78"/>
      <c r="BQ188" s="375"/>
      <c r="BR188" s="1292"/>
      <c r="BS188" s="1215">
        <f t="shared" si="371"/>
        <v>0</v>
      </c>
      <c r="BT188" s="519">
        <f t="shared" si="372"/>
        <v>0</v>
      </c>
      <c r="BU188" s="1278">
        <f t="shared" si="373"/>
        <v>0</v>
      </c>
      <c r="BV188" s="498">
        <f t="shared" si="374"/>
        <v>0</v>
      </c>
      <c r="BW188" s="91"/>
      <c r="BX188" s="509"/>
      <c r="BY188" s="509"/>
      <c r="BZ188" s="511"/>
      <c r="CA188" s="375"/>
      <c r="CB188" s="1190"/>
      <c r="CC188" s="1192"/>
      <c r="CD188" s="1192"/>
      <c r="CE188" s="356"/>
      <c r="CF188" s="356"/>
      <c r="CG188" s="356"/>
      <c r="CH188" s="1194"/>
      <c r="CI188" s="549"/>
      <c r="CJ188" s="549"/>
      <c r="CK188" s="549"/>
      <c r="CL188" s="553"/>
      <c r="CM188" s="1315"/>
      <c r="CN188" s="1358"/>
      <c r="CO188" s="549"/>
      <c r="CP188" s="1196"/>
      <c r="CQ188" s="595"/>
      <c r="CR188" s="1217"/>
      <c r="CS188" s="277"/>
      <c r="CT188" s="1192"/>
      <c r="CU188" s="60"/>
      <c r="CV188" s="1192"/>
      <c r="CW188" s="1192"/>
      <c r="CX188" s="1192"/>
      <c r="CY188" s="1208"/>
      <c r="CZ188" s="1357"/>
      <c r="DA188" s="1303">
        <f t="shared" si="376"/>
        <v>0</v>
      </c>
      <c r="DB188" s="780">
        <f t="shared" si="377"/>
        <v>0</v>
      </c>
      <c r="DC188" s="1303"/>
      <c r="DD188" s="669"/>
      <c r="DE188" s="669"/>
      <c r="DF188" s="669"/>
      <c r="DG188" s="669"/>
      <c r="DH188" s="669"/>
      <c r="DI188" s="1303">
        <f t="shared" si="366"/>
        <v>0</v>
      </c>
      <c r="DJ188" s="669"/>
      <c r="DK188" s="1303"/>
      <c r="DL188" s="669"/>
      <c r="DM188" s="1370">
        <f t="shared" si="323"/>
        <v>0</v>
      </c>
      <c r="DO188" s="69"/>
    </row>
    <row r="189" spans="1:121" s="25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2" t="s">
        <v>386</v>
      </c>
      <c r="K189" s="197"/>
      <c r="L189" s="196"/>
      <c r="M189" s="185"/>
      <c r="N189" s="72"/>
      <c r="O189" s="19"/>
      <c r="P189" s="72"/>
      <c r="Q189" s="716">
        <f>P189-M189</f>
        <v>0</v>
      </c>
      <c r="R189" s="686">
        <f t="shared" si="378"/>
        <v>0</v>
      </c>
      <c r="S189" s="760"/>
      <c r="T189" s="727"/>
      <c r="U189" s="727"/>
      <c r="V189" s="727"/>
      <c r="W189" s="727"/>
      <c r="X189" s="667"/>
      <c r="Y189" s="338"/>
      <c r="Z189" s="176"/>
      <c r="AA189" s="335"/>
      <c r="AB189" s="18"/>
      <c r="AC189" s="11"/>
      <c r="AD189" s="11"/>
      <c r="AE189" s="11"/>
      <c r="AF189" s="11"/>
      <c r="AG189" s="75" t="e">
        <f>AI189/AA189/CZ189</f>
        <v>#DIV/0!</v>
      </c>
      <c r="AH189" s="632"/>
      <c r="AI189" s="665"/>
      <c r="AJ189" s="665"/>
      <c r="AK189" s="632"/>
      <c r="AL189" s="632"/>
      <c r="AM189" s="632"/>
      <c r="AN189" s="632"/>
      <c r="AO189" s="632"/>
      <c r="AP189" s="632"/>
      <c r="AQ189" s="735"/>
      <c r="AR189" s="665">
        <f t="shared" si="369"/>
        <v>0</v>
      </c>
      <c r="AS189" s="637">
        <f t="shared" si="370"/>
        <v>0</v>
      </c>
      <c r="AT189" s="278"/>
      <c r="AU189" s="278"/>
      <c r="AV189" s="278"/>
      <c r="AW189" s="278"/>
      <c r="AX189" s="278"/>
      <c r="AY189" s="283"/>
      <c r="AZ189" s="57"/>
      <c r="BA189" s="28"/>
      <c r="BB189" s="28"/>
      <c r="BC189" s="278"/>
      <c r="BD189" s="278"/>
      <c r="BE189" s="278"/>
      <c r="BF189" s="278"/>
      <c r="BG189" s="278"/>
      <c r="BH189" s="28"/>
      <c r="BI189" s="28"/>
      <c r="BJ189" s="28"/>
      <c r="BK189" s="28"/>
      <c r="BL189" s="28"/>
      <c r="BM189" s="28"/>
      <c r="BN189" s="28"/>
      <c r="BO189" s="11"/>
      <c r="BP189" s="78"/>
      <c r="BQ189" s="378"/>
      <c r="BR189" s="491" t="e">
        <f>AI189/AA189/7.1734</f>
        <v>#DIV/0!</v>
      </c>
      <c r="BS189" s="492">
        <f t="shared" si="371"/>
        <v>0</v>
      </c>
      <c r="BT189" s="518">
        <f t="shared" si="372"/>
        <v>0</v>
      </c>
      <c r="BU189" s="518" t="e">
        <f t="shared" si="373"/>
        <v>#DIV/0!</v>
      </c>
      <c r="BV189" s="497" t="e">
        <f t="shared" si="374"/>
        <v>#DIV/0!</v>
      </c>
      <c r="BW189" s="28"/>
      <c r="BX189" s="28"/>
      <c r="BY189" s="28"/>
      <c r="BZ189" s="41"/>
      <c r="CA189" s="378"/>
      <c r="CB189" s="358"/>
      <c r="CC189" s="354"/>
      <c r="CD189" s="354"/>
      <c r="CE189" s="354"/>
      <c r="CF189" s="354"/>
      <c r="CG189" s="354"/>
      <c r="CH189" s="28"/>
      <c r="CI189" s="28"/>
      <c r="CJ189" s="28"/>
      <c r="CK189" s="28"/>
      <c r="CL189" s="41"/>
      <c r="CM189" s="57"/>
      <c r="CN189" s="16"/>
      <c r="CO189" s="28"/>
      <c r="CP189" s="41"/>
      <c r="CQ189" s="41"/>
      <c r="CR189" s="14"/>
      <c r="CS189" s="30"/>
      <c r="CT189" s="30"/>
      <c r="CU189" s="30"/>
      <c r="CV189" s="30"/>
      <c r="CW189" s="30"/>
      <c r="CX189" s="30"/>
      <c r="CY189" s="324"/>
      <c r="CZ189" s="315" t="e">
        <f>AI189/AA189/BR189</f>
        <v>#DIV/0!</v>
      </c>
      <c r="DA189" s="669" t="e">
        <f t="shared" si="376"/>
        <v>#DIV/0!</v>
      </c>
      <c r="DB189" s="780" t="e">
        <f t="shared" si="377"/>
        <v>#DIV/0!</v>
      </c>
      <c r="DC189" s="669"/>
      <c r="DD189" s="669"/>
      <c r="DE189" s="669"/>
      <c r="DF189" s="669"/>
      <c r="DG189" s="669"/>
      <c r="DH189" s="669"/>
      <c r="DI189" s="669">
        <f t="shared" si="366"/>
        <v>0</v>
      </c>
      <c r="DJ189" s="669"/>
      <c r="DK189" s="669"/>
      <c r="DL189" s="669"/>
      <c r="DM189" s="657" t="e">
        <f t="shared" si="323"/>
        <v>#DIV/0!</v>
      </c>
      <c r="DN189" s="20"/>
      <c r="DO189" s="69"/>
      <c r="DQ189" s="24"/>
    </row>
    <row r="190" spans="1:121" s="21" customFormat="1" ht="15.95" customHeight="1" x14ac:dyDescent="0.25">
      <c r="A190" s="33"/>
      <c r="B190" s="52"/>
      <c r="C190" s="33"/>
      <c r="D190" s="33"/>
      <c r="E190" s="33"/>
      <c r="F190" s="33"/>
      <c r="G190" s="49"/>
      <c r="H190" s="33"/>
      <c r="I190" s="33"/>
      <c r="J190" s="42" t="s">
        <v>389</v>
      </c>
      <c r="K190" s="195"/>
      <c r="L190" s="196"/>
      <c r="M190" s="185"/>
      <c r="N190" s="615"/>
      <c r="O190" s="616"/>
      <c r="P190" s="615"/>
      <c r="Q190" s="619">
        <f>P190-M190</f>
        <v>0</v>
      </c>
      <c r="R190" s="755">
        <f t="shared" si="378"/>
        <v>0</v>
      </c>
      <c r="S190" s="695"/>
      <c r="T190" s="619"/>
      <c r="U190" s="619"/>
      <c r="V190" s="619"/>
      <c r="W190" s="619"/>
      <c r="X190" s="765"/>
      <c r="Y190" s="338"/>
      <c r="Z190" s="618"/>
      <c r="AA190" s="335"/>
      <c r="AB190" s="52"/>
      <c r="AC190" s="33"/>
      <c r="AD190" s="33"/>
      <c r="AE190" s="33"/>
      <c r="AF190" s="33"/>
      <c r="AG190" s="677" t="e">
        <f>AI190/AA190/CZ190</f>
        <v>#DIV/0!</v>
      </c>
      <c r="AH190" s="33"/>
      <c r="AI190" s="619"/>
      <c r="AJ190" s="619"/>
      <c r="AK190" s="792"/>
      <c r="AL190" s="792"/>
      <c r="AM190" s="792"/>
      <c r="AN190" s="792"/>
      <c r="AO190" s="792"/>
      <c r="AP190" s="792"/>
      <c r="AQ190" s="813"/>
      <c r="AR190" s="619">
        <f>AI190*Z190</f>
        <v>0</v>
      </c>
      <c r="AS190" s="629">
        <f t="shared" si="370"/>
        <v>0</v>
      </c>
      <c r="AT190" s="271"/>
      <c r="AU190" s="271"/>
      <c r="AV190" s="271"/>
      <c r="AW190" s="271"/>
      <c r="AX190" s="271"/>
      <c r="AY190" s="272"/>
      <c r="AZ190" s="619"/>
      <c r="BA190" s="29"/>
      <c r="BB190" s="29"/>
      <c r="BC190" s="271"/>
      <c r="BD190" s="271"/>
      <c r="BE190" s="271"/>
      <c r="BF190" s="271"/>
      <c r="BG190" s="33"/>
      <c r="BH190" s="29"/>
      <c r="BI190" s="29"/>
      <c r="BJ190" s="23"/>
      <c r="BK190" s="23"/>
      <c r="BL190" s="23"/>
      <c r="BM190" s="23"/>
      <c r="BN190" s="34"/>
      <c r="BO190" s="33"/>
      <c r="BP190" s="271">
        <f>[180]Анализ!AI153</f>
        <v>0</v>
      </c>
      <c r="BQ190" s="378"/>
      <c r="BR190" s="52" t="e">
        <f>AI190/AA190/7.1614</f>
        <v>#DIV/0!</v>
      </c>
      <c r="BS190" s="33">
        <f t="shared" si="371"/>
        <v>0</v>
      </c>
      <c r="BT190" s="524">
        <f t="shared" si="372"/>
        <v>0</v>
      </c>
      <c r="BU190" s="524" t="e">
        <f t="shared" si="373"/>
        <v>#DIV/0!</v>
      </c>
      <c r="BV190" s="316" t="e">
        <f t="shared" si="374"/>
        <v>#DIV/0!</v>
      </c>
      <c r="BW190" s="23"/>
      <c r="BX190" s="23"/>
      <c r="BY190" s="23"/>
      <c r="BZ190" s="202"/>
      <c r="CA190" s="378"/>
      <c r="CB190" s="366"/>
      <c r="CC190" s="348"/>
      <c r="CD190" s="348"/>
      <c r="CE190" s="348"/>
      <c r="CF190" s="348"/>
      <c r="CG190" s="348"/>
      <c r="CH190" s="29"/>
      <c r="CI190" s="29"/>
      <c r="CJ190" s="29"/>
      <c r="CK190" s="29"/>
      <c r="CL190" s="301"/>
      <c r="CM190" s="437"/>
      <c r="CN190" s="23"/>
      <c r="CO190" s="29"/>
      <c r="CP190" s="301"/>
      <c r="CQ190" s="301"/>
      <c r="CR190" s="49"/>
      <c r="CS190" s="45"/>
      <c r="CT190" s="45"/>
      <c r="CU190" s="47"/>
      <c r="CV190" s="45"/>
      <c r="CW190" s="45"/>
      <c r="CX190" s="45"/>
      <c r="CY190" s="325"/>
      <c r="CZ190" s="316" t="e">
        <f>AI190/AA190/BR190</f>
        <v>#DIV/0!</v>
      </c>
      <c r="DA190" s="670" t="e">
        <f t="shared" si="376"/>
        <v>#DIV/0!</v>
      </c>
      <c r="DB190" s="781" t="e">
        <f t="shared" si="377"/>
        <v>#DIV/0!</v>
      </c>
      <c r="DC190" s="670"/>
      <c r="DD190" s="670"/>
      <c r="DE190" s="670"/>
      <c r="DF190" s="670"/>
      <c r="DG190" s="670"/>
      <c r="DH190" s="670"/>
      <c r="DI190" s="670">
        <f t="shared" si="366"/>
        <v>0</v>
      </c>
      <c r="DJ190" s="670"/>
      <c r="DK190" s="670"/>
      <c r="DL190" s="670"/>
      <c r="DM190" s="256" t="e">
        <f t="shared" si="323"/>
        <v>#DIV/0!</v>
      </c>
      <c r="DN190" s="20"/>
      <c r="DO190" s="69"/>
      <c r="DQ190" s="20"/>
    </row>
    <row r="191" spans="1:121" s="69" customFormat="1" ht="15.95" customHeight="1" x14ac:dyDescent="0.25">
      <c r="A191" s="1223"/>
      <c r="B191" s="1223"/>
      <c r="C191" s="1219"/>
      <c r="D191" s="1219"/>
      <c r="E191" s="1219"/>
      <c r="F191" s="604"/>
      <c r="G191" s="1219"/>
      <c r="H191" s="1223"/>
      <c r="I191" s="1225"/>
      <c r="J191" s="1239" t="s">
        <v>390</v>
      </c>
      <c r="K191" s="1233"/>
      <c r="L191" s="1235"/>
      <c r="M191" s="1237"/>
      <c r="N191" s="72"/>
      <c r="O191" s="19"/>
      <c r="P191" s="182"/>
      <c r="Q191" s="16">
        <f>P191-M191</f>
        <v>0</v>
      </c>
      <c r="R191" s="754">
        <f t="shared" si="378"/>
        <v>0</v>
      </c>
      <c r="S191" s="691"/>
      <c r="T191" s="752"/>
      <c r="U191" s="752"/>
      <c r="V191" s="752"/>
      <c r="W191" s="752"/>
      <c r="X191" s="1287"/>
      <c r="Y191" s="338"/>
      <c r="Z191" s="176"/>
      <c r="AA191" s="1193"/>
      <c r="AB191" s="1223"/>
      <c r="AC191" s="1219"/>
      <c r="AD191" s="1219"/>
      <c r="AE191" s="1219"/>
      <c r="AF191" s="1219"/>
      <c r="AG191" s="1254" t="e">
        <f>(AI191+AI192)/AA191/7.1638</f>
        <v>#DIV/0!</v>
      </c>
      <c r="AH191" s="660"/>
      <c r="AI191" s="16"/>
      <c r="AJ191" s="797"/>
      <c r="AK191" s="1229" t="e">
        <f t="shared" ref="AK191:AP191" si="379">AB191*$CZ191*$AA191*$Y191/1000/1000</f>
        <v>#DIV/0!</v>
      </c>
      <c r="AL191" s="1229" t="e">
        <f t="shared" si="379"/>
        <v>#DIV/0!</v>
      </c>
      <c r="AM191" s="1229" t="e">
        <f t="shared" si="379"/>
        <v>#DIV/0!</v>
      </c>
      <c r="AN191" s="1229" t="e">
        <f t="shared" si="379"/>
        <v>#DIV/0!</v>
      </c>
      <c r="AO191" s="1229" t="e">
        <f t="shared" si="379"/>
        <v>#DIV/0!</v>
      </c>
      <c r="AP191" s="1229" t="e">
        <f t="shared" si="379"/>
        <v>#DIV/0!</v>
      </c>
      <c r="AQ191" s="1258" t="e">
        <f t="shared" ref="AQ191" si="380">AJ191/1000/1000-AP191</f>
        <v>#DIV/0!</v>
      </c>
      <c r="AR191" s="797">
        <f t="shared" ref="AR191:AR192" si="381">AI191*Z191</f>
        <v>0</v>
      </c>
      <c r="AS191" s="799">
        <f t="shared" si="370"/>
        <v>0</v>
      </c>
      <c r="AT191" s="1203" t="e">
        <f>(AB191-B191)*$CZ191*$AA191*$Y191/1000/1000</f>
        <v>#DIV/0!</v>
      </c>
      <c r="AU191" s="1229" t="e">
        <f>(AC191-C191)*$CZ191*$AA191*$Y191/1000/1000</f>
        <v>#DIV/0!</v>
      </c>
      <c r="AV191" s="1229" t="e">
        <f>(AD191-D191)*$CZ191*$AA191*$Y191/1000/1000</f>
        <v>#DIV/0!</v>
      </c>
      <c r="AW191" s="1229" t="e">
        <f>(AE191-E191)*$CZ191*$AA191*$Y191/1000/1000</f>
        <v>#DIV/0!</v>
      </c>
      <c r="AX191" s="1229" t="e">
        <f>(AF191-F191)*$CZ191*$AA191*$Y191/1000/1000</f>
        <v>#DIV/0!</v>
      </c>
      <c r="AY191" s="1231" t="e">
        <f t="shared" ref="AY191" si="382">SUM(AT191:AX191)</f>
        <v>#DIV/0!</v>
      </c>
      <c r="AZ191" s="1266"/>
      <c r="BA191" s="1271" t="e">
        <f>(I191+D191)*AA191*CZ191*A191</f>
        <v>#DIV/0!</v>
      </c>
      <c r="BB191" s="1271"/>
      <c r="BC191" s="1264"/>
      <c r="BD191" s="1264"/>
      <c r="BE191" s="1264"/>
      <c r="BF191" s="1264"/>
      <c r="BG191" s="1197"/>
      <c r="BH191" s="1252">
        <f t="shared" ref="BH191" si="383">$H191*$A191*$AA191</f>
        <v>0</v>
      </c>
      <c r="BI191" s="1252">
        <f t="shared" ref="BI191" si="384">BG191*AA191*Y191</f>
        <v>0</v>
      </c>
      <c r="BJ191" s="1260" t="e">
        <f t="shared" ref="BJ191" si="385">AJ191/AA191-AZ191-BG191*Y191</f>
        <v>#DIV/0!</v>
      </c>
      <c r="BK191" s="1252" t="e">
        <f t="shared" ref="BK191" si="386">AR191/AA191-AZ191-BG191</f>
        <v>#DIV/0!</v>
      </c>
      <c r="BL191" s="1266"/>
      <c r="BM191" s="1252" t="e">
        <f t="shared" ref="BM191" si="387">BJ191-BL191</f>
        <v>#DIV/0!</v>
      </c>
      <c r="BN191" s="1252" t="e">
        <f t="shared" ref="BN191" si="388">BK191-BL191</f>
        <v>#DIV/0!</v>
      </c>
      <c r="BO191" s="1197"/>
      <c r="BP191" s="94"/>
      <c r="BQ191" s="607"/>
      <c r="BR191" s="1201" t="e">
        <f t="shared" ref="BR191" si="389">(AI191+AI192)/AA191/7.1806</f>
        <v>#DIV/0!</v>
      </c>
      <c r="BS191" s="1197">
        <f t="shared" ref="BS191" si="390">CN191-BO191</f>
        <v>0</v>
      </c>
      <c r="BT191" s="1246">
        <f t="shared" ref="BT191" si="391">CM191-BO191</f>
        <v>0</v>
      </c>
      <c r="BU191" s="1246" t="e">
        <f t="shared" ref="BU191" si="392">BR191-BS191</f>
        <v>#DIV/0!</v>
      </c>
      <c r="BV191" s="1249" t="e">
        <f t="shared" ref="BV191" si="393">BR191-BT191</f>
        <v>#DIV/0!</v>
      </c>
      <c r="BW191" s="601"/>
      <c r="BX191" s="601"/>
      <c r="BY191" s="601"/>
      <c r="BZ191" s="603"/>
      <c r="CA191" s="607"/>
      <c r="CB191" s="1203"/>
      <c r="CC191" s="1266"/>
      <c r="CD191" s="601"/>
      <c r="CE191" s="601"/>
      <c r="CF191" s="601"/>
      <c r="CG191" s="601"/>
      <c r="CH191" s="608"/>
      <c r="CI191" s="1205"/>
      <c r="CJ191" s="1205"/>
      <c r="CK191" s="1205"/>
      <c r="CL191" s="1205"/>
      <c r="CM191" s="1367"/>
      <c r="CN191" s="1205"/>
      <c r="CO191" s="608"/>
      <c r="CP191" s="610"/>
      <c r="CQ191" s="603"/>
      <c r="CR191" s="1254"/>
      <c r="CS191" s="1229"/>
      <c r="CT191" s="1229"/>
      <c r="CU191" s="1229"/>
      <c r="CV191" s="1205"/>
      <c r="CW191" s="1205"/>
      <c r="CX191" s="1229"/>
      <c r="CY191" s="1231"/>
      <c r="CZ191" s="1245" t="e">
        <f>(AI191+AI192)/AA191/(BR191+BP191)</f>
        <v>#DIV/0!</v>
      </c>
      <c r="DA191" s="1241" t="e">
        <f>CR191*AA191*BU191*CZ191/1000000</f>
        <v>#DIV/0!</v>
      </c>
      <c r="DB191" s="775" t="e">
        <f>CR191*AA191*BV191*CZ191/1000000</f>
        <v>#DIV/0!</v>
      </c>
      <c r="DC191" s="1241">
        <f>[181]Анализ!BE216</f>
        <v>0</v>
      </c>
      <c r="DD191" s="1241" t="e">
        <f>SUM(AT191,AW191,AX191)</f>
        <v>#DIV/0!</v>
      </c>
      <c r="DE191" s="1241" t="e">
        <f>AL191</f>
        <v>#DIV/0!</v>
      </c>
      <c r="DF191" s="1241" t="e">
        <f>AV191</f>
        <v>#DIV/0!</v>
      </c>
      <c r="DG191" s="1241" t="e">
        <f>(BA191-BB191)/1000/1000</f>
        <v>#DIV/0!</v>
      </c>
      <c r="DH191" s="1241">
        <f>(BH191-BI191)/1000/1000</f>
        <v>0</v>
      </c>
      <c r="DI191" s="1241">
        <f>AS191/1000000</f>
        <v>0</v>
      </c>
      <c r="DJ191" s="1241">
        <f>CI191/1000/1000</f>
        <v>0</v>
      </c>
      <c r="DK191" s="1241">
        <f t="shared" ref="DK191:DK192" si="394">CY191/1000/1000</f>
        <v>0</v>
      </c>
      <c r="DL191" s="1241">
        <f t="shared" ref="DL191:DL192" si="395">CP191/1000/1000</f>
        <v>0</v>
      </c>
      <c r="DM191" s="1243" t="e">
        <f t="shared" ref="DM191:DM192" si="396">SUM(DA191:DL191)</f>
        <v>#DIV/0!</v>
      </c>
      <c r="DN191" s="68"/>
    </row>
    <row r="192" spans="1:121" s="69" customFormat="1" ht="15.95" customHeight="1" x14ac:dyDescent="0.25">
      <c r="A192" s="1224"/>
      <c r="B192" s="1224"/>
      <c r="C192" s="1220"/>
      <c r="D192" s="1220"/>
      <c r="E192" s="1220"/>
      <c r="F192" s="605"/>
      <c r="G192" s="1220"/>
      <c r="H192" s="1224"/>
      <c r="I192" s="1226"/>
      <c r="J192" s="1240"/>
      <c r="K192" s="1234"/>
      <c r="L192" s="1236"/>
      <c r="M192" s="1238"/>
      <c r="N192" s="615"/>
      <c r="O192" s="616"/>
      <c r="P192" s="617"/>
      <c r="Q192" s="619">
        <f>P192-M191</f>
        <v>0</v>
      </c>
      <c r="R192" s="755">
        <f t="shared" si="378"/>
        <v>0</v>
      </c>
      <c r="S192" s="694"/>
      <c r="T192" s="753"/>
      <c r="U192" s="753"/>
      <c r="V192" s="753"/>
      <c r="W192" s="753"/>
      <c r="X192" s="1288"/>
      <c r="Y192" s="338"/>
      <c r="Z192" s="618"/>
      <c r="AA192" s="1194"/>
      <c r="AB192" s="1224"/>
      <c r="AC192" s="1220"/>
      <c r="AD192" s="1220"/>
      <c r="AE192" s="1220"/>
      <c r="AF192" s="1220"/>
      <c r="AG192" s="1255" t="e">
        <f t="shared" ref="AG192" si="397">K192/H192/7.16</f>
        <v>#DIV/0!</v>
      </c>
      <c r="AH192" s="662"/>
      <c r="AI192" s="619"/>
      <c r="AJ192" s="661"/>
      <c r="AK192" s="1230"/>
      <c r="AL192" s="1230"/>
      <c r="AM192" s="1230"/>
      <c r="AN192" s="1230"/>
      <c r="AO192" s="1230"/>
      <c r="AP192" s="1230"/>
      <c r="AQ192" s="1259"/>
      <c r="AR192" s="661">
        <f t="shared" si="381"/>
        <v>0</v>
      </c>
      <c r="AS192" s="621">
        <f t="shared" si="370"/>
        <v>0</v>
      </c>
      <c r="AT192" s="1204"/>
      <c r="AU192" s="1230"/>
      <c r="AV192" s="1230"/>
      <c r="AW192" s="1230"/>
      <c r="AX192" s="1230"/>
      <c r="AY192" s="1232"/>
      <c r="AZ192" s="1267"/>
      <c r="BA192" s="1253"/>
      <c r="BB192" s="1253"/>
      <c r="BC192" s="1265"/>
      <c r="BD192" s="1265"/>
      <c r="BE192" s="1265"/>
      <c r="BF192" s="1265"/>
      <c r="BG192" s="1251"/>
      <c r="BH192" s="1253"/>
      <c r="BI192" s="1253"/>
      <c r="BJ192" s="1261"/>
      <c r="BK192" s="1253"/>
      <c r="BL192" s="1267"/>
      <c r="BM192" s="1253"/>
      <c r="BN192" s="1253"/>
      <c r="BO192" s="1251"/>
      <c r="BP192" s="94"/>
      <c r="BQ192" s="607"/>
      <c r="BR192" s="1202"/>
      <c r="BS192" s="1198"/>
      <c r="BT192" s="1247"/>
      <c r="BU192" s="1248"/>
      <c r="BV192" s="1250"/>
      <c r="BW192" s="601"/>
      <c r="BX192" s="601"/>
      <c r="BY192" s="601"/>
      <c r="BZ192" s="603"/>
      <c r="CA192" s="607"/>
      <c r="CB192" s="1204"/>
      <c r="CC192" s="1267"/>
      <c r="CD192" s="601"/>
      <c r="CE192" s="601"/>
      <c r="CF192" s="601"/>
      <c r="CG192" s="601"/>
      <c r="CH192" s="608"/>
      <c r="CI192" s="1206"/>
      <c r="CJ192" s="1206"/>
      <c r="CK192" s="1206"/>
      <c r="CL192" s="1206"/>
      <c r="CM192" s="1368"/>
      <c r="CN192" s="1206"/>
      <c r="CO192" s="608"/>
      <c r="CP192" s="610"/>
      <c r="CQ192" s="603"/>
      <c r="CR192" s="1255"/>
      <c r="CS192" s="1230"/>
      <c r="CT192" s="1230"/>
      <c r="CU192" s="1230"/>
      <c r="CV192" s="1206"/>
      <c r="CW192" s="1206"/>
      <c r="CX192" s="1230"/>
      <c r="CY192" s="1232"/>
      <c r="CZ192" s="1245"/>
      <c r="DA192" s="1242"/>
      <c r="DB192" s="776"/>
      <c r="DC192" s="1242">
        <f>[181]Анализ!BE217</f>
        <v>0</v>
      </c>
      <c r="DD192" s="1242">
        <f>SUM(AT192,AW192,AX192)</f>
        <v>0</v>
      </c>
      <c r="DE192" s="1242">
        <f>AL192</f>
        <v>0</v>
      </c>
      <c r="DF192" s="1242">
        <f>AV192</f>
        <v>0</v>
      </c>
      <c r="DG192" s="1242">
        <f>(BA192-BB192)/1000/1000</f>
        <v>0</v>
      </c>
      <c r="DH192" s="1242">
        <f>(BH192-BI192)/1000/1000</f>
        <v>0</v>
      </c>
      <c r="DI192" s="1242"/>
      <c r="DJ192" s="1242">
        <f>CI192/1000/1000</f>
        <v>0</v>
      </c>
      <c r="DK192" s="1242">
        <f t="shared" si="394"/>
        <v>0</v>
      </c>
      <c r="DL192" s="1242">
        <f t="shared" si="395"/>
        <v>0</v>
      </c>
      <c r="DM192" s="1244">
        <f t="shared" si="396"/>
        <v>0</v>
      </c>
      <c r="DN192" s="68"/>
    </row>
    <row r="193" spans="1:121" s="69" customFormat="1" ht="15.95" customHeight="1" outlineLevel="1" x14ac:dyDescent="0.25">
      <c r="A193" s="1223"/>
      <c r="B193" s="1223"/>
      <c r="C193" s="1219"/>
      <c r="D193" s="1219"/>
      <c r="E193" s="1219"/>
      <c r="F193" s="604"/>
      <c r="G193" s="1219"/>
      <c r="H193" s="1223"/>
      <c r="I193" s="1225"/>
      <c r="J193" s="1283"/>
      <c r="K193" s="1285"/>
      <c r="L193" s="1287"/>
      <c r="M193" s="1289"/>
      <c r="N193" s="615"/>
      <c r="O193" s="616"/>
      <c r="P193" s="617"/>
      <c r="Q193" s="619"/>
      <c r="R193" s="749"/>
      <c r="S193" s="694"/>
      <c r="T193" s="753"/>
      <c r="U193" s="753"/>
      <c r="V193" s="753"/>
      <c r="W193" s="753"/>
      <c r="X193" s="1287"/>
      <c r="Y193" s="1281"/>
      <c r="Z193" s="618"/>
      <c r="AA193" s="1266"/>
      <c r="AB193" s="1223"/>
      <c r="AC193" s="1219"/>
      <c r="AD193" s="1219"/>
      <c r="AE193" s="1219"/>
      <c r="AF193" s="1219"/>
      <c r="AG193" s="1254"/>
      <c r="AH193" s="660"/>
      <c r="AI193" s="619"/>
      <c r="AJ193" s="661"/>
      <c r="AK193" s="1229"/>
      <c r="AL193" s="1229"/>
      <c r="AM193" s="1229"/>
      <c r="AN193" s="1229"/>
      <c r="AO193" s="1229"/>
      <c r="AP193" s="1229"/>
      <c r="AQ193" s="1258"/>
      <c r="AR193" s="661"/>
      <c r="AS193" s="621"/>
      <c r="AT193" s="1203"/>
      <c r="AU193" s="1229"/>
      <c r="AV193" s="1229"/>
      <c r="AW193" s="1229"/>
      <c r="AX193" s="1229"/>
      <c r="AY193" s="1231"/>
      <c r="AZ193" s="1266"/>
      <c r="BA193" s="1271"/>
      <c r="BB193" s="1271"/>
      <c r="BC193" s="1264"/>
      <c r="BD193" s="1264"/>
      <c r="BE193" s="1264"/>
      <c r="BF193" s="1264"/>
      <c r="BG193" s="1197"/>
      <c r="BH193" s="1252"/>
      <c r="BI193" s="1252"/>
      <c r="BJ193" s="1260"/>
      <c r="BK193" s="1252"/>
      <c r="BL193" s="1266"/>
      <c r="BM193" s="1252"/>
      <c r="BN193" s="1252"/>
      <c r="BO193" s="1197"/>
      <c r="BP193" s="94"/>
      <c r="BQ193" s="607"/>
      <c r="BR193" s="1201"/>
      <c r="BS193" s="1197"/>
      <c r="BT193" s="1246"/>
      <c r="BU193" s="1246"/>
      <c r="BV193" s="1249"/>
      <c r="BW193" s="601"/>
      <c r="BX193" s="601"/>
      <c r="BY193" s="601"/>
      <c r="BZ193" s="603"/>
      <c r="CA193" s="607"/>
      <c r="CB193" s="1203"/>
      <c r="CC193" s="1266"/>
      <c r="CD193" s="601"/>
      <c r="CE193" s="601"/>
      <c r="CF193" s="601"/>
      <c r="CG193" s="601"/>
      <c r="CH193" s="608"/>
      <c r="CI193" s="1205"/>
      <c r="CJ193" s="1205"/>
      <c r="CK193" s="1205"/>
      <c r="CL193" s="1205"/>
      <c r="CM193" s="612"/>
      <c r="CN193" s="608"/>
      <c r="CO193" s="608"/>
      <c r="CP193" s="610"/>
      <c r="CQ193" s="603"/>
      <c r="CR193" s="1254"/>
      <c r="CS193" s="1229"/>
      <c r="CT193" s="1229"/>
      <c r="CU193" s="1229"/>
      <c r="CV193" s="1205"/>
      <c r="CW193" s="1205"/>
      <c r="CX193" s="1229"/>
      <c r="CY193" s="1231"/>
      <c r="CZ193" s="1245"/>
      <c r="DA193" s="1241"/>
      <c r="DB193" s="775"/>
      <c r="DC193" s="1241"/>
      <c r="DD193" s="1241"/>
      <c r="DE193" s="1241"/>
      <c r="DF193" s="1241"/>
      <c r="DG193" s="1241"/>
      <c r="DH193" s="1241"/>
      <c r="DI193" s="1241"/>
      <c r="DJ193" s="1241"/>
      <c r="DK193" s="1241"/>
      <c r="DL193" s="1241"/>
      <c r="DM193" s="1243"/>
      <c r="DN193" s="68"/>
    </row>
    <row r="194" spans="1:121" s="69" customFormat="1" ht="15.95" customHeight="1" outlineLevel="1" x14ac:dyDescent="0.25">
      <c r="A194" s="1224"/>
      <c r="B194" s="1224"/>
      <c r="C194" s="1220"/>
      <c r="D194" s="1220"/>
      <c r="E194" s="1220"/>
      <c r="F194" s="605"/>
      <c r="G194" s="1220"/>
      <c r="H194" s="1224"/>
      <c r="I194" s="1226"/>
      <c r="J194" s="1284"/>
      <c r="K194" s="1286"/>
      <c r="L194" s="1288"/>
      <c r="M194" s="1290"/>
      <c r="N194" s="615"/>
      <c r="O194" s="616"/>
      <c r="P194" s="617"/>
      <c r="Q194" s="619"/>
      <c r="R194" s="755"/>
      <c r="S194" s="694"/>
      <c r="T194" s="753"/>
      <c r="U194" s="753"/>
      <c r="V194" s="753"/>
      <c r="W194" s="753"/>
      <c r="X194" s="1288"/>
      <c r="Y194" s="1282"/>
      <c r="Z194" s="618"/>
      <c r="AA194" s="1267"/>
      <c r="AB194" s="1224"/>
      <c r="AC194" s="1220"/>
      <c r="AD194" s="1220"/>
      <c r="AE194" s="1220"/>
      <c r="AF194" s="1220"/>
      <c r="AG194" s="1255"/>
      <c r="AH194" s="662"/>
      <c r="AI194" s="619"/>
      <c r="AJ194" s="626"/>
      <c r="AK194" s="1230"/>
      <c r="AL194" s="1230"/>
      <c r="AM194" s="1230"/>
      <c r="AN194" s="1230"/>
      <c r="AO194" s="1230"/>
      <c r="AP194" s="1230"/>
      <c r="AQ194" s="1259"/>
      <c r="AR194" s="626"/>
      <c r="AS194" s="629"/>
      <c r="AT194" s="1204"/>
      <c r="AU194" s="1230"/>
      <c r="AV194" s="1230"/>
      <c r="AW194" s="1230"/>
      <c r="AX194" s="1230"/>
      <c r="AY194" s="1232"/>
      <c r="AZ194" s="1267"/>
      <c r="BA194" s="1253"/>
      <c r="BB194" s="1253"/>
      <c r="BC194" s="1265"/>
      <c r="BD194" s="1265"/>
      <c r="BE194" s="1265"/>
      <c r="BF194" s="1265"/>
      <c r="BG194" s="1251"/>
      <c r="BH194" s="1253"/>
      <c r="BI194" s="1253"/>
      <c r="BJ194" s="1261"/>
      <c r="BK194" s="1253"/>
      <c r="BL194" s="1267"/>
      <c r="BM194" s="1253"/>
      <c r="BN194" s="1253"/>
      <c r="BO194" s="1251"/>
      <c r="BP194" s="94"/>
      <c r="BQ194" s="607"/>
      <c r="BR194" s="1202"/>
      <c r="BS194" s="1198"/>
      <c r="BT194" s="1247"/>
      <c r="BU194" s="1248"/>
      <c r="BV194" s="1250"/>
      <c r="BW194" s="601"/>
      <c r="BX194" s="601"/>
      <c r="BY194" s="601"/>
      <c r="BZ194" s="603"/>
      <c r="CA194" s="607"/>
      <c r="CB194" s="1204"/>
      <c r="CC194" s="1267"/>
      <c r="CD194" s="601"/>
      <c r="CE194" s="601"/>
      <c r="CF194" s="601"/>
      <c r="CG194" s="601"/>
      <c r="CH194" s="608"/>
      <c r="CI194" s="1206"/>
      <c r="CJ194" s="1206"/>
      <c r="CK194" s="1206"/>
      <c r="CL194" s="1206"/>
      <c r="CM194" s="612"/>
      <c r="CN194" s="608"/>
      <c r="CO194" s="608"/>
      <c r="CP194" s="610"/>
      <c r="CQ194" s="603"/>
      <c r="CR194" s="1255"/>
      <c r="CS194" s="1230"/>
      <c r="CT194" s="1230"/>
      <c r="CU194" s="1230"/>
      <c r="CV194" s="1206"/>
      <c r="CW194" s="1206"/>
      <c r="CX194" s="1230"/>
      <c r="CY194" s="1232"/>
      <c r="CZ194" s="1245"/>
      <c r="DA194" s="1242"/>
      <c r="DB194" s="776"/>
      <c r="DC194" s="1242"/>
      <c r="DD194" s="1242"/>
      <c r="DE194" s="1242"/>
      <c r="DF194" s="1242"/>
      <c r="DG194" s="1242"/>
      <c r="DH194" s="1242"/>
      <c r="DI194" s="1242"/>
      <c r="DJ194" s="1242"/>
      <c r="DK194" s="1242"/>
      <c r="DL194" s="1242"/>
      <c r="DM194" s="1244"/>
      <c r="DN194" s="68"/>
    </row>
    <row r="195" spans="1:121" s="21" customFormat="1" ht="15.95" customHeight="1" outlineLevel="1" x14ac:dyDescent="0.25">
      <c r="A195" s="33"/>
      <c r="B195" s="52"/>
      <c r="C195" s="33"/>
      <c r="D195" s="33"/>
      <c r="E195" s="33"/>
      <c r="F195" s="33"/>
      <c r="G195" s="49"/>
      <c r="H195" s="33"/>
      <c r="I195" s="33"/>
      <c r="J195" s="46"/>
      <c r="K195" s="199"/>
      <c r="L195" s="200"/>
      <c r="M195" s="186"/>
      <c r="N195" s="35"/>
      <c r="O195" s="32"/>
      <c r="P195" s="35"/>
      <c r="Q195" s="619">
        <f>P195-M194</f>
        <v>0</v>
      </c>
      <c r="R195" s="755">
        <f t="shared" ref="R195" si="398">P195-N195</f>
        <v>0</v>
      </c>
      <c r="S195" s="694"/>
      <c r="T195" s="753"/>
      <c r="U195" s="753"/>
      <c r="V195" s="753"/>
      <c r="W195" s="753"/>
      <c r="X195" s="200"/>
      <c r="Y195" s="52"/>
      <c r="Z195" s="76"/>
      <c r="AA195" s="336"/>
      <c r="AB195" s="52"/>
      <c r="AC195" s="33"/>
      <c r="AD195" s="33"/>
      <c r="AE195" s="33"/>
      <c r="AF195" s="33"/>
      <c r="AG195" s="76"/>
      <c r="AH195" s="33"/>
      <c r="AI195" s="135"/>
      <c r="AJ195" s="23"/>
      <c r="AK195" s="578"/>
      <c r="AL195" s="579"/>
      <c r="AM195" s="579"/>
      <c r="AN195" s="579"/>
      <c r="AO195" s="579"/>
      <c r="AP195" s="593"/>
      <c r="AQ195" s="136"/>
      <c r="AR195" s="23"/>
      <c r="AS195" s="63"/>
      <c r="AT195" s="579"/>
      <c r="AU195" s="579"/>
      <c r="AV195" s="579"/>
      <c r="AW195" s="579"/>
      <c r="AX195" s="579"/>
      <c r="AY195" s="593"/>
      <c r="AZ195" s="135"/>
      <c r="BA195" s="597"/>
      <c r="BB195" s="597"/>
      <c r="BC195" s="579"/>
      <c r="BD195" s="579"/>
      <c r="BE195" s="579"/>
      <c r="BF195" s="579"/>
      <c r="BG195" s="33"/>
      <c r="BH195" s="597"/>
      <c r="BI195" s="597"/>
      <c r="BJ195" s="23"/>
      <c r="BK195" s="23"/>
      <c r="BL195" s="23"/>
      <c r="BM195" s="23"/>
      <c r="BN195" s="34"/>
      <c r="BO195" s="33"/>
      <c r="BP195" s="579"/>
      <c r="BQ195" s="378"/>
      <c r="BR195" s="52"/>
      <c r="BS195" s="33"/>
      <c r="BT195" s="524"/>
      <c r="BU195" s="524"/>
      <c r="BV195" s="316"/>
      <c r="BW195" s="23"/>
      <c r="BX195" s="23"/>
      <c r="BY195" s="23"/>
      <c r="BZ195" s="202"/>
      <c r="CA195" s="378"/>
      <c r="CB195" s="587"/>
      <c r="CC195" s="579"/>
      <c r="CD195" s="579"/>
      <c r="CE195" s="579"/>
      <c r="CF195" s="579"/>
      <c r="CG195" s="579"/>
      <c r="CH195" s="597"/>
      <c r="CI195" s="597"/>
      <c r="CJ195" s="597"/>
      <c r="CK195" s="597"/>
      <c r="CL195" s="599"/>
      <c r="CM195" s="598"/>
      <c r="CN195" s="23"/>
      <c r="CO195" s="597"/>
      <c r="CP195" s="599"/>
      <c r="CQ195" s="599"/>
      <c r="CR195" s="49"/>
      <c r="CS195" s="45"/>
      <c r="CT195" s="45"/>
      <c r="CU195" s="47"/>
      <c r="CV195" s="45"/>
      <c r="CW195" s="45"/>
      <c r="CX195" s="45"/>
      <c r="CY195" s="325"/>
      <c r="CZ195" s="316"/>
      <c r="DA195" s="670"/>
      <c r="DB195" s="781"/>
      <c r="DC195" s="670"/>
      <c r="DD195" s="670"/>
      <c r="DE195" s="670"/>
      <c r="DF195" s="670"/>
      <c r="DG195" s="670"/>
      <c r="DH195" s="670"/>
      <c r="DI195" s="670"/>
      <c r="DJ195" s="670"/>
      <c r="DK195" s="670"/>
      <c r="DL195" s="670"/>
      <c r="DM195" s="256"/>
      <c r="DN195" s="20"/>
      <c r="DO195" s="69"/>
      <c r="DQ195" s="20"/>
    </row>
    <row r="196" spans="1:121" s="21" customFormat="1" ht="15.95" customHeight="1" outlineLevel="1" x14ac:dyDescent="0.25">
      <c r="A196" s="33"/>
      <c r="B196" s="52"/>
      <c r="C196" s="33"/>
      <c r="D196" s="33"/>
      <c r="E196" s="33"/>
      <c r="F196" s="33"/>
      <c r="G196" s="49"/>
      <c r="H196" s="33"/>
      <c r="I196" s="33"/>
      <c r="J196" s="46"/>
      <c r="K196" s="199"/>
      <c r="L196" s="200"/>
      <c r="M196" s="186"/>
      <c r="N196" s="35"/>
      <c r="O196" s="32"/>
      <c r="P196" s="35"/>
      <c r="Q196" s="23"/>
      <c r="R196" s="35"/>
      <c r="S196" s="35"/>
      <c r="T196" s="23"/>
      <c r="U196" s="23"/>
      <c r="V196" s="23"/>
      <c r="W196" s="23"/>
      <c r="X196" s="200"/>
      <c r="Y196" s="52"/>
      <c r="Z196" s="76"/>
      <c r="AA196" s="336"/>
      <c r="AB196" s="52"/>
      <c r="AC196" s="33"/>
      <c r="AD196" s="33"/>
      <c r="AE196" s="33"/>
      <c r="AF196" s="33"/>
      <c r="AG196" s="76"/>
      <c r="AH196" s="33"/>
      <c r="AI196" s="135"/>
      <c r="AJ196" s="23"/>
      <c r="AK196" s="264"/>
      <c r="AL196" s="271"/>
      <c r="AM196" s="271"/>
      <c r="AN196" s="271"/>
      <c r="AO196" s="271"/>
      <c r="AP196" s="272"/>
      <c r="AQ196" s="136"/>
      <c r="AR196" s="23"/>
      <c r="AS196" s="63"/>
      <c r="AT196" s="271"/>
      <c r="AU196" s="271"/>
      <c r="AV196" s="271"/>
      <c r="AW196" s="271"/>
      <c r="AX196" s="271"/>
      <c r="AY196" s="272"/>
      <c r="AZ196" s="135">
        <f>[180]Анализ!AA154</f>
        <v>0</v>
      </c>
      <c r="BA196" s="29"/>
      <c r="BB196" s="29"/>
      <c r="BC196" s="271"/>
      <c r="BD196" s="271"/>
      <c r="BE196" s="271"/>
      <c r="BF196" s="271"/>
      <c r="BG196" s="33"/>
      <c r="BH196" s="29"/>
      <c r="BI196" s="29"/>
      <c r="BJ196" s="23"/>
      <c r="BK196" s="23"/>
      <c r="BL196" s="23"/>
      <c r="BM196" s="23"/>
      <c r="BN196" s="34"/>
      <c r="BO196" s="33"/>
      <c r="BP196" s="271"/>
      <c r="BQ196" s="378"/>
      <c r="BR196" s="52"/>
      <c r="BS196" s="33"/>
      <c r="BT196" s="524"/>
      <c r="BU196" s="524"/>
      <c r="BV196" s="316"/>
      <c r="BW196" s="23"/>
      <c r="BX196" s="23"/>
      <c r="BY196" s="23"/>
      <c r="BZ196" s="202"/>
      <c r="CA196" s="378"/>
      <c r="CB196" s="366"/>
      <c r="CC196" s="348"/>
      <c r="CD196" s="348"/>
      <c r="CE196" s="348"/>
      <c r="CF196" s="348"/>
      <c r="CG196" s="348"/>
      <c r="CH196" s="29"/>
      <c r="CI196" s="29"/>
      <c r="CJ196" s="29"/>
      <c r="CK196" s="29"/>
      <c r="CL196" s="301"/>
      <c r="CM196" s="437"/>
      <c r="CN196" s="569"/>
      <c r="CO196" s="29"/>
      <c r="CP196" s="301"/>
      <c r="CQ196" s="301"/>
      <c r="CR196" s="49"/>
      <c r="CS196" s="45"/>
      <c r="CT196" s="45"/>
      <c r="CU196" s="47"/>
      <c r="CV196" s="45"/>
      <c r="CW196" s="45"/>
      <c r="CX196" s="45"/>
      <c r="CY196" s="325"/>
      <c r="CZ196" s="316"/>
      <c r="DA196" s="670">
        <f>BU196*CZ196*AA196*CR196/1000/1000</f>
        <v>0</v>
      </c>
      <c r="DB196" s="781">
        <f>BV196*CZ196*AA196*CR196/1000/1000</f>
        <v>0</v>
      </c>
      <c r="DC196" s="670"/>
      <c r="DD196" s="670"/>
      <c r="DE196" s="670"/>
      <c r="DF196" s="670"/>
      <c r="DG196" s="670"/>
      <c r="DH196" s="670"/>
      <c r="DI196" s="670">
        <f>AS196/1000/1000</f>
        <v>0</v>
      </c>
      <c r="DJ196" s="670"/>
      <c r="DK196" s="670"/>
      <c r="DL196" s="670"/>
      <c r="DM196" s="256">
        <f t="shared" si="323"/>
        <v>0</v>
      </c>
      <c r="DN196" s="20"/>
      <c r="DO196" s="69"/>
      <c r="DQ196" s="20"/>
    </row>
    <row r="197" spans="1:121" s="21" customFormat="1" ht="15.95" customHeight="1" outlineLevel="1" x14ac:dyDescent="0.25">
      <c r="A197" s="33"/>
      <c r="B197" s="52"/>
      <c r="C197" s="33"/>
      <c r="D197" s="33"/>
      <c r="E197" s="33"/>
      <c r="F197" s="33"/>
      <c r="G197" s="49"/>
      <c r="H197" s="33"/>
      <c r="I197" s="33"/>
      <c r="J197" s="432"/>
      <c r="K197" s="433"/>
      <c r="L197" s="737"/>
      <c r="M197" s="359"/>
      <c r="N197" s="435"/>
      <c r="O197" s="434"/>
      <c r="P197" s="435"/>
      <c r="Q197" s="658"/>
      <c r="R197" s="435"/>
      <c r="S197" s="435"/>
      <c r="T197" s="658"/>
      <c r="U197" s="658"/>
      <c r="V197" s="658"/>
      <c r="W197" s="658"/>
      <c r="X197" s="737"/>
      <c r="Y197" s="344"/>
      <c r="Z197" s="360"/>
      <c r="AA197" s="436"/>
      <c r="AB197" s="456"/>
      <c r="AC197" s="457"/>
      <c r="AD197" s="457"/>
      <c r="AE197" s="457"/>
      <c r="AF197" s="457"/>
      <c r="AG197" s="651"/>
      <c r="AH197" s="646"/>
      <c r="AI197" s="437">
        <v>0</v>
      </c>
      <c r="AJ197" s="29"/>
      <c r="AK197" s="264"/>
      <c r="AL197" s="271"/>
      <c r="AM197" s="271"/>
      <c r="AN197" s="271"/>
      <c r="AO197" s="271"/>
      <c r="AP197" s="272"/>
      <c r="AQ197" s="136"/>
      <c r="AR197" s="29"/>
      <c r="AS197" s="351"/>
      <c r="AT197" s="271"/>
      <c r="AU197" s="271"/>
      <c r="AV197" s="271"/>
      <c r="AW197" s="271"/>
      <c r="AX197" s="271"/>
      <c r="AY197" s="272"/>
      <c r="AZ197" s="437"/>
      <c r="BA197" s="29"/>
      <c r="BB197" s="29"/>
      <c r="BC197" s="271"/>
      <c r="BD197" s="271"/>
      <c r="BE197" s="271"/>
      <c r="BF197" s="271"/>
      <c r="BG197" s="348"/>
      <c r="BH197" s="29"/>
      <c r="BI197" s="29"/>
      <c r="BJ197" s="29"/>
      <c r="BK197" s="29"/>
      <c r="BL197" s="29"/>
      <c r="BM197" s="29"/>
      <c r="BN197" s="345"/>
      <c r="BO197" s="348"/>
      <c r="BP197" s="271"/>
      <c r="BQ197" s="378"/>
      <c r="BR197" s="499"/>
      <c r="BS197" s="500"/>
      <c r="BT197" s="522"/>
      <c r="BU197" s="522"/>
      <c r="BV197" s="501"/>
      <c r="BW197" s="29"/>
      <c r="BX197" s="29"/>
      <c r="BY197" s="29"/>
      <c r="BZ197" s="301"/>
      <c r="CA197" s="378"/>
      <c r="CB197" s="366"/>
      <c r="CC197" s="348"/>
      <c r="CD197" s="348"/>
      <c r="CE197" s="348"/>
      <c r="CF197" s="348"/>
      <c r="CG197" s="348"/>
      <c r="CH197" s="29"/>
      <c r="CI197" s="29"/>
      <c r="CJ197" s="29"/>
      <c r="CK197" s="29"/>
      <c r="CL197" s="301"/>
      <c r="CM197" s="437"/>
      <c r="CN197" s="570"/>
      <c r="CO197" s="29"/>
      <c r="CP197" s="301"/>
      <c r="CQ197" s="301"/>
      <c r="CR197" s="349"/>
      <c r="CS197" s="439"/>
      <c r="CT197" s="439"/>
      <c r="CU197" s="350"/>
      <c r="CV197" s="439"/>
      <c r="CW197" s="439"/>
      <c r="CX197" s="439"/>
      <c r="CY197" s="440">
        <f>CZ197-[180]Анализ!BC124</f>
        <v>0</v>
      </c>
      <c r="CZ197" s="438"/>
      <c r="DA197" s="547"/>
      <c r="DB197" s="547"/>
      <c r="DC197" s="547"/>
      <c r="DD197" s="547"/>
      <c r="DE197" s="547"/>
      <c r="DF197" s="547"/>
      <c r="DG197" s="547"/>
      <c r="DH197" s="547"/>
      <c r="DI197" s="547">
        <f>AS197/1000/1000</f>
        <v>0</v>
      </c>
      <c r="DJ197" s="547"/>
      <c r="DK197" s="547"/>
      <c r="DL197" s="547"/>
      <c r="DM197" s="441">
        <f t="shared" si="323"/>
        <v>0</v>
      </c>
      <c r="DN197" s="20"/>
      <c r="DO197" s="69"/>
      <c r="DQ197" s="20"/>
    </row>
    <row r="198" spans="1:121" ht="20.100000000000001" customHeight="1" x14ac:dyDescent="0.25">
      <c r="A198" s="395"/>
      <c r="B198" s="396"/>
      <c r="C198" s="396"/>
      <c r="D198" s="396"/>
      <c r="E198" s="396"/>
      <c r="F198" s="396"/>
      <c r="G198" s="396"/>
      <c r="H198" s="396"/>
      <c r="I198" s="396"/>
      <c r="J198" s="417" t="s">
        <v>395</v>
      </c>
      <c r="K198" s="465"/>
      <c r="L198" s="418"/>
      <c r="M198" s="418"/>
      <c r="N198" s="418"/>
      <c r="O198" s="418"/>
      <c r="P198" s="418"/>
      <c r="Q198" s="421"/>
      <c r="R198" s="418"/>
      <c r="S198" s="418"/>
      <c r="T198" s="565">
        <f>SUM(T167:T197)</f>
        <v>0</v>
      </c>
      <c r="U198" s="565">
        <f>SUM(U167:U197)</f>
        <v>0</v>
      </c>
      <c r="V198" s="421"/>
      <c r="W198" s="421"/>
      <c r="X198" s="466"/>
      <c r="Y198" s="397" t="e">
        <f>AJ198/AI198</f>
        <v>#DIV/0!</v>
      </c>
      <c r="Z198" s="397" t="e">
        <f>AR198/AI198</f>
        <v>#DIV/0!</v>
      </c>
      <c r="AA198" s="420">
        <f>SUM(AA167:AA197)</f>
        <v>0</v>
      </c>
      <c r="AB198" s="468"/>
      <c r="AC198" s="468"/>
      <c r="AD198" s="468"/>
      <c r="AE198" s="468"/>
      <c r="AF198" s="468"/>
      <c r="AG198" s="420"/>
      <c r="AH198" s="421"/>
      <c r="AI198" s="421">
        <f>SUM(AI167:AI197)</f>
        <v>0</v>
      </c>
      <c r="AJ198" s="421">
        <f>SUM(AJ167:AJ197)</f>
        <v>0</v>
      </c>
      <c r="AK198" s="468"/>
      <c r="AL198" s="483"/>
      <c r="AM198" s="483"/>
      <c r="AN198" s="483"/>
      <c r="AO198" s="483"/>
      <c r="AP198" s="483"/>
      <c r="AQ198" s="468"/>
      <c r="AR198" s="421">
        <f>SUM(AR167:AR197)</f>
        <v>0</v>
      </c>
      <c r="AS198" s="422">
        <f>SUM(AS167:AS197)</f>
        <v>0</v>
      </c>
      <c r="AT198" s="468"/>
      <c r="AU198" s="483"/>
      <c r="AV198" s="483"/>
      <c r="AW198" s="483"/>
      <c r="AX198" s="483"/>
      <c r="AY198" s="483"/>
      <c r="AZ198" s="421"/>
      <c r="BA198" s="421"/>
      <c r="BB198" s="421"/>
      <c r="BC198" s="421"/>
      <c r="BD198" s="421"/>
      <c r="BE198" s="421"/>
      <c r="BF198" s="421"/>
      <c r="BG198" s="421"/>
      <c r="BH198" s="421"/>
      <c r="BI198" s="421"/>
      <c r="BJ198" s="421" t="e">
        <f>SUMPRODUCT(AA167:AA197,BJ167:BJ197)/AA198</f>
        <v>#DIV/0!</v>
      </c>
      <c r="BK198" s="421" t="e">
        <f>SUMPRODUCT(AA167:AA197,BK167:BK197)/AA198</f>
        <v>#DIV/0!</v>
      </c>
      <c r="BL198" s="421" t="e">
        <f>SUMPRODUCT(AA167:AA197,BL167:BL197)/AA198</f>
        <v>#DIV/0!</v>
      </c>
      <c r="BM198" s="421" t="e">
        <f>SUMPRODUCT(AA167:AA197,BM167:BM197)/AA198</f>
        <v>#DIV/0!</v>
      </c>
      <c r="BN198" s="421" t="e">
        <f>BK198-BL198</f>
        <v>#DIV/0!</v>
      </c>
      <c r="BO198" s="424" t="e">
        <f>AVERAGE(BO167:BO197)</f>
        <v>#DIV/0!</v>
      </c>
      <c r="BP198" s="421"/>
      <c r="BQ198" s="488"/>
      <c r="BR198" s="425" t="e">
        <f>SUMPRODUCT(AA167:AA197,BR167:BR197)/AA198</f>
        <v>#DIV/0!</v>
      </c>
      <c r="BS198" s="424" t="e">
        <f>SUMPRODUCT($AA167:$AA197,BS167:BS197)/$AA198</f>
        <v>#DIV/0!</v>
      </c>
      <c r="BT198" s="527" t="e">
        <f>SUMPRODUCT($AA167:$AA197,BT167:BT197)/$AA198</f>
        <v>#DIV/0!</v>
      </c>
      <c r="BU198" s="520" t="e">
        <f>BR198-BS198</f>
        <v>#DIV/0!</v>
      </c>
      <c r="BV198" s="427" t="e">
        <f>BR198-BT198</f>
        <v>#DIV/0!</v>
      </c>
      <c r="BW198" s="449" t="e">
        <f>BU198*AA198*CZ198</f>
        <v>#DIV/0!</v>
      </c>
      <c r="BX198" s="449" t="e">
        <f>SUMPRODUCT(AA167:AA197,BU167:BU197,CZ167:CZ197,CR167:CR197)</f>
        <v>#DIV/0!</v>
      </c>
      <c r="BY198" s="449" t="e">
        <f>BV198*AA198*CZ198</f>
        <v>#DIV/0!</v>
      </c>
      <c r="BZ198" s="451" t="e">
        <f>SUMPRODUCT(AA167:AA197,BV167:BV197,CZ167:CZ197,CR167:CR197)</f>
        <v>#DIV/0!</v>
      </c>
      <c r="CA198" s="488"/>
      <c r="CB198" s="419"/>
      <c r="CC198" s="428"/>
      <c r="CD198" s="428"/>
      <c r="CE198" s="428"/>
      <c r="CF198" s="428"/>
      <c r="CG198" s="428"/>
      <c r="CH198" s="421"/>
      <c r="CI198" s="421"/>
      <c r="CJ198" s="421"/>
      <c r="CK198" s="421"/>
      <c r="CL198" s="550"/>
      <c r="CM198" s="395" t="e">
        <f>SUMPRODUCT($AA$167:$AA$197,CM167:CM197)/$AA$198</f>
        <v>#DIV/0!</v>
      </c>
      <c r="CN198" s="396" t="e">
        <f>SUMPRODUCT($AA$167:$AA$197,CN167:CN197)/$AA$198</f>
        <v>#DIV/0!</v>
      </c>
      <c r="CO198" s="421"/>
      <c r="CP198" s="550"/>
      <c r="CQ198" s="428"/>
      <c r="CR198" s="397" t="e">
        <f>SUMPRODUCT(AA167:AA197,CR167:CR197)/AA198</f>
        <v>#DIV/0!</v>
      </c>
      <c r="CS198" s="428"/>
      <c r="CT198" s="428"/>
      <c r="CU198" s="428"/>
      <c r="CV198" s="428"/>
      <c r="CW198" s="428"/>
      <c r="CX198" s="428"/>
      <c r="CY198" s="429"/>
      <c r="CZ198" s="402" t="e">
        <f>AI198/AA198/BR198</f>
        <v>#DIV/0!</v>
      </c>
      <c r="DA198" s="762" t="e">
        <f t="shared" ref="DA198:DL198" si="399">SUM(DA167:DA197)</f>
        <v>#DIV/0!</v>
      </c>
      <c r="DB198" s="762" t="e">
        <f t="shared" ref="DB198" si="400">SUM(DB167:DB197)</f>
        <v>#DIV/0!</v>
      </c>
      <c r="DC198" s="762">
        <f t="shared" si="399"/>
        <v>0</v>
      </c>
      <c r="DD198" s="762" t="e">
        <f t="shared" si="399"/>
        <v>#DIV/0!</v>
      </c>
      <c r="DE198" s="762" t="e">
        <f t="shared" si="399"/>
        <v>#DIV/0!</v>
      </c>
      <c r="DF198" s="762" t="e">
        <f t="shared" si="399"/>
        <v>#DIV/0!</v>
      </c>
      <c r="DG198" s="762" t="e">
        <f t="shared" si="399"/>
        <v>#DIV/0!</v>
      </c>
      <c r="DH198" s="762">
        <f t="shared" si="399"/>
        <v>0</v>
      </c>
      <c r="DI198" s="762">
        <f t="shared" si="399"/>
        <v>0</v>
      </c>
      <c r="DJ198" s="762">
        <f t="shared" si="399"/>
        <v>0</v>
      </c>
      <c r="DK198" s="762">
        <f t="shared" si="399"/>
        <v>0</v>
      </c>
      <c r="DL198" s="762">
        <f t="shared" si="399"/>
        <v>0</v>
      </c>
      <c r="DM198" s="442" t="e">
        <f>SUM(DA198:DL198)</f>
        <v>#DIV/0!</v>
      </c>
      <c r="DO198" s="69"/>
    </row>
    <row r="199" spans="1:121" ht="14.25" customHeight="1" outlineLevel="1" x14ac:dyDescent="0.25">
      <c r="A199" s="241"/>
      <c r="B199" s="242"/>
      <c r="C199" s="242"/>
      <c r="D199" s="242"/>
      <c r="E199" s="242"/>
      <c r="F199" s="242"/>
      <c r="G199" s="242"/>
      <c r="H199" s="242"/>
      <c r="I199" s="242"/>
      <c r="J199" s="243" t="s">
        <v>29</v>
      </c>
      <c r="K199" s="244"/>
      <c r="L199" s="245"/>
      <c r="M199" s="245"/>
      <c r="N199" s="245"/>
      <c r="O199" s="245"/>
      <c r="P199" s="245"/>
      <c r="Q199" s="247"/>
      <c r="R199" s="245"/>
      <c r="S199" s="245"/>
      <c r="T199" s="247"/>
      <c r="U199" s="247"/>
      <c r="V199" s="247"/>
      <c r="W199" s="247"/>
      <c r="X199" s="245"/>
      <c r="Y199" s="246"/>
      <c r="Z199" s="246"/>
      <c r="AA199" s="247"/>
      <c r="AB199" s="469"/>
      <c r="AC199" s="469"/>
      <c r="AD199" s="469"/>
      <c r="AE199" s="469"/>
      <c r="AF199" s="469"/>
      <c r="AG199" s="247"/>
      <c r="AH199" s="247"/>
      <c r="AI199" s="247"/>
      <c r="AJ199" s="247"/>
      <c r="AK199" s="469"/>
      <c r="AL199" s="484"/>
      <c r="AM199" s="484"/>
      <c r="AN199" s="484"/>
      <c r="AO199" s="484"/>
      <c r="AP199" s="484"/>
      <c r="AQ199" s="469"/>
      <c r="AR199" s="247"/>
      <c r="AS199" s="299">
        <f>AS198</f>
        <v>0</v>
      </c>
      <c r="AT199" s="469"/>
      <c r="AU199" s="484"/>
      <c r="AV199" s="484"/>
      <c r="AW199" s="484"/>
      <c r="AX199" s="484"/>
      <c r="AY199" s="484"/>
      <c r="AZ199" s="247"/>
      <c r="BA199" s="247"/>
      <c r="BB199" s="247"/>
      <c r="BC199" s="247"/>
      <c r="BD199" s="247"/>
      <c r="BE199" s="247"/>
      <c r="BF199" s="247"/>
      <c r="BG199" s="247"/>
      <c r="BH199" s="247"/>
      <c r="BI199" s="247"/>
      <c r="BJ199" s="247"/>
      <c r="BK199" s="247"/>
      <c r="BL199" s="247"/>
      <c r="BM199" s="247"/>
      <c r="BN199" s="247"/>
      <c r="BO199" s="247"/>
      <c r="BP199" s="247"/>
      <c r="BQ199" s="489"/>
      <c r="BR199" s="248" t="e">
        <f>BR198*$AA198*$CZ198</f>
        <v>#DIV/0!</v>
      </c>
      <c r="BS199" s="247" t="e">
        <f>BS198*$AA198*$CZ198</f>
        <v>#DIV/0!</v>
      </c>
      <c r="BT199" s="247" t="e">
        <f>BT198*$AA198*$CZ198</f>
        <v>#DIV/0!</v>
      </c>
      <c r="BU199" s="257"/>
      <c r="BV199" s="317"/>
      <c r="BW199" s="303"/>
      <c r="BX199" s="246"/>
      <c r="BY199" s="246"/>
      <c r="BZ199" s="250"/>
      <c r="CA199" s="489"/>
      <c r="CB199" s="246"/>
      <c r="CC199" s="246"/>
      <c r="CD199" s="246"/>
      <c r="CE199" s="246"/>
      <c r="CF199" s="246"/>
      <c r="CG199" s="246"/>
      <c r="CH199" s="247"/>
      <c r="CI199" s="247"/>
      <c r="CJ199" s="247"/>
      <c r="CK199" s="247"/>
      <c r="CL199" s="247"/>
      <c r="CM199" s="248" t="e">
        <f>CM198*$AA198*$CZ198</f>
        <v>#DIV/0!</v>
      </c>
      <c r="CN199" s="247" t="e">
        <f>CN198*$AA198*$CZ198</f>
        <v>#DIV/0!</v>
      </c>
      <c r="CO199" s="247"/>
      <c r="CP199" s="249"/>
      <c r="CQ199" s="246"/>
      <c r="CR199" s="250"/>
      <c r="CS199" s="246"/>
      <c r="CT199" s="246"/>
      <c r="CU199" s="246"/>
      <c r="CV199" s="246"/>
      <c r="CW199" s="246"/>
      <c r="CX199" s="246"/>
      <c r="CY199" s="250"/>
      <c r="CZ199" s="317"/>
      <c r="DA199" s="257" t="e">
        <f>DA198</f>
        <v>#DIV/0!</v>
      </c>
      <c r="DB199" s="257" t="e">
        <f>DB198</f>
        <v>#DIV/0!</v>
      </c>
      <c r="DC199" s="257">
        <f>DC198</f>
        <v>0</v>
      </c>
      <c r="DD199" s="257"/>
      <c r="DE199" s="257"/>
      <c r="DF199" s="257"/>
      <c r="DG199" s="257"/>
      <c r="DH199" s="257"/>
      <c r="DI199" s="257">
        <f>DI198</f>
        <v>0</v>
      </c>
      <c r="DJ199" s="257"/>
      <c r="DK199" s="257"/>
      <c r="DL199" s="257"/>
      <c r="DM199" s="258" t="e">
        <f t="shared" si="323"/>
        <v>#DIV/0!</v>
      </c>
      <c r="DO199" s="69"/>
    </row>
    <row r="200" spans="1:121" ht="14.25" customHeight="1" outlineLevel="1" x14ac:dyDescent="0.25">
      <c r="A200" s="227"/>
      <c r="B200" s="228"/>
      <c r="C200" s="228"/>
      <c r="D200" s="228"/>
      <c r="E200" s="228"/>
      <c r="F200" s="228"/>
      <c r="G200" s="228"/>
      <c r="H200" s="228"/>
      <c r="I200" s="228"/>
      <c r="J200" s="251" t="s">
        <v>86</v>
      </c>
      <c r="K200" s="252"/>
      <c r="L200" s="253"/>
      <c r="M200" s="253"/>
      <c r="N200" s="253"/>
      <c r="O200" s="253"/>
      <c r="P200" s="253"/>
      <c r="Q200" s="230"/>
      <c r="R200" s="253"/>
      <c r="S200" s="253"/>
      <c r="T200" s="230"/>
      <c r="U200" s="230"/>
      <c r="V200" s="230"/>
      <c r="W200" s="230"/>
      <c r="X200" s="253"/>
      <c r="Y200" s="254"/>
      <c r="Z200" s="254"/>
      <c r="AA200" s="230"/>
      <c r="AB200" s="470"/>
      <c r="AC200" s="470"/>
      <c r="AD200" s="470"/>
      <c r="AE200" s="470"/>
      <c r="AF200" s="470"/>
      <c r="AG200" s="230"/>
      <c r="AH200" s="230"/>
      <c r="AI200" s="230"/>
      <c r="AJ200" s="230"/>
      <c r="AK200" s="470"/>
      <c r="AL200" s="485"/>
      <c r="AM200" s="485"/>
      <c r="AN200" s="485"/>
      <c r="AO200" s="485"/>
      <c r="AP200" s="485"/>
      <c r="AQ200" s="470"/>
      <c r="AR200" s="230"/>
      <c r="AS200" s="300"/>
      <c r="AT200" s="470"/>
      <c r="AU200" s="485"/>
      <c r="AV200" s="485"/>
      <c r="AW200" s="485"/>
      <c r="AX200" s="485"/>
      <c r="AY200" s="485"/>
      <c r="AZ200" s="230"/>
      <c r="BA200" s="230"/>
      <c r="BB200" s="230"/>
      <c r="BC200" s="230"/>
      <c r="BD200" s="230"/>
      <c r="BE200" s="230"/>
      <c r="BF200" s="230"/>
      <c r="BG200" s="230"/>
      <c r="BH200" s="230"/>
      <c r="BI200" s="230"/>
      <c r="BJ200" s="230"/>
      <c r="BK200" s="230"/>
      <c r="BL200" s="230"/>
      <c r="BM200" s="230"/>
      <c r="BN200" s="230"/>
      <c r="BO200" s="230"/>
      <c r="BP200" s="230"/>
      <c r="BQ200" s="489"/>
      <c r="BR200" s="229"/>
      <c r="BS200" s="230"/>
      <c r="BT200" s="259"/>
      <c r="BU200" s="259"/>
      <c r="BV200" s="318"/>
      <c r="BW200" s="304"/>
      <c r="BX200" s="254"/>
      <c r="BY200" s="254"/>
      <c r="BZ200" s="235"/>
      <c r="CA200" s="489"/>
      <c r="CB200" s="254"/>
      <c r="CC200" s="254"/>
      <c r="CD200" s="254"/>
      <c r="CE200" s="254"/>
      <c r="CF200" s="254"/>
      <c r="CG200" s="254"/>
      <c r="CH200" s="230"/>
      <c r="CI200" s="230"/>
      <c r="CJ200" s="230"/>
      <c r="CK200" s="230"/>
      <c r="CL200" s="230"/>
      <c r="CM200" s="229"/>
      <c r="CN200" s="230"/>
      <c r="CO200" s="230"/>
      <c r="CP200" s="231"/>
      <c r="CQ200" s="254"/>
      <c r="CR200" s="235"/>
      <c r="CS200" s="254"/>
      <c r="CT200" s="254"/>
      <c r="CU200" s="254"/>
      <c r="CV200" s="254"/>
      <c r="CW200" s="254"/>
      <c r="CX200" s="254"/>
      <c r="CY200" s="235"/>
      <c r="CZ200" s="318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259"/>
      <c r="DL200" s="259"/>
      <c r="DM200" s="260">
        <f t="shared" si="323"/>
        <v>0</v>
      </c>
      <c r="DO200" s="69"/>
    </row>
    <row r="201" spans="1:121" ht="14.25" customHeight="1" outlineLevel="1" x14ac:dyDescent="0.25">
      <c r="BT201" s="386"/>
      <c r="BX201" s="296"/>
      <c r="BY201" s="296"/>
      <c r="BZ201" s="296"/>
      <c r="CM201" s="2"/>
      <c r="CN201" s="2"/>
      <c r="CO201" s="2"/>
      <c r="CQ201" s="464"/>
      <c r="CR201" s="242"/>
    </row>
    <row r="202" spans="1:121" ht="14.25" customHeight="1" x14ac:dyDescent="0.25">
      <c r="BT202" s="386"/>
      <c r="BX202" s="296"/>
      <c r="BY202" s="296"/>
      <c r="BZ202" s="296"/>
      <c r="CB202" s="329"/>
      <c r="CC202" s="296"/>
      <c r="CD202" s="296"/>
      <c r="CE202" s="296"/>
      <c r="CF202" s="296"/>
      <c r="CG202" s="296"/>
      <c r="CH202" s="296"/>
      <c r="CI202" s="296"/>
      <c r="CJ202" s="296"/>
      <c r="CK202" s="296"/>
      <c r="CL202" s="296"/>
      <c r="CM202" s="204"/>
      <c r="CN202" s="204"/>
      <c r="CO202" s="204"/>
      <c r="CP202" s="204"/>
      <c r="CQ202" s="204"/>
      <c r="CR202" s="341"/>
      <c r="CS202" s="205"/>
      <c r="CT202" s="205"/>
      <c r="CU202" s="205"/>
      <c r="CV202" s="205"/>
      <c r="CW202" s="205"/>
      <c r="CX202" s="342"/>
      <c r="CY202" s="342"/>
    </row>
    <row r="203" spans="1:121" ht="20.100000000000001" customHeight="1" x14ac:dyDescent="0.25">
      <c r="J203" s="417" t="s">
        <v>77</v>
      </c>
      <c r="K203" s="465"/>
      <c r="L203" s="418"/>
      <c r="M203" s="418"/>
      <c r="N203" s="418"/>
      <c r="O203" s="418"/>
      <c r="P203" s="418"/>
      <c r="Q203" s="421"/>
      <c r="R203" s="418"/>
      <c r="S203" s="418"/>
      <c r="T203" s="421">
        <f>T54+T93+T121+T162+T198</f>
        <v>0</v>
      </c>
      <c r="U203" s="421">
        <f>U54+U93+U121+U162+U198</f>
        <v>0</v>
      </c>
      <c r="V203" s="421"/>
      <c r="W203" s="421"/>
      <c r="X203" s="466"/>
      <c r="Y203" s="397" t="e">
        <f>AJ203/AI203</f>
        <v>#DIV/0!</v>
      </c>
      <c r="Z203" s="397" t="e">
        <f>AR203/AI203</f>
        <v>#DIV/0!</v>
      </c>
      <c r="AA203" s="420">
        <f>AA54+AA93+AA121+AA162+AA198</f>
        <v>0</v>
      </c>
      <c r="AB203" s="467"/>
      <c r="AC203" s="467"/>
      <c r="AD203" s="467"/>
      <c r="AE203" s="467"/>
      <c r="AF203" s="467"/>
      <c r="AG203" s="421"/>
      <c r="AH203" s="421"/>
      <c r="AI203" s="423">
        <f t="shared" ref="AI203:AS203" si="401">AI54+AI93+AI121+AI162+AI198</f>
        <v>0</v>
      </c>
      <c r="AJ203" s="423">
        <f t="shared" si="401"/>
        <v>0</v>
      </c>
      <c r="AK203" s="423" t="e">
        <f t="shared" si="401"/>
        <v>#DIV/0!</v>
      </c>
      <c r="AL203" s="423" t="e">
        <f t="shared" si="401"/>
        <v>#DIV/0!</v>
      </c>
      <c r="AM203" s="423" t="e">
        <f t="shared" si="401"/>
        <v>#DIV/0!</v>
      </c>
      <c r="AN203" s="423" t="e">
        <f t="shared" si="401"/>
        <v>#DIV/0!</v>
      </c>
      <c r="AO203" s="423" t="e">
        <f t="shared" si="401"/>
        <v>#DIV/0!</v>
      </c>
      <c r="AP203" s="423" t="e">
        <f t="shared" si="401"/>
        <v>#DIV/0!</v>
      </c>
      <c r="AQ203" s="423">
        <f t="shared" si="401"/>
        <v>0</v>
      </c>
      <c r="AR203" s="423">
        <f t="shared" si="401"/>
        <v>0</v>
      </c>
      <c r="AS203" s="422">
        <f t="shared" si="401"/>
        <v>0</v>
      </c>
      <c r="AT203" s="421"/>
      <c r="AU203" s="421"/>
      <c r="AV203" s="421"/>
      <c r="AW203" s="421"/>
      <c r="AX203" s="421"/>
      <c r="AY203" s="421"/>
      <c r="AZ203" s="421"/>
      <c r="BA203" s="421"/>
      <c r="BB203" s="421"/>
      <c r="BC203" s="421"/>
      <c r="BD203" s="421"/>
      <c r="BE203" s="421"/>
      <c r="BF203" s="421"/>
      <c r="BG203" s="421"/>
      <c r="BH203" s="421"/>
      <c r="BI203" s="421"/>
      <c r="BJ203" s="421"/>
      <c r="BK203" s="421"/>
      <c r="BL203" s="421"/>
      <c r="BM203" s="421"/>
      <c r="BN203" s="421"/>
      <c r="BO203" s="424"/>
      <c r="BP203" s="421"/>
      <c r="BQ203" s="488"/>
      <c r="BR203" s="425" t="e">
        <f>SUM(BR199,BR163,BR122,BR94,BR55)/$AA$203/$CZ$203</f>
        <v>#DIV/0!</v>
      </c>
      <c r="BS203" s="424" t="e">
        <f>SUM(BS199,BS163,BS122,BS94,BS55)/$AA$203/$CZ$203</f>
        <v>#DIV/0!</v>
      </c>
      <c r="BT203" s="527" t="e">
        <f>SUM(BT199,BT163,BT122,BT94,BT55)/$AA$203/$CZ$203</f>
        <v>#DIV/0!</v>
      </c>
      <c r="BU203" s="520" t="e">
        <f>BR203-BS203</f>
        <v>#DIV/0!</v>
      </c>
      <c r="BV203" s="520" t="e">
        <f>BR203-BT203</f>
        <v>#DIV/0!</v>
      </c>
      <c r="BW203" s="531" t="e">
        <f>BW54+BW93+BW121+BW162+BW198</f>
        <v>#DIV/0!</v>
      </c>
      <c r="BX203" s="449" t="e">
        <f>BX54+BX93+BX121+BX162+BX198</f>
        <v>#DIV/0!</v>
      </c>
      <c r="BY203" s="449" t="e">
        <f>BY54+BY93+BY121+BY162+BY198</f>
        <v>#DIV/0!</v>
      </c>
      <c r="BZ203" s="451" t="e">
        <f>BZ54+BZ93+BZ121+BZ162+BZ198</f>
        <v>#DIV/0!</v>
      </c>
      <c r="CA203" s="488"/>
      <c r="CB203" s="419"/>
      <c r="CC203" s="428"/>
      <c r="CD203" s="428"/>
      <c r="CE203" s="428"/>
      <c r="CF203" s="428"/>
      <c r="CG203" s="428"/>
      <c r="CH203" s="421" t="e">
        <f>CH54+CH93+CH121+CH162+CH198</f>
        <v>#DIV/0!</v>
      </c>
      <c r="CI203" s="421"/>
      <c r="CJ203" s="421"/>
      <c r="CK203" s="421"/>
      <c r="CL203" s="550"/>
      <c r="CM203" s="425" t="e">
        <f>SUM(CM199,CM163,CM122,CM94,CM55)/$AA$203/$CZ$203</f>
        <v>#DIV/0!</v>
      </c>
      <c r="CN203" s="396" t="e">
        <f>SUM(CN199,CN163,CN122,CN94,CN55)/$AA$203/$CZ$203</f>
        <v>#DIV/0!</v>
      </c>
      <c r="CO203" s="421" t="e">
        <f>CO54+CO93+CO121+CO162+CO198</f>
        <v>#DIV/0!</v>
      </c>
      <c r="CP203" s="413" t="e">
        <f>CP54+CP93+CP121+CP162+CP198</f>
        <v>#DIV/0!</v>
      </c>
      <c r="CQ203" s="428"/>
      <c r="CR203" s="430"/>
      <c r="CS203" s="428"/>
      <c r="CT203" s="428"/>
      <c r="CU203" s="428"/>
      <c r="CV203" s="421" t="e">
        <f>CV54+CV93+CV121+CV162+CV198</f>
        <v>#DIV/0!</v>
      </c>
      <c r="CW203" s="421" t="e">
        <f>CW54+CW93+CW121+CW162+CW198</f>
        <v>#DIV/0!</v>
      </c>
      <c r="CX203" s="428"/>
      <c r="CY203" s="413" t="e">
        <f>CY54+CY93+CY121+CY162+CY198</f>
        <v>#DIV/0!</v>
      </c>
      <c r="CZ203" s="402" t="e">
        <f>(CZ54*AA54+CZ93*AA93+CZ121*AA121+CZ162*AA162+CZ198*AA198)/SUM(AA54,AA93,AA121,AA162,AA198)</f>
        <v>#DIV/0!</v>
      </c>
      <c r="DA203" s="423" t="e">
        <f t="shared" ref="DA203:DM203" si="402">DA54+DA93+DA121+DA162+DA198</f>
        <v>#DIV/0!</v>
      </c>
      <c r="DB203" s="423" t="e">
        <f t="shared" si="402"/>
        <v>#DIV/0!</v>
      </c>
      <c r="DC203" s="423">
        <f t="shared" si="402"/>
        <v>0</v>
      </c>
      <c r="DD203" s="423" t="e">
        <f t="shared" si="402"/>
        <v>#DIV/0!</v>
      </c>
      <c r="DE203" s="423" t="e">
        <f t="shared" si="402"/>
        <v>#DIV/0!</v>
      </c>
      <c r="DF203" s="423" t="e">
        <f t="shared" si="402"/>
        <v>#DIV/0!</v>
      </c>
      <c r="DG203" s="423" t="e">
        <f t="shared" si="402"/>
        <v>#DIV/0!</v>
      </c>
      <c r="DH203" s="423">
        <f t="shared" si="402"/>
        <v>0</v>
      </c>
      <c r="DI203" s="423">
        <f t="shared" si="402"/>
        <v>0</v>
      </c>
      <c r="DJ203" s="423" t="e">
        <f t="shared" si="402"/>
        <v>#DIV/0!</v>
      </c>
      <c r="DK203" s="423" t="e">
        <f t="shared" si="402"/>
        <v>#DIV/0!</v>
      </c>
      <c r="DL203" s="423" t="e">
        <f t="shared" si="402"/>
        <v>#DIV/0!</v>
      </c>
      <c r="DM203" s="763" t="e">
        <f t="shared" si="402"/>
        <v>#DIV/0!</v>
      </c>
    </row>
    <row r="204" spans="1:121" ht="20.25" customHeight="1" x14ac:dyDescent="0.25">
      <c r="J204" s="417" t="s">
        <v>97</v>
      </c>
      <c r="K204" s="465"/>
      <c r="L204" s="418"/>
      <c r="M204" s="418"/>
      <c r="N204" s="418"/>
      <c r="O204" s="418"/>
      <c r="P204" s="418"/>
      <c r="Q204" s="421"/>
      <c r="R204" s="418"/>
      <c r="S204" s="418"/>
      <c r="T204" s="421"/>
      <c r="U204" s="421"/>
      <c r="V204" s="421"/>
      <c r="W204" s="421"/>
      <c r="X204" s="418"/>
      <c r="Y204" s="428"/>
      <c r="Z204" s="414"/>
      <c r="AA204" s="420">
        <f>AA54*0.51+AA93+AA121+AA162+AA198</f>
        <v>0</v>
      </c>
      <c r="AB204" s="467"/>
      <c r="AC204" s="467"/>
      <c r="AD204" s="467"/>
      <c r="AE204" s="467"/>
      <c r="AF204" s="467"/>
      <c r="AG204" s="421"/>
      <c r="AH204" s="421"/>
      <c r="AI204" s="423">
        <f t="shared" ref="AI204:AS204" si="403">AI54*0.51+AI93+AI121+AI162+AI198</f>
        <v>0</v>
      </c>
      <c r="AJ204" s="423">
        <f t="shared" si="403"/>
        <v>0</v>
      </c>
      <c r="AK204" s="423" t="e">
        <f t="shared" si="403"/>
        <v>#DIV/0!</v>
      </c>
      <c r="AL204" s="423" t="e">
        <f t="shared" si="403"/>
        <v>#DIV/0!</v>
      </c>
      <c r="AM204" s="423" t="e">
        <f t="shared" si="403"/>
        <v>#DIV/0!</v>
      </c>
      <c r="AN204" s="423" t="e">
        <f t="shared" si="403"/>
        <v>#DIV/0!</v>
      </c>
      <c r="AO204" s="423" t="e">
        <f t="shared" si="403"/>
        <v>#DIV/0!</v>
      </c>
      <c r="AP204" s="423" t="e">
        <f t="shared" si="403"/>
        <v>#DIV/0!</v>
      </c>
      <c r="AQ204" s="423">
        <f t="shared" si="403"/>
        <v>0</v>
      </c>
      <c r="AR204" s="423">
        <f t="shared" si="403"/>
        <v>0</v>
      </c>
      <c r="AS204" s="422">
        <f t="shared" si="403"/>
        <v>0</v>
      </c>
      <c r="AT204" s="421"/>
      <c r="AU204" s="421"/>
      <c r="AV204" s="421"/>
      <c r="AW204" s="421"/>
      <c r="AX204" s="421"/>
      <c r="AY204" s="421"/>
      <c r="AZ204" s="421"/>
      <c r="BA204" s="421"/>
      <c r="BB204" s="421"/>
      <c r="BC204" s="421"/>
      <c r="BD204" s="421"/>
      <c r="BE204" s="421"/>
      <c r="BF204" s="421"/>
      <c r="BG204" s="421"/>
      <c r="BH204" s="421"/>
      <c r="BI204" s="421"/>
      <c r="BJ204" s="421"/>
      <c r="BK204" s="421"/>
      <c r="BL204" s="421"/>
      <c r="BM204" s="421"/>
      <c r="BN204" s="421"/>
      <c r="BO204" s="424"/>
      <c r="BP204" s="421"/>
      <c r="BQ204" s="488"/>
      <c r="BR204" s="425"/>
      <c r="BS204" s="424"/>
      <c r="BT204" s="520"/>
      <c r="BU204" s="520"/>
      <c r="BV204" s="520"/>
      <c r="BW204" s="531" t="e">
        <f>BW54*0.51+BW93+BW121+BW162+BW198</f>
        <v>#DIV/0!</v>
      </c>
      <c r="BX204" s="449" t="e">
        <f>BX54*0.51+BX93+BX121+BX162+BX198</f>
        <v>#DIV/0!</v>
      </c>
      <c r="BY204" s="449" t="e">
        <f>BY54*0.51+BY93+BY121+BY162+BY198</f>
        <v>#DIV/0!</v>
      </c>
      <c r="BZ204" s="451" t="e">
        <f>BZ54*0.51+BZ93+BZ121+BZ162+BZ198</f>
        <v>#DIV/0!</v>
      </c>
      <c r="CA204" s="488"/>
      <c r="CB204" s="419"/>
      <c r="CC204" s="428"/>
      <c r="CD204" s="428"/>
      <c r="CE204" s="428"/>
      <c r="CF204" s="428"/>
      <c r="CG204" s="428"/>
      <c r="CH204" s="421" t="e">
        <f>CH54*0.51+CH93+CH121+CH162+CH198</f>
        <v>#DIV/0!</v>
      </c>
      <c r="CI204" s="421"/>
      <c r="CJ204" s="421"/>
      <c r="CK204" s="421"/>
      <c r="CL204" s="550"/>
      <c r="CM204" s="551"/>
      <c r="CN204" s="552"/>
      <c r="CO204" s="421" t="e">
        <f>CO54*0.51+CO93+CO121+CO162+CO198</f>
        <v>#DIV/0!</v>
      </c>
      <c r="CP204" s="413" t="e">
        <f>CP54*0.51+CP93+CP121+CP162+CP198</f>
        <v>#DIV/0!</v>
      </c>
      <c r="CQ204" s="428"/>
      <c r="CR204" s="430"/>
      <c r="CS204" s="428"/>
      <c r="CT204" s="428"/>
      <c r="CU204" s="428"/>
      <c r="CV204" s="421" t="e">
        <f>CV54*0.51+CV93+CV121+CV162+CV198</f>
        <v>#DIV/0!</v>
      </c>
      <c r="CW204" s="421" t="e">
        <f>CW54*0.51+CW93+CW121+CW162+CW198</f>
        <v>#DIV/0!</v>
      </c>
      <c r="CX204" s="428"/>
      <c r="CY204" s="413" t="e">
        <f>CY54*0.51+CY93+CY121+CY162+CY198</f>
        <v>#DIV/0!</v>
      </c>
      <c r="CZ204" s="402" t="e">
        <f>(CZ54*AA54+CZ93*AA93+CZ121*AA121+CZ162*AA162+CZ198*AA198)/SUM(AA54,AA93,AA121,AA162,AA198)</f>
        <v>#DIV/0!</v>
      </c>
      <c r="DA204" s="423" t="e">
        <f t="shared" ref="DA204:DM204" si="404">DA54*0.51+DA93+DA121+DA162+DA198</f>
        <v>#DIV/0!</v>
      </c>
      <c r="DB204" s="423" t="e">
        <f t="shared" si="404"/>
        <v>#DIV/0!</v>
      </c>
      <c r="DC204" s="423">
        <f t="shared" si="404"/>
        <v>0</v>
      </c>
      <c r="DD204" s="423" t="e">
        <f t="shared" si="404"/>
        <v>#DIV/0!</v>
      </c>
      <c r="DE204" s="423" t="e">
        <f t="shared" si="404"/>
        <v>#DIV/0!</v>
      </c>
      <c r="DF204" s="423" t="e">
        <f t="shared" si="404"/>
        <v>#DIV/0!</v>
      </c>
      <c r="DG204" s="423" t="e">
        <f t="shared" si="404"/>
        <v>#DIV/0!</v>
      </c>
      <c r="DH204" s="423">
        <f t="shared" si="404"/>
        <v>0</v>
      </c>
      <c r="DI204" s="423">
        <f t="shared" si="404"/>
        <v>0</v>
      </c>
      <c r="DJ204" s="423" t="e">
        <f t="shared" si="404"/>
        <v>#DIV/0!</v>
      </c>
      <c r="DK204" s="423" t="e">
        <f t="shared" si="404"/>
        <v>#DIV/0!</v>
      </c>
      <c r="DL204" s="423" t="e">
        <f t="shared" si="404"/>
        <v>#DIV/0!</v>
      </c>
      <c r="DM204" s="763" t="e">
        <f t="shared" si="404"/>
        <v>#DIV/0!</v>
      </c>
    </row>
    <row r="205" spans="1:121" ht="9" customHeight="1" x14ac:dyDescent="0.25">
      <c r="BT205" s="386"/>
      <c r="CB205" s="329"/>
      <c r="CC205" s="296"/>
      <c r="CD205" s="296"/>
      <c r="CE205" s="296"/>
      <c r="CF205" s="296"/>
      <c r="CG205" s="296"/>
      <c r="CH205" s="296"/>
      <c r="CI205" s="296"/>
      <c r="CJ205" s="296"/>
      <c r="CK205" s="296"/>
      <c r="CL205" s="296"/>
      <c r="CM205" s="341"/>
      <c r="CN205" s="341"/>
      <c r="CO205" s="341"/>
      <c r="CP205" s="204"/>
      <c r="CQ205" s="204"/>
      <c r="CR205" s="341"/>
      <c r="CS205" s="205"/>
      <c r="CT205" s="205"/>
      <c r="CU205" s="205"/>
      <c r="CV205" s="205"/>
      <c r="CW205" s="205"/>
      <c r="CX205" s="342"/>
      <c r="CY205" s="342"/>
    </row>
    <row r="206" spans="1:121" ht="24" customHeight="1" x14ac:dyDescent="0.25">
      <c r="BR206" s="571" t="s">
        <v>136</v>
      </c>
      <c r="BS206" s="424"/>
      <c r="BT206" s="424"/>
      <c r="BU206" s="424"/>
      <c r="BV206" s="782" t="e">
        <f>BT203-BS203</f>
        <v>#DIV/0!</v>
      </c>
    </row>
    <row r="208" spans="1:121" ht="12" customHeight="1" x14ac:dyDescent="0.25"/>
  </sheetData>
  <mergeCells count="1971"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AT1:AY1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U28:CU29"/>
    <mergeCell ref="CS38:CS39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CS86:CS87"/>
    <mergeCell ref="CT86:CT87"/>
    <mergeCell ref="CU86:CU87"/>
    <mergeCell ref="DC191:DC192"/>
    <mergeCell ref="DD191:DD192"/>
    <mergeCell ref="AA1:AA2"/>
    <mergeCell ref="AB1:AB2"/>
    <mergeCell ref="DM193:DM194"/>
    <mergeCell ref="CD152:CD153"/>
    <mergeCell ref="CE152:CE153"/>
    <mergeCell ref="CH152:CH153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K86:DK87"/>
    <mergeCell ref="BK193:BK194"/>
    <mergeCell ref="BL193:BL194"/>
    <mergeCell ref="DJ193:DJ194"/>
    <mergeCell ref="DK193:DK194"/>
    <mergeCell ref="DL193:DL194"/>
    <mergeCell ref="DL191:DL192"/>
    <mergeCell ref="DM191:DM192"/>
    <mergeCell ref="BM193:BM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CR191:CR192"/>
    <mergeCell ref="CS191:CS192"/>
    <mergeCell ref="CM191:CM192"/>
    <mergeCell ref="CN191:CN192"/>
    <mergeCell ref="AD193:AD194"/>
    <mergeCell ref="AE193:AE194"/>
    <mergeCell ref="AF193:AF194"/>
    <mergeCell ref="AG193:AG194"/>
    <mergeCell ref="AK193:AK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AZ193:AZ194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F187:AF188"/>
    <mergeCell ref="CT187:CT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CZ158:CZ159"/>
    <mergeCell ref="DA158:DA159"/>
    <mergeCell ref="DC158:DC159"/>
    <mergeCell ref="DD158:DD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DJ156:DJ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B156:CB157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Z156:CZ157"/>
    <mergeCell ref="DA156:DA157"/>
    <mergeCell ref="DC156:D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R156:BR157"/>
    <mergeCell ref="BS156:BS157"/>
    <mergeCell ref="BT156:BT157"/>
    <mergeCell ref="BU156:BU157"/>
    <mergeCell ref="BV156:BV157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CC144:CC145"/>
    <mergeCell ref="CD144:CD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U44:BU45"/>
    <mergeCell ref="BV44:BV45"/>
    <mergeCell ref="BK144:BK145"/>
    <mergeCell ref="BL144:BL145"/>
    <mergeCell ref="BG144:BG145"/>
    <mergeCell ref="BS144:BS145"/>
    <mergeCell ref="BN44:BN45"/>
    <mergeCell ref="BS138:BS139"/>
    <mergeCell ref="BS141:BS142"/>
    <mergeCell ref="BU141:BU142"/>
    <mergeCell ref="BU138:BU139"/>
    <mergeCell ref="BU144:BU145"/>
    <mergeCell ref="BU136:BU137"/>
    <mergeCell ref="BN136:BN137"/>
    <mergeCell ref="BO136:BO137"/>
    <mergeCell ref="BV46:BV47"/>
    <mergeCell ref="BN46:BN47"/>
    <mergeCell ref="BO46:BO47"/>
    <mergeCell ref="BM46:BM47"/>
    <mergeCell ref="BO44:BO45"/>
    <mergeCell ref="BM144:BM145"/>
    <mergeCell ref="BN144:BN145"/>
    <mergeCell ref="BO144:BO145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DK150:DK151"/>
    <mergeCell ref="CX138:CX139"/>
    <mergeCell ref="CY138:CY139"/>
    <mergeCell ref="CN138:CN139"/>
    <mergeCell ref="DK144:DK145"/>
    <mergeCell ref="DI144:DI145"/>
    <mergeCell ref="CZ141:CZ142"/>
    <mergeCell ref="CZ144:CZ145"/>
    <mergeCell ref="CR138:CR139"/>
    <mergeCell ref="CR141:CR142"/>
    <mergeCell ref="CR144:CR145"/>
    <mergeCell ref="DC138:DC139"/>
    <mergeCell ref="DI138:DI139"/>
    <mergeCell ref="DA138:DA139"/>
    <mergeCell ref="DA141:DA142"/>
    <mergeCell ref="DA144:DA145"/>
    <mergeCell ref="CT138:CT139"/>
    <mergeCell ref="CN150:CN151"/>
    <mergeCell ref="DA150:DA151"/>
    <mergeCell ref="CS150:CS151"/>
    <mergeCell ref="CT150:CT151"/>
    <mergeCell ref="CP141:CP142"/>
    <mergeCell ref="CP144:CP145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I158:DI159"/>
    <mergeCell ref="CT144:CT145"/>
    <mergeCell ref="DL150:DL151"/>
    <mergeCell ref="DM150:DM151"/>
    <mergeCell ref="CV144:CV145"/>
    <mergeCell ref="CW144:CW145"/>
    <mergeCell ref="CX144:CX145"/>
    <mergeCell ref="CY144:CY145"/>
    <mergeCell ref="DC144:DC145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CR136:CR137"/>
    <mergeCell ref="DA136:DA137"/>
    <mergeCell ref="CT185:CT186"/>
    <mergeCell ref="CP187:CP188"/>
    <mergeCell ref="CV187:CV188"/>
    <mergeCell ref="CW187:CW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U152:CU153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CC152:CC153"/>
    <mergeCell ref="CR154:CR155"/>
    <mergeCell ref="CS154:CS155"/>
    <mergeCell ref="CT154:CT155"/>
    <mergeCell ref="CU154:CU155"/>
    <mergeCell ref="DD156:DD157"/>
    <mergeCell ref="DE156:DE157"/>
    <mergeCell ref="DF156:DF157"/>
    <mergeCell ref="DG156:DG157"/>
    <mergeCell ref="DH156:DH157"/>
    <mergeCell ref="DI156:DI157"/>
    <mergeCell ref="CV158:CV159"/>
    <mergeCell ref="CW158:CW159"/>
    <mergeCell ref="CX158:CX159"/>
    <mergeCell ref="CY158:CY159"/>
    <mergeCell ref="S174:S180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DE152:DE153"/>
    <mergeCell ref="DF152:DF153"/>
    <mergeCell ref="DG152:DG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AE185:AE186"/>
    <mergeCell ref="AE183:AE184"/>
    <mergeCell ref="AF183:AF184"/>
    <mergeCell ref="AG183:AG184"/>
    <mergeCell ref="AJ183:AJ184"/>
    <mergeCell ref="AD152:AD153"/>
    <mergeCell ref="AE152:AE153"/>
    <mergeCell ref="AF152:AF153"/>
    <mergeCell ref="AG152:AG153"/>
    <mergeCell ref="BA150:BA151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BR150:BR151"/>
    <mergeCell ref="BJ150:BJ151"/>
    <mergeCell ref="BG152:BG153"/>
    <mergeCell ref="BH152:BH153"/>
    <mergeCell ref="BI152:BI153"/>
    <mergeCell ref="BJ152:BJ153"/>
    <mergeCell ref="BS152:BS153"/>
    <mergeCell ref="BK152:BK153"/>
    <mergeCell ref="BL152:BL153"/>
    <mergeCell ref="BT152:BT153"/>
    <mergeCell ref="BU152:BU153"/>
    <mergeCell ref="BV152:BV153"/>
    <mergeCell ref="BR185:BR186"/>
    <mergeCell ref="BS185:BS186"/>
    <mergeCell ref="BL185:BL186"/>
    <mergeCell ref="BM185:BM186"/>
    <mergeCell ref="AA152:AA153"/>
    <mergeCell ref="AB152:AB153"/>
    <mergeCell ref="AC152:AC153"/>
    <mergeCell ref="AU154:AU155"/>
    <mergeCell ref="CB152:CB153"/>
    <mergeCell ref="BO152:BO153"/>
    <mergeCell ref="BR152:BR153"/>
    <mergeCell ref="AM152:AM153"/>
    <mergeCell ref="AN152:AN153"/>
    <mergeCell ref="AO152:AO153"/>
    <mergeCell ref="AV154:AV155"/>
    <mergeCell ref="AY156:AY157"/>
    <mergeCell ref="AZ156:AZ157"/>
    <mergeCell ref="BA156:BA157"/>
    <mergeCell ref="BB156:BB157"/>
    <mergeCell ref="AA154:AA155"/>
    <mergeCell ref="AB154:AB155"/>
    <mergeCell ref="AC154:AC155"/>
    <mergeCell ref="AD154:AD155"/>
    <mergeCell ref="AQ152:AQ153"/>
    <mergeCell ref="AT152:AT153"/>
    <mergeCell ref="AU152:AU153"/>
    <mergeCell ref="AK154:AK155"/>
    <mergeCell ref="AL154:AL155"/>
    <mergeCell ref="CB158:CB159"/>
    <mergeCell ref="BN158:BN159"/>
    <mergeCell ref="AD156:AD157"/>
    <mergeCell ref="AE156:AE157"/>
    <mergeCell ref="AF156:AF157"/>
    <mergeCell ref="AG156:AG157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H187:CH188"/>
    <mergeCell ref="CB183:CB184"/>
    <mergeCell ref="CD185:CD186"/>
    <mergeCell ref="CM185:CM186"/>
    <mergeCell ref="BG150:BG151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CB141:CB142"/>
    <mergeCell ref="CC141:CC142"/>
    <mergeCell ref="CD141:CD142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CV141:CV142"/>
    <mergeCell ref="CW141:CW142"/>
    <mergeCell ref="CV138:CV139"/>
    <mergeCell ref="CN136:CN137"/>
    <mergeCell ref="CN141:CN142"/>
    <mergeCell ref="CM141:CM142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AN150:AN151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E158:BE159"/>
    <mergeCell ref="BF158:BF159"/>
    <mergeCell ref="BL187:BL188"/>
    <mergeCell ref="BE150:BE151"/>
    <mergeCell ref="AT154:AT155"/>
    <mergeCell ref="BU183:BU184"/>
    <mergeCell ref="BJ183:BJ184"/>
    <mergeCell ref="BK183:BK184"/>
    <mergeCell ref="BL158:BL159"/>
    <mergeCell ref="BM158:BM159"/>
    <mergeCell ref="BO158:BO159"/>
    <mergeCell ref="BR158:BR159"/>
    <mergeCell ref="BS158:BS159"/>
    <mergeCell ref="BT158:BT159"/>
    <mergeCell ref="BU158:BU159"/>
    <mergeCell ref="BM152:BM153"/>
    <mergeCell ref="BN152:BN153"/>
    <mergeCell ref="AP183:AP184"/>
    <mergeCell ref="AT183:AT184"/>
    <mergeCell ref="AU183:AU184"/>
    <mergeCell ref="AY183:AY184"/>
    <mergeCell ref="BE183:BE184"/>
    <mergeCell ref="BF183:BF184"/>
    <mergeCell ref="BG183:BG184"/>
    <mergeCell ref="BG158:BG159"/>
    <mergeCell ref="BH158:BH159"/>
    <mergeCell ref="BI158:BI159"/>
    <mergeCell ref="BJ158:BJ159"/>
    <mergeCell ref="BK158:BK159"/>
    <mergeCell ref="BL183:BL184"/>
    <mergeCell ref="AV152:AV153"/>
    <mergeCell ref="BC156:BC157"/>
    <mergeCell ref="BM183:BM184"/>
    <mergeCell ref="BN183:BN184"/>
    <mergeCell ref="BO183:BO184"/>
    <mergeCell ref="BR183:BR184"/>
    <mergeCell ref="BL154:BL155"/>
    <mergeCell ref="BM154:BM155"/>
    <mergeCell ref="BN154:BN155"/>
    <mergeCell ref="BE185:BE186"/>
    <mergeCell ref="BF185:BF186"/>
    <mergeCell ref="BG185:BG186"/>
    <mergeCell ref="BK187:BK188"/>
    <mergeCell ref="AP154:AP155"/>
    <mergeCell ref="AQ154:AQ155"/>
    <mergeCell ref="AX156:AX157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Y144:AY145"/>
    <mergeCell ref="AP152:AP153"/>
    <mergeCell ref="J136:J137"/>
    <mergeCell ref="K136:K137"/>
    <mergeCell ref="L136:L137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DK136:DK137"/>
    <mergeCell ref="CC34:CC35"/>
    <mergeCell ref="CC36:CC37"/>
    <mergeCell ref="CC38:CC39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CB1:CP1"/>
    <mergeCell ref="BG25:BG26"/>
    <mergeCell ref="BJ25:BJ26"/>
    <mergeCell ref="BK25:BK26"/>
    <mergeCell ref="BL25:BL26"/>
    <mergeCell ref="BM25:BM26"/>
    <mergeCell ref="BN25:BN26"/>
    <mergeCell ref="CH25:CH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DK25:DK26"/>
    <mergeCell ref="CS25:CS26"/>
    <mergeCell ref="CT25:CT26"/>
    <mergeCell ref="CU25:CU26"/>
    <mergeCell ref="CV25:CV26"/>
    <mergeCell ref="K25:K26"/>
    <mergeCell ref="L25:L26"/>
    <mergeCell ref="M25:M26"/>
    <mergeCell ref="CX25:CX26"/>
    <mergeCell ref="CB25:CB26"/>
    <mergeCell ref="CC25:CC26"/>
    <mergeCell ref="CP25:CP26"/>
    <mergeCell ref="CD25:CD26"/>
    <mergeCell ref="CN25:CN26"/>
    <mergeCell ref="BR25:BR26"/>
    <mergeCell ref="BS25:BS26"/>
    <mergeCell ref="BU25:BU26"/>
    <mergeCell ref="DB25:DB26"/>
    <mergeCell ref="BC25:BC26"/>
    <mergeCell ref="BD25:BD26"/>
    <mergeCell ref="CI25:CI26"/>
    <mergeCell ref="CJ25:CJ26"/>
    <mergeCell ref="CK25:CK26"/>
    <mergeCell ref="CL25:CL26"/>
    <mergeCell ref="CO25:CO26"/>
    <mergeCell ref="AF25:AF26"/>
    <mergeCell ref="AG25:AG26"/>
    <mergeCell ref="AJ25:AJ26"/>
    <mergeCell ref="DD25:DD26"/>
    <mergeCell ref="CF25:CF26"/>
    <mergeCell ref="CM25:CM26"/>
    <mergeCell ref="AE25:AE26"/>
    <mergeCell ref="S25:S26"/>
    <mergeCell ref="J30:J31"/>
    <mergeCell ref="K30:K31"/>
    <mergeCell ref="L30:L31"/>
    <mergeCell ref="M30:M31"/>
    <mergeCell ref="N30:N31"/>
    <mergeCell ref="O30:O31"/>
    <mergeCell ref="Q30:Q31"/>
    <mergeCell ref="R30:R31"/>
    <mergeCell ref="S30:S31"/>
    <mergeCell ref="X30:X31"/>
    <mergeCell ref="Y30:Y31"/>
    <mergeCell ref="AA30:AA31"/>
    <mergeCell ref="J28:J29"/>
    <mergeCell ref="K28:K29"/>
    <mergeCell ref="L28:L29"/>
    <mergeCell ref="AD30:AD31"/>
    <mergeCell ref="X25:X26"/>
    <mergeCell ref="Y25:Y26"/>
    <mergeCell ref="Z25:Z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J34:J35"/>
    <mergeCell ref="K34:K35"/>
    <mergeCell ref="L34:L35"/>
    <mergeCell ref="M34:M35"/>
    <mergeCell ref="AE30:AE31"/>
    <mergeCell ref="AF30:AF31"/>
    <mergeCell ref="AG30:AG31"/>
    <mergeCell ref="AT34:AT35"/>
    <mergeCell ref="AU34:AU35"/>
    <mergeCell ref="AV34:AV35"/>
    <mergeCell ref="AW34:AW35"/>
    <mergeCell ref="AX34:AX35"/>
    <mergeCell ref="AY34:AY35"/>
    <mergeCell ref="AE28:AE29"/>
    <mergeCell ref="AF28:AF29"/>
    <mergeCell ref="AG28:AG29"/>
    <mergeCell ref="AC30:AC31"/>
    <mergeCell ref="AW36:AW37"/>
    <mergeCell ref="AX36:AX37"/>
    <mergeCell ref="AY36:AY37"/>
    <mergeCell ref="AU28:AU29"/>
    <mergeCell ref="AY28:AY29"/>
    <mergeCell ref="BV28:BV29"/>
    <mergeCell ref="DE25:DE26"/>
    <mergeCell ref="DF25:DF26"/>
    <mergeCell ref="DG25:DG26"/>
    <mergeCell ref="DH25:DH26"/>
    <mergeCell ref="DJ25:DJ26"/>
    <mergeCell ref="CR28:CR29"/>
    <mergeCell ref="CH28:CH29"/>
    <mergeCell ref="CB28:CB29"/>
    <mergeCell ref="CC28:CC29"/>
    <mergeCell ref="BF28:BF29"/>
    <mergeCell ref="BT28:BT29"/>
    <mergeCell ref="BT25:BT26"/>
    <mergeCell ref="BC34:BC35"/>
    <mergeCell ref="CS34:CS35"/>
    <mergeCell ref="CT34:CT35"/>
    <mergeCell ref="CU34:CU35"/>
    <mergeCell ref="CV34:CV35"/>
    <mergeCell ref="BS30:BS31"/>
    <mergeCell ref="BT30:BT31"/>
    <mergeCell ref="BU30:BU31"/>
    <mergeCell ref="BV30:BV31"/>
    <mergeCell ref="CW36:CW37"/>
    <mergeCell ref="CX36:CX37"/>
    <mergeCell ref="AZ28:AZ29"/>
    <mergeCell ref="AE38:AE39"/>
    <mergeCell ref="AF38:AF39"/>
    <mergeCell ref="X28:X29"/>
    <mergeCell ref="Y28:Y29"/>
    <mergeCell ref="AA28:AA29"/>
    <mergeCell ref="AS28:AS29"/>
    <mergeCell ref="AK25:AK26"/>
    <mergeCell ref="AL25:AL26"/>
    <mergeCell ref="AP25:AP26"/>
    <mergeCell ref="AS25:AS26"/>
    <mergeCell ref="AB30:AB31"/>
    <mergeCell ref="AB28:AB29"/>
    <mergeCell ref="AA34:AA35"/>
    <mergeCell ref="AK30:AK31"/>
    <mergeCell ref="AL30:AL31"/>
    <mergeCell ref="AA36:AA37"/>
    <mergeCell ref="AQ36:AQ37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P28:AP29"/>
    <mergeCell ref="AJ28:AJ29"/>
    <mergeCell ref="A1:I1"/>
    <mergeCell ref="BE25:BE26"/>
    <mergeCell ref="BE28:BE29"/>
    <mergeCell ref="BR28:BR29"/>
    <mergeCell ref="CW28:CW29"/>
    <mergeCell ref="CX28:CX29"/>
    <mergeCell ref="CP28:CP29"/>
    <mergeCell ref="CS28:CS29"/>
    <mergeCell ref="CT28:CT29"/>
    <mergeCell ref="AC28:AC29"/>
    <mergeCell ref="CV28:CV29"/>
    <mergeCell ref="M28:M29"/>
    <mergeCell ref="B28:B29"/>
    <mergeCell ref="C28:C29"/>
    <mergeCell ref="D28:D29"/>
    <mergeCell ref="E28:E29"/>
    <mergeCell ref="G28:G29"/>
    <mergeCell ref="H28:H29"/>
    <mergeCell ref="AD28:AD29"/>
    <mergeCell ref="CM28:CM29"/>
    <mergeCell ref="CD28:CD29"/>
    <mergeCell ref="AN28:AN29"/>
    <mergeCell ref="D25:D26"/>
    <mergeCell ref="E25:E26"/>
    <mergeCell ref="G25:G26"/>
    <mergeCell ref="H25:H26"/>
    <mergeCell ref="J25:J26"/>
    <mergeCell ref="AA25:AA26"/>
    <mergeCell ref="AB25:AB26"/>
    <mergeCell ref="AC25:AC26"/>
    <mergeCell ref="AD25:AD26"/>
    <mergeCell ref="AO28:AO29"/>
    <mergeCell ref="A25:A26"/>
    <mergeCell ref="A28:A29"/>
    <mergeCell ref="BL28:BL29"/>
    <mergeCell ref="BS28:BS29"/>
    <mergeCell ref="BU28:BU29"/>
    <mergeCell ref="X42:X43"/>
    <mergeCell ref="X44:X45"/>
    <mergeCell ref="X46:X47"/>
    <mergeCell ref="Y42:Y43"/>
    <mergeCell ref="Y44:Y45"/>
    <mergeCell ref="Y46:Y47"/>
    <mergeCell ref="J42:J43"/>
    <mergeCell ref="K42:K43"/>
    <mergeCell ref="L42:L43"/>
    <mergeCell ref="M42:M43"/>
    <mergeCell ref="J44:J45"/>
    <mergeCell ref="K44:K45"/>
    <mergeCell ref="L44:L45"/>
    <mergeCell ref="M44:M45"/>
    <mergeCell ref="J46:J47"/>
    <mergeCell ref="X40:X41"/>
    <mergeCell ref="BM28:BM29"/>
    <mergeCell ref="BN28:BN29"/>
    <mergeCell ref="K46:K47"/>
    <mergeCell ref="B25:B26"/>
    <mergeCell ref="C25:C26"/>
    <mergeCell ref="M38:M39"/>
    <mergeCell ref="AM30:AM31"/>
    <mergeCell ref="AN30:AN31"/>
    <mergeCell ref="AO30:AO31"/>
    <mergeCell ref="L46:L47"/>
    <mergeCell ref="M46:M47"/>
    <mergeCell ref="J36:J37"/>
    <mergeCell ref="K36:K37"/>
    <mergeCell ref="L36:L37"/>
    <mergeCell ref="M36:M37"/>
    <mergeCell ref="J38:J39"/>
    <mergeCell ref="K38:K39"/>
    <mergeCell ref="L38:L39"/>
    <mergeCell ref="AA46:AA47"/>
    <mergeCell ref="AG34:AG35"/>
    <mergeCell ref="AG36:AG37"/>
    <mergeCell ref="AG38:AG39"/>
    <mergeCell ref="AG40:AG41"/>
    <mergeCell ref="AG42:AG43"/>
    <mergeCell ref="AG44:AG45"/>
    <mergeCell ref="AG46:AG47"/>
    <mergeCell ref="AB34:AB35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AC44:AC45"/>
    <mergeCell ref="AD44:AD45"/>
    <mergeCell ref="AE44:AE45"/>
    <mergeCell ref="AF44:AF45"/>
    <mergeCell ref="X34:X35"/>
    <mergeCell ref="X36:X37"/>
    <mergeCell ref="X38:X39"/>
    <mergeCell ref="AA38:AA39"/>
    <mergeCell ref="AA40:AA41"/>
    <mergeCell ref="AD42:AD43"/>
    <mergeCell ref="AE42:AE43"/>
    <mergeCell ref="AF42:AF43"/>
    <mergeCell ref="AB44:AB45"/>
    <mergeCell ref="AO44:AO45"/>
    <mergeCell ref="AP44:AP45"/>
    <mergeCell ref="AF40:AF41"/>
    <mergeCell ref="AO46:AO47"/>
    <mergeCell ref="AP36:AP37"/>
    <mergeCell ref="AB46:AB47"/>
    <mergeCell ref="AC46:AC47"/>
    <mergeCell ref="AD46:AD47"/>
    <mergeCell ref="AE46:AE47"/>
    <mergeCell ref="AF46:AF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P42:AP43"/>
    <mergeCell ref="AY44:AY45"/>
    <mergeCell ref="AZ46:AZ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BA42:BA43"/>
    <mergeCell ref="BB42:BB43"/>
    <mergeCell ref="BC42:BC43"/>
    <mergeCell ref="AZ36:AZ37"/>
    <mergeCell ref="BA36:BA37"/>
    <mergeCell ref="BB36:BB37"/>
    <mergeCell ref="BC36:BC37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BH34:BH35"/>
    <mergeCell ref="BD34:BD35"/>
    <mergeCell ref="BE34:BE35"/>
    <mergeCell ref="BF34:BF35"/>
    <mergeCell ref="BI34:BI35"/>
    <mergeCell ref="AZ34:AZ35"/>
    <mergeCell ref="BG34:BG35"/>
    <mergeCell ref="BJ34:BJ35"/>
    <mergeCell ref="BK34:BK35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N40:BN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M34:BM35"/>
    <mergeCell ref="BN34:BN35"/>
    <mergeCell ref="BO34:BO35"/>
    <mergeCell ref="BI36:BI37"/>
    <mergeCell ref="BJ36:BJ37"/>
    <mergeCell ref="BK36:BK37"/>
    <mergeCell ref="BM36:BM37"/>
    <mergeCell ref="BN36:BN37"/>
    <mergeCell ref="BO36:BO37"/>
    <mergeCell ref="BD38:BD39"/>
    <mergeCell ref="BE38:BE39"/>
    <mergeCell ref="BF38:BF39"/>
    <mergeCell ref="BG38:BG39"/>
    <mergeCell ref="BH38:BH39"/>
    <mergeCell ref="BI38:BI39"/>
    <mergeCell ref="BJ38:BJ39"/>
    <mergeCell ref="BK38:BK39"/>
    <mergeCell ref="BM42:BM43"/>
    <mergeCell ref="BS38:BS39"/>
    <mergeCell ref="BT38:BT39"/>
    <mergeCell ref="BU38:BU39"/>
    <mergeCell ref="BV38:BV39"/>
    <mergeCell ref="BR40:BR41"/>
    <mergeCell ref="BS40:BS41"/>
    <mergeCell ref="BT40:BT41"/>
    <mergeCell ref="BU40:BU41"/>
    <mergeCell ref="BV40:BV41"/>
    <mergeCell ref="CB34:CB35"/>
    <mergeCell ref="CB36:CB37"/>
    <mergeCell ref="CB38:CB39"/>
    <mergeCell ref="BR34:BR35"/>
    <mergeCell ref="BS34:BS35"/>
    <mergeCell ref="BT34:BT35"/>
    <mergeCell ref="BU34:BU35"/>
    <mergeCell ref="BV34:BV35"/>
    <mergeCell ref="BR36:BR37"/>
    <mergeCell ref="BS36:BS37"/>
    <mergeCell ref="BT36:BT37"/>
    <mergeCell ref="BU36:BU37"/>
    <mergeCell ref="BV36:BV37"/>
    <mergeCell ref="CS46:CS47"/>
    <mergeCell ref="CT46:CT47"/>
    <mergeCell ref="CP36:CP37"/>
    <mergeCell ref="CI34:CI35"/>
    <mergeCell ref="CJ34:CJ35"/>
    <mergeCell ref="CK34:CK35"/>
    <mergeCell ref="CL34:CL35"/>
    <mergeCell ref="CI36:CI37"/>
    <mergeCell ref="CJ36:CJ37"/>
    <mergeCell ref="CK42:CK43"/>
    <mergeCell ref="CL42:CL43"/>
    <mergeCell ref="CI44:CI45"/>
    <mergeCell ref="CJ44:CJ45"/>
    <mergeCell ref="CK44:CK45"/>
    <mergeCell ref="CL44:CL45"/>
    <mergeCell ref="CI46:CI47"/>
    <mergeCell ref="CP46:CP47"/>
    <mergeCell ref="CM42:CM43"/>
    <mergeCell ref="CN42:CN43"/>
    <mergeCell ref="CR36:CR37"/>
    <mergeCell ref="CR46:CR47"/>
    <mergeCell ref="CI42:CI43"/>
    <mergeCell ref="CJ42:CJ43"/>
    <mergeCell ref="CR34:CR35"/>
    <mergeCell ref="CH34:CH35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S42:CS43"/>
    <mergeCell ref="CT42:CT43"/>
    <mergeCell ref="CU42:CU43"/>
    <mergeCell ref="CV42:CV43"/>
    <mergeCell ref="CU36:CU37"/>
    <mergeCell ref="CV36:CV37"/>
    <mergeCell ref="CX44:CX45"/>
    <mergeCell ref="CY44:CY4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DA46:DA47"/>
    <mergeCell ref="DC46:DC47"/>
    <mergeCell ref="DD46:DD47"/>
    <mergeCell ref="DE46:DE47"/>
    <mergeCell ref="DF46:DF47"/>
    <mergeCell ref="DG46:DG47"/>
    <mergeCell ref="DH46:DH47"/>
    <mergeCell ref="DI46:DI47"/>
    <mergeCell ref="DB38:DB39"/>
    <mergeCell ref="DB40:DB41"/>
    <mergeCell ref="CY36:CY37"/>
    <mergeCell ref="DF38:DF39"/>
    <mergeCell ref="DG38:DG39"/>
    <mergeCell ref="DH38:DH39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H34:DH35"/>
    <mergeCell ref="DI34:DI35"/>
    <mergeCell ref="DJ34:DJ35"/>
    <mergeCell ref="DK34:DK35"/>
    <mergeCell ref="DB34:DB35"/>
    <mergeCell ref="DL34:DL35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DK38:DK39"/>
    <mergeCell ref="DE28:DE29"/>
    <mergeCell ref="DF28:DF29"/>
    <mergeCell ref="DL28:DL29"/>
    <mergeCell ref="DG28:DG29"/>
    <mergeCell ref="DH28:DH29"/>
    <mergeCell ref="DM40:DM41"/>
    <mergeCell ref="B38:B39"/>
    <mergeCell ref="C38:C3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DM38:DM39"/>
    <mergeCell ref="BN38:BN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BR38:BR39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CS44:CS45"/>
    <mergeCell ref="CT44:CT45"/>
    <mergeCell ref="CU44:CU45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DJ46:DJ47"/>
    <mergeCell ref="DK46:DK47"/>
    <mergeCell ref="DL46:DL47"/>
    <mergeCell ref="DM46:DM47"/>
    <mergeCell ref="A34:A35"/>
    <mergeCell ref="B34:B35"/>
    <mergeCell ref="C34:C35"/>
    <mergeCell ref="D34:D35"/>
    <mergeCell ref="E34:E35"/>
    <mergeCell ref="G34:G35"/>
    <mergeCell ref="H34:H35"/>
    <mergeCell ref="I34:I35"/>
    <mergeCell ref="A36:A37"/>
    <mergeCell ref="B36:B37"/>
    <mergeCell ref="C36:C37"/>
    <mergeCell ref="D36:D37"/>
    <mergeCell ref="E36:E37"/>
    <mergeCell ref="G36:G37"/>
    <mergeCell ref="H36:H37"/>
    <mergeCell ref="I36:I37"/>
    <mergeCell ref="A38:A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A40:A41"/>
    <mergeCell ref="B40:B41"/>
    <mergeCell ref="C40:C41"/>
    <mergeCell ref="D40:D41"/>
    <mergeCell ref="E40:E41"/>
    <mergeCell ref="G40:G41"/>
    <mergeCell ref="H40:H41"/>
    <mergeCell ref="I40:I41"/>
    <mergeCell ref="K40:K41"/>
    <mergeCell ref="L40:L41"/>
    <mergeCell ref="M40:M41"/>
    <mergeCell ref="J40:J41"/>
    <mergeCell ref="AA42:AA43"/>
    <mergeCell ref="AA44:AA45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E38:E39"/>
    <mergeCell ref="AT38:AT39"/>
    <mergeCell ref="AU38:AU39"/>
    <mergeCell ref="AV38:AV39"/>
    <mergeCell ref="AW38:AW39"/>
    <mergeCell ref="AX40:AX41"/>
    <mergeCell ref="AY40:AY41"/>
    <mergeCell ref="AU40:AU41"/>
    <mergeCell ref="AV40:AV41"/>
    <mergeCell ref="AC40:AC41"/>
    <mergeCell ref="AD40:AD41"/>
    <mergeCell ref="AE40:AE41"/>
    <mergeCell ref="AL46:AL47"/>
    <mergeCell ref="AM46:AM47"/>
    <mergeCell ref="AN46:AN47"/>
    <mergeCell ref="AX44:AX45"/>
    <mergeCell ref="DF30:DF31"/>
    <mergeCell ref="DG30:DG31"/>
    <mergeCell ref="DH30:DH31"/>
    <mergeCell ref="CS30:CS31"/>
    <mergeCell ref="CT30:CT31"/>
    <mergeCell ref="CU30:CU31"/>
    <mergeCell ref="CV30:CV31"/>
    <mergeCell ref="BG30:BG31"/>
    <mergeCell ref="BH30:BH31"/>
    <mergeCell ref="AZ25:AZ26"/>
    <mergeCell ref="BI30:BI31"/>
    <mergeCell ref="BJ30:BJ31"/>
    <mergeCell ref="BK30:BK31"/>
    <mergeCell ref="BL30:BL31"/>
    <mergeCell ref="BM30:BM31"/>
    <mergeCell ref="BN30:BN31"/>
    <mergeCell ref="BO30:BO31"/>
    <mergeCell ref="BA30:BA31"/>
    <mergeCell ref="BB30:BB31"/>
    <mergeCell ref="BE30:BE31"/>
    <mergeCell ref="BF30:BF31"/>
    <mergeCell ref="BR30:BR31"/>
    <mergeCell ref="BO28:BO29"/>
    <mergeCell ref="BG28:BG29"/>
    <mergeCell ref="BJ28:BJ29"/>
    <mergeCell ref="BK28:BK29"/>
    <mergeCell ref="BF25:BF26"/>
    <mergeCell ref="BO25:BO26"/>
    <mergeCell ref="BP25:BP26"/>
    <mergeCell ref="AZ30:AZ31"/>
    <mergeCell ref="BA28:BA29"/>
    <mergeCell ref="BB28:BB29"/>
    <mergeCell ref="CW30:CW31"/>
    <mergeCell ref="CX30:CX31"/>
    <mergeCell ref="CY30:CY31"/>
    <mergeCell ref="CZ30:CZ31"/>
    <mergeCell ref="DA30:DA31"/>
    <mergeCell ref="DC30:DC31"/>
    <mergeCell ref="DD30:DD31"/>
    <mergeCell ref="DE30:DE31"/>
    <mergeCell ref="CM30:CM31"/>
    <mergeCell ref="CN30:CN31"/>
    <mergeCell ref="CO30:CO31"/>
    <mergeCell ref="DA28:DA29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P30:CP31"/>
    <mergeCell ref="CO28:CO29"/>
    <mergeCell ref="CB30:CB31"/>
    <mergeCell ref="CC30:CC31"/>
    <mergeCell ref="CD30:CD31"/>
    <mergeCell ref="CE30:CE31"/>
    <mergeCell ref="CF30:CF31"/>
    <mergeCell ref="CH30:CH31"/>
    <mergeCell ref="CI30:CI31"/>
    <mergeCell ref="CJ30:CJ31"/>
    <mergeCell ref="CK30:CK31"/>
    <mergeCell ref="CL30:CL31"/>
    <mergeCell ref="CO44:CO45"/>
    <mergeCell ref="CP44:CP45"/>
    <mergeCell ref="CM46:CM47"/>
    <mergeCell ref="CN46:CN47"/>
    <mergeCell ref="CO46:CO47"/>
    <mergeCell ref="CI28:CI29"/>
    <mergeCell ref="CJ28:CJ29"/>
    <mergeCell ref="CK28:CK29"/>
    <mergeCell ref="CL28:CL29"/>
    <mergeCell ref="CB40:CB41"/>
    <mergeCell ref="CB42:CB43"/>
    <mergeCell ref="CB44:CB45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</mergeCells>
  <conditionalFormatting sqref="DA4:DB16 DA22:DB24 DA27:DB28 DI152:DI159 DK152:DK159 DM152:DM159 DI191:DI194 DK191:DK194 DM191:DM194 DA32:DB32 DA152:DB159 DA191:DB194 DA29">
    <cfRule type="cellIs" dxfId="367" priority="552" operator="greaterThanOrEqual">
      <formula>0</formula>
    </cfRule>
    <cfRule type="cellIs" dxfId="366" priority="553" operator="lessThan">
      <formula>0</formula>
    </cfRule>
  </conditionalFormatting>
  <conditionalFormatting sqref="DI4:DK16 DI22:DK24 DI27:DK27 DI32:DK32 DI28:DI29 DK28:DK29">
    <cfRule type="cellIs" dxfId="365" priority="550" operator="greaterThanOrEqual">
      <formula>0</formula>
    </cfRule>
    <cfRule type="cellIs" dxfId="364" priority="551" operator="lessThan">
      <formula>0</formula>
    </cfRule>
  </conditionalFormatting>
  <conditionalFormatting sqref="DA62:DB62">
    <cfRule type="cellIs" dxfId="363" priority="548" operator="greaterThanOrEqual">
      <formula>0</formula>
    </cfRule>
    <cfRule type="cellIs" dxfId="362" priority="549" operator="lessThan">
      <formula>0</formula>
    </cfRule>
  </conditionalFormatting>
  <conditionalFormatting sqref="DI62:DK62">
    <cfRule type="cellIs" dxfId="361" priority="546" operator="greaterThanOrEqual">
      <formula>0</formula>
    </cfRule>
    <cfRule type="cellIs" dxfId="360" priority="547" operator="lessThan">
      <formula>0</formula>
    </cfRule>
  </conditionalFormatting>
  <conditionalFormatting sqref="DA63:DB81">
    <cfRule type="cellIs" dxfId="359" priority="544" operator="greaterThanOrEqual">
      <formula>0</formula>
    </cfRule>
    <cfRule type="cellIs" dxfId="358" priority="545" operator="lessThan">
      <formula>0</formula>
    </cfRule>
  </conditionalFormatting>
  <conditionalFormatting sqref="DI63:DK81">
    <cfRule type="cellIs" dxfId="357" priority="542" operator="greaterThanOrEqual">
      <formula>0</formula>
    </cfRule>
    <cfRule type="cellIs" dxfId="356" priority="543" operator="lessThan">
      <formula>0</formula>
    </cfRule>
  </conditionalFormatting>
  <conditionalFormatting sqref="DA82:DB83">
    <cfRule type="cellIs" dxfId="355" priority="534" operator="greaterThanOrEqual">
      <formula>0</formula>
    </cfRule>
    <cfRule type="cellIs" dxfId="354" priority="535" operator="lessThan">
      <formula>0</formula>
    </cfRule>
  </conditionalFormatting>
  <conditionalFormatting sqref="DI82:DK83">
    <cfRule type="cellIs" dxfId="353" priority="532" operator="greaterThanOrEqual">
      <formula>0</formula>
    </cfRule>
    <cfRule type="cellIs" dxfId="352" priority="533" operator="lessThan">
      <formula>0</formula>
    </cfRule>
  </conditionalFormatting>
  <conditionalFormatting sqref="DM4:DM16 DM22:DM24 DM27:DM32">
    <cfRule type="cellIs" dxfId="351" priority="530" operator="greaterThanOrEqual">
      <formula>0</formula>
    </cfRule>
    <cfRule type="cellIs" dxfId="350" priority="531" operator="lessThan">
      <formula>0</formula>
    </cfRule>
  </conditionalFormatting>
  <conditionalFormatting sqref="DM62">
    <cfRule type="cellIs" dxfId="349" priority="528" operator="greaterThanOrEqual">
      <formula>0</formula>
    </cfRule>
    <cfRule type="cellIs" dxfId="348" priority="529" operator="lessThan">
      <formula>0</formula>
    </cfRule>
  </conditionalFormatting>
  <conditionalFormatting sqref="DM63:DM81">
    <cfRule type="cellIs" dxfId="347" priority="526" operator="greaterThanOrEqual">
      <formula>0</formula>
    </cfRule>
    <cfRule type="cellIs" dxfId="346" priority="527" operator="lessThan">
      <formula>0</formula>
    </cfRule>
  </conditionalFormatting>
  <conditionalFormatting sqref="DI86:DK86">
    <cfRule type="cellIs" dxfId="345" priority="506" operator="greaterThanOrEqual">
      <formula>0</formula>
    </cfRule>
    <cfRule type="cellIs" dxfId="344" priority="507" operator="lessThan">
      <formula>0</formula>
    </cfRule>
  </conditionalFormatting>
  <conditionalFormatting sqref="DM82:DM83">
    <cfRule type="cellIs" dxfId="343" priority="522" operator="greaterThanOrEqual">
      <formula>0</formula>
    </cfRule>
    <cfRule type="cellIs" dxfId="342" priority="523" operator="lessThan">
      <formula>0</formula>
    </cfRule>
  </conditionalFormatting>
  <conditionalFormatting sqref="DA33:DB33">
    <cfRule type="cellIs" dxfId="341" priority="520" operator="greaterThanOrEqual">
      <formula>0</formula>
    </cfRule>
    <cfRule type="cellIs" dxfId="340" priority="521" operator="lessThan">
      <formula>0</formula>
    </cfRule>
  </conditionalFormatting>
  <conditionalFormatting sqref="DI33:DK33">
    <cfRule type="cellIs" dxfId="339" priority="518" operator="greaterThanOrEqual">
      <formula>0</formula>
    </cfRule>
    <cfRule type="cellIs" dxfId="338" priority="519" operator="lessThan">
      <formula>0</formula>
    </cfRule>
  </conditionalFormatting>
  <conditionalFormatting sqref="DM33">
    <cfRule type="cellIs" dxfId="337" priority="516" operator="greaterThanOrEqual">
      <formula>0</formula>
    </cfRule>
    <cfRule type="cellIs" dxfId="336" priority="517" operator="lessThan">
      <formula>0</formula>
    </cfRule>
  </conditionalFormatting>
  <conditionalFormatting sqref="DA86:DB86">
    <cfRule type="cellIs" dxfId="335" priority="508" operator="greaterThanOrEqual">
      <formula>0</formula>
    </cfRule>
    <cfRule type="cellIs" dxfId="334" priority="509" operator="lessThan">
      <formula>0</formula>
    </cfRule>
  </conditionalFormatting>
  <conditionalFormatting sqref="DM86">
    <cfRule type="cellIs" dxfId="333" priority="504" operator="greaterThanOrEqual">
      <formula>0</formula>
    </cfRule>
    <cfRule type="cellIs" dxfId="332" priority="505" operator="lessThan">
      <formula>0</formula>
    </cfRule>
  </conditionalFormatting>
  <conditionalFormatting sqref="AL22:AP25 DL60 BA2:BB2 DL98:DL99 DL127:DL128 CC4:CL25 CD121:CL121 CC62:CL83 CC101:CL113 DL101:DL114 DL163:DL165 CC163:CL165 BC163:BF165 CC59:CL60 AU59:AY60 AL59:AP60 BC59:BF60 AL98:AP99 AU98:AY99 CC98:CL99 BC98:BF99 CC127:CL128 CC27:CL28 CC26:CD26 CC32:CL33 CC29:CD29 AU162:AY165 AL162:AP165 AL198:AP202 DL201:DL202 CC201:CL202 BC201:BF202 AU198:AY202 AL93:AP93 AU93:AY93 DL93 CC93:CL93 DL121 DL22:DL24 DL27 DL32:DL33 AL62:AP83 AU62:AY83 DL62:DL83 CC116:CL116 CD114:CL114 CD191:CH194 AL27:AP28 AL26 AP26 AL32:AP33 AL30:AP30 AL29 AP29 CG30:CG31 CP26 DL205:DL1048576 CC205:CL1048576 BC205:BF1048576 AU205:AY1048576 AL205:AP1048576 CI86 CP29 DL86 AL86:AP87 AU86:AY88 CO27:CP28 CO32:CP33 CO201:CP202 CO205:CP1048576 CO3:CP25 CO150:CO151 CO163:CP197 CO152:CP161 CO90:CP149 CO30:CP30 CO48:CP86">
    <cfRule type="cellIs" dxfId="331" priority="503" operator="lessThan">
      <formula>0</formula>
    </cfRule>
  </conditionalFormatting>
  <conditionalFormatting sqref="DL3:DL16">
    <cfRule type="cellIs" dxfId="330" priority="502" operator="lessThan">
      <formula>0</formula>
    </cfRule>
  </conditionalFormatting>
  <conditionalFormatting sqref="DA17:DB21">
    <cfRule type="cellIs" dxfId="329" priority="499" operator="greaterThanOrEqual">
      <formula>0</formula>
    </cfRule>
    <cfRule type="cellIs" dxfId="328" priority="500" operator="lessThan">
      <formula>0</formula>
    </cfRule>
  </conditionalFormatting>
  <conditionalFormatting sqref="DI17:DK21">
    <cfRule type="cellIs" dxfId="327" priority="497" operator="greaterThanOrEqual">
      <formula>0</formula>
    </cfRule>
    <cfRule type="cellIs" dxfId="326" priority="498" operator="lessThan">
      <formula>0</formula>
    </cfRule>
  </conditionalFormatting>
  <conditionalFormatting sqref="DM17:DM21">
    <cfRule type="cellIs" dxfId="325" priority="495" operator="greaterThanOrEqual">
      <formula>0</formula>
    </cfRule>
    <cfRule type="cellIs" dxfId="324" priority="496" operator="lessThan">
      <formula>0</formula>
    </cfRule>
  </conditionalFormatting>
  <conditionalFormatting sqref="DL17:DL21">
    <cfRule type="cellIs" dxfId="323" priority="493" operator="lessThan">
      <formula>0</formula>
    </cfRule>
  </conditionalFormatting>
  <conditionalFormatting sqref="DA101:DB114">
    <cfRule type="cellIs" dxfId="322" priority="489" operator="greaterThanOrEqual">
      <formula>0</formula>
    </cfRule>
    <cfRule type="cellIs" dxfId="321" priority="490" operator="lessThan">
      <formula>0</formula>
    </cfRule>
  </conditionalFormatting>
  <conditionalFormatting sqref="DI101:DK114">
    <cfRule type="cellIs" dxfId="320" priority="487" operator="greaterThanOrEqual">
      <formula>0</formula>
    </cfRule>
    <cfRule type="cellIs" dxfId="319" priority="488" operator="lessThan">
      <formula>0</formula>
    </cfRule>
  </conditionalFormatting>
  <conditionalFormatting sqref="DM101:DM114">
    <cfRule type="cellIs" dxfId="318" priority="475" operator="greaterThanOrEqual">
      <formula>0</formula>
    </cfRule>
    <cfRule type="cellIs" dxfId="317" priority="476" operator="lessThan">
      <formula>0</formula>
    </cfRule>
  </conditionalFormatting>
  <conditionalFormatting sqref="CP2">
    <cfRule type="cellIs" dxfId="316" priority="465" operator="lessThan">
      <formula>0</formula>
    </cfRule>
  </conditionalFormatting>
  <conditionalFormatting sqref="DL2">
    <cfRule type="cellIs" dxfId="315" priority="464" operator="lessThan">
      <formula>0</formula>
    </cfRule>
  </conditionalFormatting>
  <conditionalFormatting sqref="AL2:AP2">
    <cfRule type="cellIs" dxfId="314" priority="459" operator="lessThan">
      <formula>0</formula>
    </cfRule>
  </conditionalFormatting>
  <conditionalFormatting sqref="AL127:AP128 AL101:AP114 AL3:AP16 AL116:AP116">
    <cfRule type="cellIs" dxfId="313" priority="462" operator="lessThan">
      <formula>0</formula>
    </cfRule>
  </conditionalFormatting>
  <conditionalFormatting sqref="AL17:AP21">
    <cfRule type="cellIs" dxfId="312" priority="461" operator="lessThan">
      <formula>0</formula>
    </cfRule>
  </conditionalFormatting>
  <conditionalFormatting sqref="AU127:AY128 AU101:AY114 AU3:AY16 AU121:AY121 AU116:AY116 AU22:AY29 AU32:AY33 AU30">
    <cfRule type="cellIs" dxfId="311" priority="458" operator="lessThan">
      <formula>0</formula>
    </cfRule>
  </conditionalFormatting>
  <conditionalFormatting sqref="AU17:AY21">
    <cfRule type="cellIs" dxfId="310" priority="457" operator="lessThan">
      <formula>0</formula>
    </cfRule>
  </conditionalFormatting>
  <conditionalFormatting sqref="AU2:AY2">
    <cfRule type="cellIs" dxfId="309" priority="455" operator="lessThan">
      <formula>0</formula>
    </cfRule>
  </conditionalFormatting>
  <conditionalFormatting sqref="BC62:BF83 BC93:BF93">
    <cfRule type="cellIs" dxfId="308" priority="454" operator="lessThan">
      <formula>0</formula>
    </cfRule>
  </conditionalFormatting>
  <conditionalFormatting sqref="BC127:BF128 BC3:BF3 BF4:BF16 BF22:BF29 BC22:BD25 BC4:BD16 BC101:BF114 BC121:BF121 BC116:BF116 BC27:BD29 BC32:BD33 BF32:BF33">
    <cfRule type="cellIs" dxfId="307" priority="453" operator="lessThan">
      <formula>0</formula>
    </cfRule>
  </conditionalFormatting>
  <conditionalFormatting sqref="BF17:BF21 BC17:BD21">
    <cfRule type="cellIs" dxfId="306" priority="452" operator="lessThan">
      <formula>0</formula>
    </cfRule>
  </conditionalFormatting>
  <conditionalFormatting sqref="BH2:BI2">
    <cfRule type="cellIs" dxfId="305" priority="449" operator="lessThan">
      <formula>0</formula>
    </cfRule>
  </conditionalFormatting>
  <conditionalFormatting sqref="BE4:BE16 BE22:BE29 BE32:BE33">
    <cfRule type="cellIs" dxfId="304" priority="447" operator="lessThan">
      <formula>0</formula>
    </cfRule>
  </conditionalFormatting>
  <conditionalFormatting sqref="BE17:BE21">
    <cfRule type="cellIs" dxfId="303" priority="446" operator="lessThan">
      <formula>0</formula>
    </cfRule>
  </conditionalFormatting>
  <conditionalFormatting sqref="CC3:CG3 CI3:CL3">
    <cfRule type="cellIs" dxfId="302" priority="445" operator="lessThan">
      <formula>0</formula>
    </cfRule>
  </conditionalFormatting>
  <conditionalFormatting sqref="CC2">
    <cfRule type="cellIs" dxfId="301" priority="442" operator="lessThan">
      <formula>0</formula>
    </cfRule>
  </conditionalFormatting>
  <conditionalFormatting sqref="CC121">
    <cfRule type="cellIs" dxfId="300" priority="439" operator="lessThan">
      <formula>0</formula>
    </cfRule>
  </conditionalFormatting>
  <conditionalFormatting sqref="DL61">
    <cfRule type="cellIs" dxfId="299" priority="437" operator="lessThan">
      <formula>0</formula>
    </cfRule>
  </conditionalFormatting>
  <conditionalFormatting sqref="AL61:AP61">
    <cfRule type="cellIs" dxfId="298" priority="436" operator="lessThan">
      <formula>0</formula>
    </cfRule>
  </conditionalFormatting>
  <conditionalFormatting sqref="AU61:AY61">
    <cfRule type="cellIs" dxfId="297" priority="435" operator="lessThan">
      <formula>0</formula>
    </cfRule>
  </conditionalFormatting>
  <conditionalFormatting sqref="BC61:BF61">
    <cfRule type="cellIs" dxfId="296" priority="434" operator="lessThan">
      <formula>0</formula>
    </cfRule>
  </conditionalFormatting>
  <conditionalFormatting sqref="CC61:CG61 CI61:CL61">
    <cfRule type="cellIs" dxfId="295" priority="433" operator="lessThan">
      <formula>0</formula>
    </cfRule>
  </conditionalFormatting>
  <conditionalFormatting sqref="DL100">
    <cfRule type="cellIs" dxfId="294" priority="431" operator="lessThan">
      <formula>0</formula>
    </cfRule>
  </conditionalFormatting>
  <conditionalFormatting sqref="AL100:AP100">
    <cfRule type="cellIs" dxfId="293" priority="430" operator="lessThan">
      <formula>0</formula>
    </cfRule>
  </conditionalFormatting>
  <conditionalFormatting sqref="AU100:AY100">
    <cfRule type="cellIs" dxfId="292" priority="429" operator="lessThan">
      <formula>0</formula>
    </cfRule>
  </conditionalFormatting>
  <conditionalFormatting sqref="BC100:BF100">
    <cfRule type="cellIs" dxfId="291" priority="428" operator="lessThan">
      <formula>0</formula>
    </cfRule>
  </conditionalFormatting>
  <conditionalFormatting sqref="CC100:CL100">
    <cfRule type="cellIs" dxfId="290" priority="427" operator="lessThan">
      <formula>0</formula>
    </cfRule>
  </conditionalFormatting>
  <conditionalFormatting sqref="AL129:AP129">
    <cfRule type="cellIs" dxfId="289" priority="424" operator="lessThan">
      <formula>0</formula>
    </cfRule>
  </conditionalFormatting>
  <conditionalFormatting sqref="AU129:AY129">
    <cfRule type="cellIs" dxfId="288" priority="423" operator="lessThan">
      <formula>0</formula>
    </cfRule>
  </conditionalFormatting>
  <conditionalFormatting sqref="BC129:BF129">
    <cfRule type="cellIs" dxfId="287" priority="422" operator="lessThan">
      <formula>0</formula>
    </cfRule>
  </conditionalFormatting>
  <conditionalFormatting sqref="CC129:CL129">
    <cfRule type="cellIs" dxfId="286" priority="421" operator="lessThan">
      <formula>0</formula>
    </cfRule>
  </conditionalFormatting>
  <conditionalFormatting sqref="BE150">
    <cfRule type="cellIs" dxfId="285" priority="283" operator="lessThan">
      <formula>0</formula>
    </cfRule>
  </conditionalFormatting>
  <conditionalFormatting sqref="CC130:CL135 DL130:DL135">
    <cfRule type="cellIs" dxfId="284" priority="420" operator="lessThan">
      <formula>0</formula>
    </cfRule>
  </conditionalFormatting>
  <conditionalFormatting sqref="DA130:DB135">
    <cfRule type="cellIs" dxfId="283" priority="418" operator="greaterThanOrEqual">
      <formula>0</formula>
    </cfRule>
    <cfRule type="cellIs" dxfId="282" priority="419" operator="lessThan">
      <formula>0</formula>
    </cfRule>
  </conditionalFormatting>
  <conditionalFormatting sqref="DI130:DK135">
    <cfRule type="cellIs" dxfId="281" priority="416" operator="greaterThanOrEqual">
      <formula>0</formula>
    </cfRule>
    <cfRule type="cellIs" dxfId="280" priority="417" operator="lessThan">
      <formula>0</formula>
    </cfRule>
  </conditionalFormatting>
  <conditionalFormatting sqref="DM130:DM135">
    <cfRule type="cellIs" dxfId="279" priority="414" operator="greaterThanOrEqual">
      <formula>0</formula>
    </cfRule>
    <cfRule type="cellIs" dxfId="278" priority="415" operator="lessThan">
      <formula>0</formula>
    </cfRule>
  </conditionalFormatting>
  <conditionalFormatting sqref="AL130:AP135">
    <cfRule type="cellIs" dxfId="277" priority="413" operator="lessThan">
      <formula>0</formula>
    </cfRule>
  </conditionalFormatting>
  <conditionalFormatting sqref="AU130:AY135">
    <cfRule type="cellIs" dxfId="276" priority="412" operator="lessThan">
      <formula>0</formula>
    </cfRule>
  </conditionalFormatting>
  <conditionalFormatting sqref="BC130:BF135">
    <cfRule type="cellIs" dxfId="275" priority="411" operator="lessThan">
      <formula>0</formula>
    </cfRule>
  </conditionalFormatting>
  <conditionalFormatting sqref="CC140:CL140 DL140">
    <cfRule type="cellIs" dxfId="274" priority="410" operator="lessThan">
      <formula>0</formula>
    </cfRule>
  </conditionalFormatting>
  <conditionalFormatting sqref="DA140:DB140">
    <cfRule type="cellIs" dxfId="273" priority="408" operator="greaterThanOrEqual">
      <formula>0</formula>
    </cfRule>
    <cfRule type="cellIs" dxfId="272" priority="409" operator="lessThan">
      <formula>0</formula>
    </cfRule>
  </conditionalFormatting>
  <conditionalFormatting sqref="DI140:DK140">
    <cfRule type="cellIs" dxfId="271" priority="406" operator="greaterThanOrEqual">
      <formula>0</formula>
    </cfRule>
    <cfRule type="cellIs" dxfId="270" priority="407" operator="lessThan">
      <formula>0</formula>
    </cfRule>
  </conditionalFormatting>
  <conditionalFormatting sqref="DM140">
    <cfRule type="cellIs" dxfId="269" priority="404" operator="greaterThanOrEqual">
      <formula>0</formula>
    </cfRule>
    <cfRule type="cellIs" dxfId="268" priority="405" operator="lessThan">
      <formula>0</formula>
    </cfRule>
  </conditionalFormatting>
  <conditionalFormatting sqref="AL140:AP140">
    <cfRule type="cellIs" dxfId="267" priority="403" operator="lessThan">
      <formula>0</formula>
    </cfRule>
  </conditionalFormatting>
  <conditionalFormatting sqref="AU140:AY140">
    <cfRule type="cellIs" dxfId="266" priority="402" operator="lessThan">
      <formula>0</formula>
    </cfRule>
  </conditionalFormatting>
  <conditionalFormatting sqref="BC140:BF140">
    <cfRule type="cellIs" dxfId="265" priority="401" operator="lessThan">
      <formula>0</formula>
    </cfRule>
  </conditionalFormatting>
  <conditionalFormatting sqref="CC143:CL143 DL143">
    <cfRule type="cellIs" dxfId="264" priority="400" operator="lessThan">
      <formula>0</formula>
    </cfRule>
  </conditionalFormatting>
  <conditionalFormatting sqref="DA143:DB143">
    <cfRule type="cellIs" dxfId="263" priority="398" operator="greaterThanOrEqual">
      <formula>0</formula>
    </cfRule>
    <cfRule type="cellIs" dxfId="262" priority="399" operator="lessThan">
      <formula>0</formula>
    </cfRule>
  </conditionalFormatting>
  <conditionalFormatting sqref="DI143:DK143">
    <cfRule type="cellIs" dxfId="261" priority="396" operator="greaterThanOrEqual">
      <formula>0</formula>
    </cfRule>
    <cfRule type="cellIs" dxfId="260" priority="397" operator="lessThan">
      <formula>0</formula>
    </cfRule>
  </conditionalFormatting>
  <conditionalFormatting sqref="DM143">
    <cfRule type="cellIs" dxfId="259" priority="394" operator="greaterThanOrEqual">
      <formula>0</formula>
    </cfRule>
    <cfRule type="cellIs" dxfId="258" priority="395" operator="lessThan">
      <formula>0</formula>
    </cfRule>
  </conditionalFormatting>
  <conditionalFormatting sqref="AL143:AP143">
    <cfRule type="cellIs" dxfId="257" priority="393" operator="lessThan">
      <formula>0</formula>
    </cfRule>
  </conditionalFormatting>
  <conditionalFormatting sqref="AU143:AY143">
    <cfRule type="cellIs" dxfId="256" priority="392" operator="lessThan">
      <formula>0</formula>
    </cfRule>
  </conditionalFormatting>
  <conditionalFormatting sqref="BC143:BF143">
    <cfRule type="cellIs" dxfId="255" priority="391" operator="lessThan">
      <formula>0</formula>
    </cfRule>
  </conditionalFormatting>
  <conditionalFormatting sqref="CC146:CL148 DL146:DL148">
    <cfRule type="cellIs" dxfId="254" priority="390" operator="lessThan">
      <formula>0</formula>
    </cfRule>
  </conditionalFormatting>
  <conditionalFormatting sqref="DA146:DB148">
    <cfRule type="cellIs" dxfId="253" priority="388" operator="greaterThanOrEqual">
      <formula>0</formula>
    </cfRule>
    <cfRule type="cellIs" dxfId="252" priority="389" operator="lessThan">
      <formula>0</formula>
    </cfRule>
  </conditionalFormatting>
  <conditionalFormatting sqref="DI146:DK148">
    <cfRule type="cellIs" dxfId="251" priority="386" operator="greaterThanOrEqual">
      <formula>0</formula>
    </cfRule>
    <cfRule type="cellIs" dxfId="250" priority="387" operator="lessThan">
      <formula>0</formula>
    </cfRule>
  </conditionalFormatting>
  <conditionalFormatting sqref="DM146:DM148">
    <cfRule type="cellIs" dxfId="249" priority="384" operator="greaterThanOrEqual">
      <formula>0</formula>
    </cfRule>
    <cfRule type="cellIs" dxfId="248" priority="385" operator="lessThan">
      <formula>0</formula>
    </cfRule>
  </conditionalFormatting>
  <conditionalFormatting sqref="AL146:AP148">
    <cfRule type="cellIs" dxfId="247" priority="383" operator="lessThan">
      <formula>0</formula>
    </cfRule>
  </conditionalFormatting>
  <conditionalFormatting sqref="AU146:AY148">
    <cfRule type="cellIs" dxfId="246" priority="382" operator="lessThan">
      <formula>0</formula>
    </cfRule>
  </conditionalFormatting>
  <conditionalFormatting sqref="BC146:BF148">
    <cfRule type="cellIs" dxfId="245" priority="381" operator="lessThan">
      <formula>0</formula>
    </cfRule>
  </conditionalFormatting>
  <conditionalFormatting sqref="CC167:CL182 DL167:DL182">
    <cfRule type="cellIs" dxfId="244" priority="380" operator="lessThan">
      <formula>0</formula>
    </cfRule>
  </conditionalFormatting>
  <conditionalFormatting sqref="DA167:DB182">
    <cfRule type="cellIs" dxfId="243" priority="378" operator="greaterThanOrEqual">
      <formula>0</formula>
    </cfRule>
    <cfRule type="cellIs" dxfId="242" priority="379" operator="lessThan">
      <formula>0</formula>
    </cfRule>
  </conditionalFormatting>
  <conditionalFormatting sqref="DI167:DK182">
    <cfRule type="cellIs" dxfId="241" priority="376" operator="greaterThanOrEqual">
      <formula>0</formula>
    </cfRule>
    <cfRule type="cellIs" dxfId="240" priority="377" operator="lessThan">
      <formula>0</formula>
    </cfRule>
  </conditionalFormatting>
  <conditionalFormatting sqref="DM167:DM182">
    <cfRule type="cellIs" dxfId="239" priority="374" operator="greaterThanOrEqual">
      <formula>0</formula>
    </cfRule>
    <cfRule type="cellIs" dxfId="238" priority="375" operator="lessThan">
      <formula>0</formula>
    </cfRule>
  </conditionalFormatting>
  <conditionalFormatting sqref="AL167:AP182">
    <cfRule type="cellIs" dxfId="237" priority="373" operator="lessThan">
      <formula>0</formula>
    </cfRule>
  </conditionalFormatting>
  <conditionalFormatting sqref="AU167:AY182">
    <cfRule type="cellIs" dxfId="236" priority="372" operator="lessThan">
      <formula>0</formula>
    </cfRule>
  </conditionalFormatting>
  <conditionalFormatting sqref="BC167:BF182">
    <cfRule type="cellIs" dxfId="235" priority="371" operator="lessThan">
      <formula>0</formula>
    </cfRule>
  </conditionalFormatting>
  <conditionalFormatting sqref="CC189:CL189 DL189">
    <cfRule type="cellIs" dxfId="234" priority="370" operator="lessThan">
      <formula>0</formula>
    </cfRule>
  </conditionalFormatting>
  <conditionalFormatting sqref="DA189:DB189">
    <cfRule type="cellIs" dxfId="233" priority="368" operator="greaterThanOrEqual">
      <formula>0</formula>
    </cfRule>
    <cfRule type="cellIs" dxfId="232" priority="369" operator="lessThan">
      <formula>0</formula>
    </cfRule>
  </conditionalFormatting>
  <conditionalFormatting sqref="DI189:DK189">
    <cfRule type="cellIs" dxfId="231" priority="366" operator="greaterThanOrEqual">
      <formula>0</formula>
    </cfRule>
    <cfRule type="cellIs" dxfId="230" priority="367" operator="lessThan">
      <formula>0</formula>
    </cfRule>
  </conditionalFormatting>
  <conditionalFormatting sqref="DM189">
    <cfRule type="cellIs" dxfId="229" priority="364" operator="greaterThanOrEqual">
      <formula>0</formula>
    </cfRule>
    <cfRule type="cellIs" dxfId="228" priority="365" operator="lessThan">
      <formula>0</formula>
    </cfRule>
  </conditionalFormatting>
  <conditionalFormatting sqref="AL189:AP189">
    <cfRule type="cellIs" dxfId="227" priority="363" operator="lessThan">
      <formula>0</formula>
    </cfRule>
  </conditionalFormatting>
  <conditionalFormatting sqref="AU189:AY189">
    <cfRule type="cellIs" dxfId="226" priority="362" operator="lessThan">
      <formula>0</formula>
    </cfRule>
  </conditionalFormatting>
  <conditionalFormatting sqref="BC189:BF189">
    <cfRule type="cellIs" dxfId="225" priority="361" operator="lessThan">
      <formula>0</formula>
    </cfRule>
  </conditionalFormatting>
  <conditionalFormatting sqref="DA136:DB137">
    <cfRule type="cellIs" dxfId="224" priority="359" operator="greaterThanOrEqual">
      <formula>0</formula>
    </cfRule>
    <cfRule type="cellIs" dxfId="223" priority="360" operator="lessThan">
      <formula>0</formula>
    </cfRule>
  </conditionalFormatting>
  <conditionalFormatting sqref="DI136:DK137">
    <cfRule type="cellIs" dxfId="222" priority="357" operator="greaterThanOrEqual">
      <formula>0</formula>
    </cfRule>
    <cfRule type="cellIs" dxfId="221" priority="358" operator="lessThan">
      <formula>0</formula>
    </cfRule>
  </conditionalFormatting>
  <conditionalFormatting sqref="DM136:DM137">
    <cfRule type="cellIs" dxfId="220" priority="355" operator="greaterThanOrEqual">
      <formula>0</formula>
    </cfRule>
    <cfRule type="cellIs" dxfId="219" priority="356" operator="lessThan">
      <formula>0</formula>
    </cfRule>
  </conditionalFormatting>
  <conditionalFormatting sqref="DL136:DL137 AL136:AP137 CC136:CL136 CC137:CG137 CI137:CL137">
    <cfRule type="cellIs" dxfId="218" priority="354" operator="lessThan">
      <formula>0</formula>
    </cfRule>
  </conditionalFormatting>
  <conditionalFormatting sqref="AU136:AY137">
    <cfRule type="cellIs" dxfId="217" priority="353" operator="lessThan">
      <formula>0</formula>
    </cfRule>
  </conditionalFormatting>
  <conditionalFormatting sqref="BF136:BF137 BC136:BD137">
    <cfRule type="cellIs" dxfId="216" priority="352" operator="lessThan">
      <formula>0</formula>
    </cfRule>
  </conditionalFormatting>
  <conditionalFormatting sqref="BE136:BE137">
    <cfRule type="cellIs" dxfId="215" priority="351" operator="lessThan">
      <formula>0</formula>
    </cfRule>
  </conditionalFormatting>
  <conditionalFormatting sqref="DA138:DB139">
    <cfRule type="cellIs" dxfId="214" priority="349" operator="greaterThanOrEqual">
      <formula>0</formula>
    </cfRule>
    <cfRule type="cellIs" dxfId="213" priority="350" operator="lessThan">
      <formula>0</formula>
    </cfRule>
  </conditionalFormatting>
  <conditionalFormatting sqref="DI138:DK139">
    <cfRule type="cellIs" dxfId="212" priority="347" operator="greaterThanOrEqual">
      <formula>0</formula>
    </cfRule>
    <cfRule type="cellIs" dxfId="211" priority="348" operator="lessThan">
      <formula>0</formula>
    </cfRule>
  </conditionalFormatting>
  <conditionalFormatting sqref="DM138:DM139">
    <cfRule type="cellIs" dxfId="210" priority="345" operator="greaterThanOrEqual">
      <formula>0</formula>
    </cfRule>
    <cfRule type="cellIs" dxfId="209" priority="346" operator="lessThan">
      <formula>0</formula>
    </cfRule>
  </conditionalFormatting>
  <conditionalFormatting sqref="DL138:DL139 AL138:AP139 CC138:CL138 CC139:CG139 CI139:CL139">
    <cfRule type="cellIs" dxfId="208" priority="344" operator="lessThan">
      <formula>0</formula>
    </cfRule>
  </conditionalFormatting>
  <conditionalFormatting sqref="AU138:AY139">
    <cfRule type="cellIs" dxfId="207" priority="343" operator="lessThan">
      <formula>0</formula>
    </cfRule>
  </conditionalFormatting>
  <conditionalFormatting sqref="BF138:BF139 BC138:BD139">
    <cfRule type="cellIs" dxfId="206" priority="342" operator="lessThan">
      <formula>0</formula>
    </cfRule>
  </conditionalFormatting>
  <conditionalFormatting sqref="BE138:BE139">
    <cfRule type="cellIs" dxfId="205" priority="341" operator="lessThan">
      <formula>0</formula>
    </cfRule>
  </conditionalFormatting>
  <conditionalFormatting sqref="DA141:DB142">
    <cfRule type="cellIs" dxfId="204" priority="339" operator="greaterThanOrEqual">
      <formula>0</formula>
    </cfRule>
    <cfRule type="cellIs" dxfId="203" priority="340" operator="lessThan">
      <formula>0</formula>
    </cfRule>
  </conditionalFormatting>
  <conditionalFormatting sqref="DI141:DK142">
    <cfRule type="cellIs" dxfId="202" priority="337" operator="greaterThanOrEqual">
      <formula>0</formula>
    </cfRule>
    <cfRule type="cellIs" dxfId="201" priority="338" operator="lessThan">
      <formula>0</formula>
    </cfRule>
  </conditionalFormatting>
  <conditionalFormatting sqref="DM141:DM142">
    <cfRule type="cellIs" dxfId="200" priority="335" operator="greaterThanOrEqual">
      <formula>0</formula>
    </cfRule>
    <cfRule type="cellIs" dxfId="199" priority="336" operator="lessThan">
      <formula>0</formula>
    </cfRule>
  </conditionalFormatting>
  <conditionalFormatting sqref="DL141:DL142 AL141:AP142 CC141:CL141 CC142:CG142 CI142:CL142">
    <cfRule type="cellIs" dxfId="198" priority="334" operator="lessThan">
      <formula>0</formula>
    </cfRule>
  </conditionalFormatting>
  <conditionalFormatting sqref="AU141:AY142">
    <cfRule type="cellIs" dxfId="197" priority="333" operator="lessThan">
      <formula>0</formula>
    </cfRule>
  </conditionalFormatting>
  <conditionalFormatting sqref="BF141:BF142 BC141:BD142">
    <cfRule type="cellIs" dxfId="196" priority="332" operator="lessThan">
      <formula>0</formula>
    </cfRule>
  </conditionalFormatting>
  <conditionalFormatting sqref="BE141:BE142">
    <cfRule type="cellIs" dxfId="195" priority="331" operator="lessThan">
      <formula>0</formula>
    </cfRule>
  </conditionalFormatting>
  <conditionalFormatting sqref="DA144:DB145">
    <cfRule type="cellIs" dxfId="194" priority="329" operator="greaterThanOrEqual">
      <formula>0</formula>
    </cfRule>
    <cfRule type="cellIs" dxfId="193" priority="330" operator="lessThan">
      <formula>0</formula>
    </cfRule>
  </conditionalFormatting>
  <conditionalFormatting sqref="DI144:DK145">
    <cfRule type="cellIs" dxfId="192" priority="327" operator="greaterThanOrEqual">
      <formula>0</formula>
    </cfRule>
    <cfRule type="cellIs" dxfId="191" priority="328" operator="lessThan">
      <formula>0</formula>
    </cfRule>
  </conditionalFormatting>
  <conditionalFormatting sqref="DM144:DM145">
    <cfRule type="cellIs" dxfId="190" priority="325" operator="greaterThanOrEqual">
      <formula>0</formula>
    </cfRule>
    <cfRule type="cellIs" dxfId="189" priority="326" operator="lessThan">
      <formula>0</formula>
    </cfRule>
  </conditionalFormatting>
  <conditionalFormatting sqref="DL144:DL145 AL144:AP145 CC144:CL144 CC145:CG145 CI145:CL145">
    <cfRule type="cellIs" dxfId="188" priority="324" operator="lessThan">
      <formula>0</formula>
    </cfRule>
  </conditionalFormatting>
  <conditionalFormatting sqref="AU144:AY145">
    <cfRule type="cellIs" dxfId="187" priority="323" operator="lessThan">
      <formula>0</formula>
    </cfRule>
  </conditionalFormatting>
  <conditionalFormatting sqref="BF144:BF145 BC144:BD145">
    <cfRule type="cellIs" dxfId="186" priority="322" operator="lessThan">
      <formula>0</formula>
    </cfRule>
  </conditionalFormatting>
  <conditionalFormatting sqref="BE144:BE145">
    <cfRule type="cellIs" dxfId="185" priority="321" operator="lessThan">
      <formula>0</formula>
    </cfRule>
  </conditionalFormatting>
  <conditionalFormatting sqref="DA183:DB188">
    <cfRule type="cellIs" dxfId="184" priority="319" operator="greaterThanOrEqual">
      <formula>0</formula>
    </cfRule>
    <cfRule type="cellIs" dxfId="183" priority="320" operator="lessThan">
      <formula>0</formula>
    </cfRule>
  </conditionalFormatting>
  <conditionalFormatting sqref="DI183:DK188">
    <cfRule type="cellIs" dxfId="182" priority="317" operator="greaterThanOrEqual">
      <formula>0</formula>
    </cfRule>
    <cfRule type="cellIs" dxfId="181" priority="318" operator="lessThan">
      <formula>0</formula>
    </cfRule>
  </conditionalFormatting>
  <conditionalFormatting sqref="DM183:DM188">
    <cfRule type="cellIs" dxfId="180" priority="315" operator="greaterThanOrEqual">
      <formula>0</formula>
    </cfRule>
    <cfRule type="cellIs" dxfId="179" priority="316" operator="lessThan">
      <formula>0</formula>
    </cfRule>
  </conditionalFormatting>
  <conditionalFormatting sqref="DL183:DL188 AL183:AP188 CC183:CL183 CC185:CL185 CC184:CG184 CI184:CL184 CC187:CL187 CC186:CG186 CI186:CL186 CC188:CG188 CI188:CL188">
    <cfRule type="cellIs" dxfId="178" priority="314" operator="lessThan">
      <formula>0</formula>
    </cfRule>
  </conditionalFormatting>
  <conditionalFormatting sqref="AU183:AY188">
    <cfRule type="cellIs" dxfId="177" priority="313" operator="lessThan">
      <formula>0</formula>
    </cfRule>
  </conditionalFormatting>
  <conditionalFormatting sqref="BF183:BF188 BC183:BD188">
    <cfRule type="cellIs" dxfId="176" priority="312" operator="lessThan">
      <formula>0</formula>
    </cfRule>
  </conditionalFormatting>
  <conditionalFormatting sqref="BE183:BE188">
    <cfRule type="cellIs" dxfId="175" priority="311" operator="lessThan">
      <formula>0</formula>
    </cfRule>
  </conditionalFormatting>
  <conditionalFormatting sqref="CC149:CL149 DL149">
    <cfRule type="cellIs" dxfId="174" priority="310" operator="lessThan">
      <formula>0</formula>
    </cfRule>
  </conditionalFormatting>
  <conditionalFormatting sqref="DA149:DB149">
    <cfRule type="cellIs" dxfId="173" priority="308" operator="greaterThanOrEqual">
      <formula>0</formula>
    </cfRule>
    <cfRule type="cellIs" dxfId="172" priority="309" operator="lessThan">
      <formula>0</formula>
    </cfRule>
  </conditionalFormatting>
  <conditionalFormatting sqref="DI149:DK149">
    <cfRule type="cellIs" dxfId="171" priority="306" operator="greaterThanOrEqual">
      <formula>0</formula>
    </cfRule>
    <cfRule type="cellIs" dxfId="170" priority="307" operator="lessThan">
      <formula>0</formula>
    </cfRule>
  </conditionalFormatting>
  <conditionalFormatting sqref="DM149">
    <cfRule type="cellIs" dxfId="169" priority="304" operator="greaterThanOrEqual">
      <formula>0</formula>
    </cfRule>
    <cfRule type="cellIs" dxfId="168" priority="305" operator="lessThan">
      <formula>0</formula>
    </cfRule>
  </conditionalFormatting>
  <conditionalFormatting sqref="AL149:AP149">
    <cfRule type="cellIs" dxfId="167" priority="303" operator="lessThan">
      <formula>0</formula>
    </cfRule>
  </conditionalFormatting>
  <conditionalFormatting sqref="AU149:AY149">
    <cfRule type="cellIs" dxfId="166" priority="302" operator="lessThan">
      <formula>0</formula>
    </cfRule>
  </conditionalFormatting>
  <conditionalFormatting sqref="BC149:BF149">
    <cfRule type="cellIs" dxfId="165" priority="301" operator="lessThan">
      <formula>0</formula>
    </cfRule>
  </conditionalFormatting>
  <conditionalFormatting sqref="CC190:CL190 DL190 DL195:DL197 CC195:CL197">
    <cfRule type="cellIs" dxfId="164" priority="300" operator="lessThan">
      <formula>0</formula>
    </cfRule>
  </conditionalFormatting>
  <conditionalFormatting sqref="DA190:DB190 DA195:DB197">
    <cfRule type="cellIs" dxfId="163" priority="298" operator="greaterThanOrEqual">
      <formula>0</formula>
    </cfRule>
    <cfRule type="cellIs" dxfId="162" priority="299" operator="lessThan">
      <formula>0</formula>
    </cfRule>
  </conditionalFormatting>
  <conditionalFormatting sqref="DI190:DK190 DI195:DK197">
    <cfRule type="cellIs" dxfId="161" priority="296" operator="greaterThanOrEqual">
      <formula>0</formula>
    </cfRule>
    <cfRule type="cellIs" dxfId="160" priority="297" operator="lessThan">
      <formula>0</formula>
    </cfRule>
  </conditionalFormatting>
  <conditionalFormatting sqref="DM190 DM195:DM197">
    <cfRule type="cellIs" dxfId="159" priority="294" operator="greaterThanOrEqual">
      <formula>0</formula>
    </cfRule>
    <cfRule type="cellIs" dxfId="158" priority="295" operator="lessThan">
      <formula>0</formula>
    </cfRule>
  </conditionalFormatting>
  <conditionalFormatting sqref="AL190:AP190 AL195:AP197">
    <cfRule type="cellIs" dxfId="157" priority="293" operator="lessThan">
      <formula>0</formula>
    </cfRule>
  </conditionalFormatting>
  <conditionalFormatting sqref="AU190:AY190 AU195:AY197">
    <cfRule type="cellIs" dxfId="156" priority="292" operator="lessThan">
      <formula>0</formula>
    </cfRule>
  </conditionalFormatting>
  <conditionalFormatting sqref="BC190:BF190 BC195:BF197">
    <cfRule type="cellIs" dxfId="155" priority="291" operator="lessThan">
      <formula>0</formula>
    </cfRule>
  </conditionalFormatting>
  <conditionalFormatting sqref="DA150:DB150 DI150:DK150">
    <cfRule type="cellIs" dxfId="154" priority="289" operator="greaterThanOrEqual">
      <formula>0</formula>
    </cfRule>
    <cfRule type="cellIs" dxfId="153" priority="290" operator="lessThan">
      <formula>0</formula>
    </cfRule>
  </conditionalFormatting>
  <conditionalFormatting sqref="DM150">
    <cfRule type="cellIs" dxfId="152" priority="287" operator="greaterThanOrEqual">
      <formula>0</formula>
    </cfRule>
    <cfRule type="cellIs" dxfId="151" priority="288" operator="lessThan">
      <formula>0</formula>
    </cfRule>
  </conditionalFormatting>
  <conditionalFormatting sqref="CP150 DL150:DL151 CC150:CL150 CC151:CG151 CI151:CL151 AL150:AP150 AL151:AN151">
    <cfRule type="cellIs" dxfId="150" priority="286" operator="lessThan">
      <formula>0</formula>
    </cfRule>
  </conditionalFormatting>
  <conditionalFormatting sqref="AU150:AY150 AU151:AX151">
    <cfRule type="cellIs" dxfId="149" priority="285" operator="lessThan">
      <formula>0</formula>
    </cfRule>
  </conditionalFormatting>
  <conditionalFormatting sqref="BF150 BC150:BD151">
    <cfRule type="cellIs" dxfId="148" priority="284" operator="lessThan">
      <formula>0</formula>
    </cfRule>
  </conditionalFormatting>
  <conditionalFormatting sqref="AL166:AP166">
    <cfRule type="cellIs" dxfId="147" priority="277" operator="lessThan">
      <formula>0</formula>
    </cfRule>
  </conditionalFormatting>
  <conditionalFormatting sqref="AU166:AY166">
    <cfRule type="cellIs" dxfId="146" priority="276" operator="lessThan">
      <formula>0</formula>
    </cfRule>
  </conditionalFormatting>
  <conditionalFormatting sqref="BC166:BF166">
    <cfRule type="cellIs" dxfId="145" priority="275" operator="lessThan">
      <formula>0</formula>
    </cfRule>
  </conditionalFormatting>
  <conditionalFormatting sqref="CC166:CG166 CI166:CL166">
    <cfRule type="cellIs" dxfId="144" priority="274" operator="lessThan">
      <formula>0</formula>
    </cfRule>
  </conditionalFormatting>
  <conditionalFormatting sqref="AU94:AY96 AL94:AP94 CC94:CL96 AL96:AP96">
    <cfRule type="cellIs" dxfId="143" priority="270" operator="lessThan">
      <formula>0</formula>
    </cfRule>
  </conditionalFormatting>
  <conditionalFormatting sqref="BC94:BF96">
    <cfRule type="cellIs" dxfId="142" priority="269" operator="lessThan">
      <formula>0</formula>
    </cfRule>
  </conditionalFormatting>
  <conditionalFormatting sqref="DL97 AL97:AP97 AU97:AY97 CC97:CL97">
    <cfRule type="cellIs" dxfId="141" priority="268" operator="lessThan">
      <formula>0</formula>
    </cfRule>
  </conditionalFormatting>
  <conditionalFormatting sqref="BC126:BF126">
    <cfRule type="cellIs" dxfId="140" priority="256" operator="lessThan">
      <formula>0</formula>
    </cfRule>
  </conditionalFormatting>
  <conditionalFormatting sqref="AL95:AP95">
    <cfRule type="cellIs" dxfId="139" priority="260" operator="lessThan">
      <formula>0</formula>
    </cfRule>
  </conditionalFormatting>
  <conditionalFormatting sqref="AL123:AP123">
    <cfRule type="cellIs" dxfId="138" priority="255" operator="lessThan">
      <formula>0</formula>
    </cfRule>
  </conditionalFormatting>
  <conditionalFormatting sqref="AU122:AY124 AL122:AP122 CC122:CL124 AL124:AP124">
    <cfRule type="cellIs" dxfId="137" priority="259" operator="lessThan">
      <formula>0</formula>
    </cfRule>
  </conditionalFormatting>
  <conditionalFormatting sqref="BC122:BF124">
    <cfRule type="cellIs" dxfId="136" priority="258" operator="lessThan">
      <formula>0</formula>
    </cfRule>
  </conditionalFormatting>
  <conditionalFormatting sqref="DL126 AL126:AP126 AU126:AY126 CC126:CL126">
    <cfRule type="cellIs" dxfId="135" priority="257" operator="lessThan">
      <formula>0</formula>
    </cfRule>
  </conditionalFormatting>
  <conditionalFormatting sqref="DL54 AU54:AY54 AL54:AP54 CC54:CL54">
    <cfRule type="cellIs" dxfId="134" priority="203" operator="lessThan">
      <formula>0</formula>
    </cfRule>
  </conditionalFormatting>
  <conditionalFormatting sqref="BC54:BF54">
    <cfRule type="cellIs" dxfId="133" priority="202" operator="lessThan">
      <formula>0</formula>
    </cfRule>
  </conditionalFormatting>
  <conditionalFormatting sqref="CH166">
    <cfRule type="cellIs" dxfId="132" priority="199" operator="lessThan">
      <formula>0</formula>
    </cfRule>
  </conditionalFormatting>
  <conditionalFormatting sqref="CH61">
    <cfRule type="cellIs" dxfId="131" priority="198" operator="lessThan">
      <formula>0</formula>
    </cfRule>
  </conditionalFormatting>
  <conditionalFormatting sqref="CH3">
    <cfRule type="cellIs" dxfId="130" priority="197" operator="lessThan">
      <formula>0</formula>
    </cfRule>
  </conditionalFormatting>
  <conditionalFormatting sqref="DL125 AL125:AP125 AU125:AY125 CC125:CL125">
    <cfRule type="cellIs" dxfId="129" priority="195" operator="lessThan">
      <formula>0</formula>
    </cfRule>
  </conditionalFormatting>
  <conditionalFormatting sqref="DA48:DB53">
    <cfRule type="cellIs" dxfId="128" priority="189" operator="greaterThanOrEqual">
      <formula>0</formula>
    </cfRule>
    <cfRule type="cellIs" dxfId="127" priority="190" operator="lessThan">
      <formula>0</formula>
    </cfRule>
  </conditionalFormatting>
  <conditionalFormatting sqref="DI48:DK53">
    <cfRule type="cellIs" dxfId="126" priority="187" operator="greaterThanOrEqual">
      <formula>0</formula>
    </cfRule>
    <cfRule type="cellIs" dxfId="125" priority="188" operator="lessThan">
      <formula>0</formula>
    </cfRule>
  </conditionalFormatting>
  <conditionalFormatting sqref="DM48:DM53">
    <cfRule type="cellIs" dxfId="124" priority="185" operator="greaterThanOrEqual">
      <formula>0</formula>
    </cfRule>
    <cfRule type="cellIs" dxfId="123" priority="186" operator="lessThan">
      <formula>0</formula>
    </cfRule>
  </conditionalFormatting>
  <conditionalFormatting sqref="DL48:DL53 AL34:AP34 CC48:CL53 AL48:AP53 CD42:CH47 CD34:CG41">
    <cfRule type="cellIs" dxfId="122" priority="184" operator="lessThan">
      <formula>0</formula>
    </cfRule>
  </conditionalFormatting>
  <conditionalFormatting sqref="AU34:AY34 AU48:AY53 AW36:AX36 AW38:AX38 AW40:AX40">
    <cfRule type="cellIs" dxfId="121" priority="183" operator="lessThan">
      <formula>0</formula>
    </cfRule>
  </conditionalFormatting>
  <conditionalFormatting sqref="BF34 BC34:BD34 BC48:BD53 BF48:BF53 BF36 BD36 BF38 BD38 BF40 BD40">
    <cfRule type="cellIs" dxfId="120" priority="182" operator="lessThan">
      <formula>0</formula>
    </cfRule>
  </conditionalFormatting>
  <conditionalFormatting sqref="BE34 BE48:BE53 BE36 BE38 BE40">
    <cfRule type="cellIs" dxfId="119" priority="181" operator="lessThan">
      <formula>0</formula>
    </cfRule>
  </conditionalFormatting>
  <conditionalFormatting sqref="DA90:DB92">
    <cfRule type="cellIs" dxfId="118" priority="179" operator="greaterThanOrEqual">
      <formula>0</formula>
    </cfRule>
    <cfRule type="cellIs" dxfId="117" priority="180" operator="lessThan">
      <formula>0</formula>
    </cfRule>
  </conditionalFormatting>
  <conditionalFormatting sqref="DI90:DK92">
    <cfRule type="cellIs" dxfId="116" priority="177" operator="greaterThanOrEqual">
      <formula>0</formula>
    </cfRule>
    <cfRule type="cellIs" dxfId="115" priority="178" operator="lessThan">
      <formula>0</formula>
    </cfRule>
  </conditionalFormatting>
  <conditionalFormatting sqref="DM90:DM92">
    <cfRule type="cellIs" dxfId="114" priority="175" operator="greaterThanOrEqual">
      <formula>0</formula>
    </cfRule>
    <cfRule type="cellIs" dxfId="113" priority="176" operator="lessThan">
      <formula>0</formula>
    </cfRule>
  </conditionalFormatting>
  <conditionalFormatting sqref="CC90:CL92 DL90:DL92 AU90:AY92 AL90:AP92 CD86:CH86 CD87:CG87 CJ86:CL87">
    <cfRule type="cellIs" dxfId="112" priority="174" operator="lessThan">
      <formula>0</formula>
    </cfRule>
  </conditionalFormatting>
  <conditionalFormatting sqref="BC86:BF87 BC90:BF92">
    <cfRule type="cellIs" dxfId="111" priority="173" operator="lessThan">
      <formula>0</formula>
    </cfRule>
  </conditionalFormatting>
  <conditionalFormatting sqref="CC117:CL120 DL117:DL120">
    <cfRule type="cellIs" dxfId="110" priority="172" operator="lessThan">
      <formula>0</formula>
    </cfRule>
  </conditionalFormatting>
  <conditionalFormatting sqref="DA117:DB120">
    <cfRule type="cellIs" dxfId="109" priority="170" operator="greaterThanOrEqual">
      <formula>0</formula>
    </cfRule>
    <cfRule type="cellIs" dxfId="108" priority="171" operator="lessThan">
      <formula>0</formula>
    </cfRule>
  </conditionalFormatting>
  <conditionalFormatting sqref="DI117:DK120">
    <cfRule type="cellIs" dxfId="107" priority="168" operator="greaterThanOrEqual">
      <formula>0</formula>
    </cfRule>
    <cfRule type="cellIs" dxfId="106" priority="169" operator="lessThan">
      <formula>0</formula>
    </cfRule>
  </conditionalFormatting>
  <conditionalFormatting sqref="DM117:DM120">
    <cfRule type="cellIs" dxfId="105" priority="166" operator="greaterThanOrEqual">
      <formula>0</formula>
    </cfRule>
    <cfRule type="cellIs" dxfId="104" priority="167" operator="lessThan">
      <formula>0</formula>
    </cfRule>
  </conditionalFormatting>
  <conditionalFormatting sqref="AL117:AP120">
    <cfRule type="cellIs" dxfId="103" priority="165" operator="lessThan">
      <formula>0</formula>
    </cfRule>
  </conditionalFormatting>
  <conditionalFormatting sqref="AU117:AY120">
    <cfRule type="cellIs" dxfId="102" priority="164" operator="lessThan">
      <formula>0</formula>
    </cfRule>
  </conditionalFormatting>
  <conditionalFormatting sqref="BC117:BF120">
    <cfRule type="cellIs" dxfId="101" priority="163" operator="lessThan">
      <formula>0</formula>
    </cfRule>
  </conditionalFormatting>
  <conditionalFormatting sqref="CC160:CL161 DL160:DL161">
    <cfRule type="cellIs" dxfId="100" priority="162" operator="lessThan">
      <formula>0</formula>
    </cfRule>
  </conditionalFormatting>
  <conditionalFormatting sqref="DA160:DB161">
    <cfRule type="cellIs" dxfId="99" priority="160" operator="greaterThanOrEqual">
      <formula>0</formula>
    </cfRule>
    <cfRule type="cellIs" dxfId="98" priority="161" operator="lessThan">
      <formula>0</formula>
    </cfRule>
  </conditionalFormatting>
  <conditionalFormatting sqref="DI160:DK161">
    <cfRule type="cellIs" dxfId="97" priority="158" operator="greaterThanOrEqual">
      <formula>0</formula>
    </cfRule>
    <cfRule type="cellIs" dxfId="96" priority="159" operator="lessThan">
      <formula>0</formula>
    </cfRule>
  </conditionalFormatting>
  <conditionalFormatting sqref="DM160:DM161">
    <cfRule type="cellIs" dxfId="95" priority="156" operator="greaterThanOrEqual">
      <formula>0</formula>
    </cfRule>
    <cfRule type="cellIs" dxfId="94" priority="157" operator="lessThan">
      <formula>0</formula>
    </cfRule>
  </conditionalFormatting>
  <conditionalFormatting sqref="AL160:AP161">
    <cfRule type="cellIs" dxfId="93" priority="155" operator="lessThan">
      <formula>0</formula>
    </cfRule>
  </conditionalFormatting>
  <conditionalFormatting sqref="AU160:AY161">
    <cfRule type="cellIs" dxfId="92" priority="154" operator="lessThan">
      <formula>0</formula>
    </cfRule>
  </conditionalFormatting>
  <conditionalFormatting sqref="BC160:BF161">
    <cfRule type="cellIs" dxfId="91" priority="153" operator="lessThan">
      <formula>0</formula>
    </cfRule>
  </conditionalFormatting>
  <conditionalFormatting sqref="AL36:AP36 AL38:AP38 AL40:AP40 AL42:AP42 AL44:AP44 AL46:AP46">
    <cfRule type="cellIs" dxfId="90" priority="152" operator="lessThan">
      <formula>0</formula>
    </cfRule>
  </conditionalFormatting>
  <conditionalFormatting sqref="AU36:AV36 AU38:AV38 AU40:AV40 AU42:AY42 AU44:AY44 AU46:AY46 AY40 AY38 AY36">
    <cfRule type="cellIs" dxfId="89" priority="151" operator="lessThan">
      <formula>0</formula>
    </cfRule>
  </conditionalFormatting>
  <conditionalFormatting sqref="BF42 BF44 BF46 BC36 BC42:BD42 BC44:BD44 BC46:BD46 BC38 BC40">
    <cfRule type="cellIs" dxfId="88" priority="150" operator="lessThan">
      <formula>0</formula>
    </cfRule>
  </conditionalFormatting>
  <conditionalFormatting sqref="BE42 BE44 BE46">
    <cfRule type="cellIs" dxfId="87" priority="149" operator="lessThan">
      <formula>0</formula>
    </cfRule>
  </conditionalFormatting>
  <conditionalFormatting sqref="DA25:DB25 DA26">
    <cfRule type="cellIs" dxfId="86" priority="140" operator="greaterThanOrEqual">
      <formula>0</formula>
    </cfRule>
    <cfRule type="cellIs" dxfId="85" priority="141" operator="lessThan">
      <formula>0</formula>
    </cfRule>
  </conditionalFormatting>
  <conditionalFormatting sqref="DI25:DI26 DK25:DK26">
    <cfRule type="cellIs" dxfId="84" priority="138" operator="greaterThanOrEqual">
      <formula>0</formula>
    </cfRule>
    <cfRule type="cellIs" dxfId="83" priority="139" operator="lessThan">
      <formula>0</formula>
    </cfRule>
  </conditionalFormatting>
  <conditionalFormatting sqref="DM25:DM26">
    <cfRule type="cellIs" dxfId="82" priority="136" operator="greaterThanOrEqual">
      <formula>0</formula>
    </cfRule>
    <cfRule type="cellIs" dxfId="81" priority="137" operator="lessThan">
      <formula>0</formula>
    </cfRule>
  </conditionalFormatting>
  <conditionalFormatting sqref="DA34:DB34 DA35">
    <cfRule type="cellIs" dxfId="80" priority="134" operator="greaterThanOrEqual">
      <formula>0</formula>
    </cfRule>
    <cfRule type="cellIs" dxfId="79" priority="135" operator="lessThan">
      <formula>0</formula>
    </cfRule>
  </conditionalFormatting>
  <conditionalFormatting sqref="DI34:DI35 DK34:DK35">
    <cfRule type="cellIs" dxfId="78" priority="132" operator="greaterThanOrEqual">
      <formula>0</formula>
    </cfRule>
    <cfRule type="cellIs" dxfId="77" priority="133" operator="lessThan">
      <formula>0</formula>
    </cfRule>
  </conditionalFormatting>
  <conditionalFormatting sqref="DM34:DM35">
    <cfRule type="cellIs" dxfId="76" priority="130" operator="greaterThanOrEqual">
      <formula>0</formula>
    </cfRule>
    <cfRule type="cellIs" dxfId="75" priority="131" operator="lessThan">
      <formula>0</formula>
    </cfRule>
  </conditionalFormatting>
  <conditionalFormatting sqref="DA36:DB38 DA42:DB47 DA41 DA40:DB40 DA39">
    <cfRule type="cellIs" dxfId="74" priority="128" operator="greaterThanOrEqual">
      <formula>0</formula>
    </cfRule>
    <cfRule type="cellIs" dxfId="73" priority="129" operator="lessThan">
      <formula>0</formula>
    </cfRule>
  </conditionalFormatting>
  <conditionalFormatting sqref="DI36:DI47 DK36:DK47">
    <cfRule type="cellIs" dxfId="72" priority="126" operator="greaterThanOrEqual">
      <formula>0</formula>
    </cfRule>
    <cfRule type="cellIs" dxfId="71" priority="127" operator="lessThan">
      <formula>0</formula>
    </cfRule>
  </conditionalFormatting>
  <conditionalFormatting sqref="DM36:DM47">
    <cfRule type="cellIs" dxfId="70" priority="124" operator="greaterThanOrEqual">
      <formula>0</formula>
    </cfRule>
    <cfRule type="cellIs" dxfId="69" priority="125" operator="lessThan">
      <formula>0</formula>
    </cfRule>
  </conditionalFormatting>
  <conditionalFormatting sqref="CI34:CL34 CI36:CL36 CI38:CL38 CI40:CL40 CI42:CL42 CI44:CL44 CI46:CL46">
    <cfRule type="cellIs" dxfId="68" priority="123" operator="lessThan">
      <formula>0</formula>
    </cfRule>
  </conditionalFormatting>
  <conditionalFormatting sqref="AL115:AP115">
    <cfRule type="cellIs" dxfId="67" priority="122" operator="lessThan">
      <formula>0</formula>
    </cfRule>
  </conditionalFormatting>
  <conditionalFormatting sqref="DA115:DB116">
    <cfRule type="cellIs" dxfId="66" priority="120" operator="greaterThanOrEqual">
      <formula>0</formula>
    </cfRule>
    <cfRule type="cellIs" dxfId="65" priority="121" operator="lessThan">
      <formula>0</formula>
    </cfRule>
  </conditionalFormatting>
  <conditionalFormatting sqref="DI115:DK116">
    <cfRule type="cellIs" dxfId="64" priority="118" operator="greaterThanOrEqual">
      <formula>0</formula>
    </cfRule>
    <cfRule type="cellIs" dxfId="63" priority="119" operator="lessThan">
      <formula>0</formula>
    </cfRule>
  </conditionalFormatting>
  <conditionalFormatting sqref="DM115:DM116">
    <cfRule type="cellIs" dxfId="62" priority="116" operator="greaterThanOrEqual">
      <formula>0</formula>
    </cfRule>
    <cfRule type="cellIs" dxfId="61" priority="117" operator="lessThan">
      <formula>0</formula>
    </cfRule>
  </conditionalFormatting>
  <conditionalFormatting sqref="AU115:AY115 DL115:DL116">
    <cfRule type="cellIs" dxfId="60" priority="115" operator="lessThan">
      <formula>0</formula>
    </cfRule>
  </conditionalFormatting>
  <conditionalFormatting sqref="CD115:CL115">
    <cfRule type="cellIs" dxfId="59" priority="114" operator="lessThan">
      <formula>0</formula>
    </cfRule>
  </conditionalFormatting>
  <conditionalFormatting sqref="BC115:BF115">
    <cfRule type="cellIs" dxfId="58" priority="113" operator="lessThan">
      <formula>0</formula>
    </cfRule>
  </conditionalFormatting>
  <conditionalFormatting sqref="AL152:AP152 AL154:AP154 AL156:AP156 AL158:AP158">
    <cfRule type="cellIs" dxfId="57" priority="108" operator="lessThan">
      <formula>0</formula>
    </cfRule>
  </conditionalFormatting>
  <conditionalFormatting sqref="AU152:AY152 AU154:AY154 AU156:AY156 AU158:AY158">
    <cfRule type="cellIs" dxfId="56" priority="107" operator="lessThan">
      <formula>0</formula>
    </cfRule>
  </conditionalFormatting>
  <conditionalFormatting sqref="BF152 BF154 BF156 BF158 BC152:BD152 BC154:BD154 BC156:BD156 BC158:BD158">
    <cfRule type="cellIs" dxfId="55" priority="106" operator="lessThan">
      <formula>0</formula>
    </cfRule>
  </conditionalFormatting>
  <conditionalFormatting sqref="BE152 BE154 BE156 BE158">
    <cfRule type="cellIs" dxfId="54" priority="105" operator="lessThan">
      <formula>0</formula>
    </cfRule>
  </conditionalFormatting>
  <conditionalFormatting sqref="AL191:AP191 AL193:AP193">
    <cfRule type="cellIs" dxfId="53" priority="87" operator="lessThan">
      <formula>0</formula>
    </cfRule>
  </conditionalFormatting>
  <conditionalFormatting sqref="AU191:AY191 AU193:AY193">
    <cfRule type="cellIs" dxfId="52" priority="86" operator="lessThan">
      <formula>0</formula>
    </cfRule>
  </conditionalFormatting>
  <conditionalFormatting sqref="BF191 BF193 BC191:BD191 BC193:BD193">
    <cfRule type="cellIs" dxfId="51" priority="85" operator="lessThan">
      <formula>0</formula>
    </cfRule>
  </conditionalFormatting>
  <conditionalFormatting sqref="BE191 BE193">
    <cfRule type="cellIs" dxfId="50" priority="84" operator="lessThan">
      <formula>0</formula>
    </cfRule>
  </conditionalFormatting>
  <conditionalFormatting sqref="CI191:CL191 CI193:CL193">
    <cfRule type="cellIs" dxfId="49" priority="71" operator="lessThan">
      <formula>0</formula>
    </cfRule>
  </conditionalFormatting>
  <conditionalFormatting sqref="CC152:CL152 CC153:CG153 CI153:CL153">
    <cfRule type="cellIs" dxfId="48" priority="70" operator="lessThan">
      <formula>0</formula>
    </cfRule>
  </conditionalFormatting>
  <conditionalFormatting sqref="CC154:CL154 CC155:CG155 CI155:CL155">
    <cfRule type="cellIs" dxfId="47" priority="69" operator="lessThan">
      <formula>0</formula>
    </cfRule>
  </conditionalFormatting>
  <conditionalFormatting sqref="CC156:CL156 CC157:CG157 CI157:CL157">
    <cfRule type="cellIs" dxfId="46" priority="68" operator="lessThan">
      <formula>0</formula>
    </cfRule>
  </conditionalFormatting>
  <conditionalFormatting sqref="CC158:CL158 CC159:CG159 CI159:CL159">
    <cfRule type="cellIs" dxfId="45" priority="67" operator="lessThan">
      <formula>0</formula>
    </cfRule>
  </conditionalFormatting>
  <conditionalFormatting sqref="R4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30 R32:R3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V30:AY30">
    <cfRule type="cellIs" dxfId="44" priority="64" operator="lessThan">
      <formula>0</formula>
    </cfRule>
  </conditionalFormatting>
  <conditionalFormatting sqref="BF30:BF31 BC30:BD31">
    <cfRule type="cellIs" dxfId="43" priority="62" operator="lessThan">
      <formula>0</formula>
    </cfRule>
  </conditionalFormatting>
  <conditionalFormatting sqref="BE30:BE31">
    <cfRule type="cellIs" dxfId="42" priority="61" operator="lessThan">
      <formula>0</formula>
    </cfRule>
  </conditionalFormatting>
  <conditionalFormatting sqref="CH30:CL30">
    <cfRule type="cellIs" dxfId="41" priority="60" operator="lessThan">
      <formula>0</formula>
    </cfRule>
  </conditionalFormatting>
  <conditionalFormatting sqref="CC30:CF30 CC31:CD31">
    <cfRule type="cellIs" dxfId="40" priority="59" operator="lessThan">
      <formula>0</formula>
    </cfRule>
  </conditionalFormatting>
  <conditionalFormatting sqref="CP31">
    <cfRule type="cellIs" dxfId="39" priority="58" operator="lessThan">
      <formula>0</formula>
    </cfRule>
  </conditionalFormatting>
  <conditionalFormatting sqref="DA30:DB30 DA31">
    <cfRule type="cellIs" dxfId="38" priority="56" operator="greaterThanOrEqual">
      <formula>0</formula>
    </cfRule>
    <cfRule type="cellIs" dxfId="37" priority="57" operator="lessThan">
      <formula>0</formula>
    </cfRule>
  </conditionalFormatting>
  <conditionalFormatting sqref="DI30:DI31 DK30:DK31">
    <cfRule type="cellIs" dxfId="36" priority="54" operator="greaterThanOrEqual">
      <formula>0</formula>
    </cfRule>
    <cfRule type="cellIs" dxfId="35" priority="55" operator="lessThan">
      <formula>0</formula>
    </cfRule>
  </conditionalFormatting>
  <conditionalFormatting sqref="R62:R83">
    <cfRule type="colorScale" priority="5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3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3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4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4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4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44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4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3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3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3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U55:AY57 AL55:AP55 CC55:CL57 AL57:AP57">
    <cfRule type="cellIs" dxfId="34" priority="34" operator="lessThan">
      <formula>0</formula>
    </cfRule>
  </conditionalFormatting>
  <conditionalFormatting sqref="BC55:BF57">
    <cfRule type="cellIs" dxfId="33" priority="33" operator="lessThan">
      <formula>0</formula>
    </cfRule>
  </conditionalFormatting>
  <conditionalFormatting sqref="DL58 AL58:AP58 AU58:AY58 CC58:CL58">
    <cfRule type="cellIs" dxfId="32" priority="32" operator="lessThan">
      <formula>0</formula>
    </cfRule>
  </conditionalFormatting>
  <conditionalFormatting sqref="AL56:AP56">
    <cfRule type="cellIs" dxfId="31" priority="31" operator="lessThan">
      <formula>0</formula>
    </cfRule>
  </conditionalFormatting>
  <conditionalFormatting sqref="CH34 CH36 CH38 CH40">
    <cfRule type="cellIs" dxfId="30" priority="29" operator="lessThan">
      <formula>0</formula>
    </cfRule>
  </conditionalFormatting>
  <conditionalFormatting sqref="DA84:DB85">
    <cfRule type="cellIs" dxfId="29" priority="27" operator="greaterThanOrEqual">
      <formula>0</formula>
    </cfRule>
    <cfRule type="cellIs" dxfId="28" priority="28" operator="lessThan">
      <formula>0</formula>
    </cfRule>
  </conditionalFormatting>
  <conditionalFormatting sqref="DI84:DK85">
    <cfRule type="cellIs" dxfId="27" priority="25" operator="greaterThanOrEqual">
      <formula>0</formula>
    </cfRule>
    <cfRule type="cellIs" dxfId="26" priority="26" operator="lessThan">
      <formula>0</formula>
    </cfRule>
  </conditionalFormatting>
  <conditionalFormatting sqref="DM84:DM85">
    <cfRule type="cellIs" dxfId="25" priority="23" operator="greaterThanOrEqual">
      <formula>0</formula>
    </cfRule>
    <cfRule type="cellIs" dxfId="24" priority="24" operator="lessThan">
      <formula>0</formula>
    </cfRule>
  </conditionalFormatting>
  <conditionalFormatting sqref="CC84:CL85 AL84:AP85 AU84:AY85 DL84:DL85">
    <cfRule type="cellIs" dxfId="23" priority="22" operator="lessThan">
      <formula>0</formula>
    </cfRule>
  </conditionalFormatting>
  <conditionalFormatting sqref="BC84:BF85">
    <cfRule type="cellIs" dxfId="22" priority="21" operator="lessThan">
      <formula>0</formula>
    </cfRule>
  </conditionalFormatting>
  <conditionalFormatting sqref="R84:R85">
    <cfRule type="colorScale" priority="2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DA88:DB88">
    <cfRule type="cellIs" dxfId="21" priority="18" operator="greaterThanOrEqual">
      <formula>0</formula>
    </cfRule>
    <cfRule type="cellIs" dxfId="20" priority="19" operator="lessThan">
      <formula>0</formula>
    </cfRule>
  </conditionalFormatting>
  <conditionalFormatting sqref="DI88:DK88">
    <cfRule type="cellIs" dxfId="19" priority="16" operator="greaterThanOrEqual">
      <formula>0</formula>
    </cfRule>
    <cfRule type="cellIs" dxfId="18" priority="17" operator="lessThan">
      <formula>0</formula>
    </cfRule>
  </conditionalFormatting>
  <conditionalFormatting sqref="DM88">
    <cfRule type="cellIs" dxfId="17" priority="14" operator="greaterThanOrEqual">
      <formula>0</formula>
    </cfRule>
    <cfRule type="cellIs" dxfId="16" priority="15" operator="lessThan">
      <formula>0</formula>
    </cfRule>
  </conditionalFormatting>
  <conditionalFormatting sqref="CI88 CO88:CP88 DL88 AL88:AP88">
    <cfRule type="cellIs" dxfId="15" priority="13" operator="lessThan">
      <formula>0</formula>
    </cfRule>
  </conditionalFormatting>
  <conditionalFormatting sqref="CD88:CH88 CJ88:CL88">
    <cfRule type="cellIs" dxfId="14" priority="12" operator="lessThan">
      <formula>0</formula>
    </cfRule>
  </conditionalFormatting>
  <conditionalFormatting sqref="BC88:BF88">
    <cfRule type="cellIs" dxfId="13" priority="11" operator="lessThan">
      <formula>0</formula>
    </cfRule>
  </conditionalFormatting>
  <conditionalFormatting sqref="AU89:AY89">
    <cfRule type="cellIs" dxfId="12" priority="10" operator="lessThan">
      <formula>0</formula>
    </cfRule>
  </conditionalFormatting>
  <conditionalFormatting sqref="DA89:DB89">
    <cfRule type="cellIs" dxfId="11" priority="8" operator="greaterThanOrEqual">
      <formula>0</formula>
    </cfRule>
    <cfRule type="cellIs" dxfId="10" priority="9" operator="lessThan">
      <formula>0</formula>
    </cfRule>
  </conditionalFormatting>
  <conditionalFormatting sqref="DI89:DK89">
    <cfRule type="cellIs" dxfId="9" priority="6" operator="greaterThanOrEqual">
      <formula>0</formula>
    </cfRule>
    <cfRule type="cellIs" dxfId="8" priority="7" operator="lessThan">
      <formula>0</formula>
    </cfRule>
  </conditionalFormatting>
  <conditionalFormatting sqref="DM89">
    <cfRule type="cellIs" dxfId="7" priority="4" operator="greaterThanOrEqual">
      <formula>0</formula>
    </cfRule>
    <cfRule type="cellIs" dxfId="6" priority="5" operator="lessThan">
      <formula>0</formula>
    </cfRule>
  </conditionalFormatting>
  <conditionalFormatting sqref="CI89 CO89:CP89 DL89 AL89:AP89">
    <cfRule type="cellIs" dxfId="5" priority="3" operator="lessThan">
      <formula>0</formula>
    </cfRule>
  </conditionalFormatting>
  <conditionalFormatting sqref="CD89:CH89 CJ89:CL89">
    <cfRule type="cellIs" dxfId="4" priority="2" operator="lessThan">
      <formula>0</formula>
    </cfRule>
  </conditionalFormatting>
  <conditionalFormatting sqref="BC89:BF89">
    <cfRule type="cellIs" dxfId="3" priority="1" operator="lessThan">
      <formula>0</formula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XFD435"/>
  <sheetViews>
    <sheetView showWhiteSpace="0" topLeftCell="A7" zoomScale="85" zoomScaleNormal="85" workbookViewId="0">
      <pane xSplit="2" ySplit="19" topLeftCell="C137" activePane="bottomRight" state="frozen"/>
      <selection activeCell="L62" sqref="L62"/>
      <selection pane="topRight" activeCell="L62" sqref="L62"/>
      <selection pane="bottomLeft" activeCell="L62" sqref="L62"/>
      <selection pane="bottomRight" activeCell="D206" sqref="D206"/>
    </sheetView>
  </sheetViews>
  <sheetFormatPr defaultColWidth="9.140625" defaultRowHeight="12.75" outlineLevelRow="1" outlineLevelCol="1" x14ac:dyDescent="0.25"/>
  <cols>
    <col min="1" max="1" width="38.7109375" style="859" customWidth="1"/>
    <col min="2" max="2" width="19.5703125" style="859" customWidth="1"/>
    <col min="3" max="3" width="11.7109375" style="859" customWidth="1" outlineLevel="1"/>
    <col min="4" max="4" width="12.28515625" style="859" customWidth="1" outlineLevel="1"/>
    <col min="5" max="5" width="11.85546875" style="859" customWidth="1" outlineLevel="1"/>
    <col min="6" max="6" width="12" style="859" customWidth="1" outlineLevel="1"/>
    <col min="7" max="7" width="11.85546875" style="859" customWidth="1" outlineLevel="1"/>
    <col min="8" max="8" width="12.7109375" style="859" customWidth="1" outlineLevel="1"/>
    <col min="9" max="9" width="11" style="859" customWidth="1" outlineLevel="1"/>
    <col min="10" max="10" width="12.5703125" style="859" customWidth="1" outlineLevel="1"/>
    <col min="11" max="14" width="11" style="859" customWidth="1" outlineLevel="1"/>
    <col min="15" max="18" width="11.42578125" style="859" bestFit="1" customWidth="1"/>
    <col min="19" max="19" width="11.7109375" style="859" bestFit="1" customWidth="1"/>
    <col min="20" max="31" width="11.28515625" style="859" customWidth="1" outlineLevel="1"/>
    <col min="32" max="32" width="13.28515625" style="859" customWidth="1"/>
    <col min="33" max="33" width="15.85546875" style="859" customWidth="1"/>
    <col min="34" max="34" width="12" style="859" bestFit="1" customWidth="1"/>
    <col min="35" max="35" width="10.85546875" style="859" customWidth="1"/>
    <col min="36" max="36" width="14.5703125" style="859" customWidth="1"/>
    <col min="37" max="69" width="9.140625" style="859"/>
    <col min="70" max="70" width="0" style="859" hidden="1" customWidth="1"/>
    <col min="71" max="74" width="9.140625" style="859" hidden="1" customWidth="1"/>
    <col min="75" max="16384" width="9.140625" style="859"/>
  </cols>
  <sheetData>
    <row r="1" spans="1:73" ht="51" hidden="1" customHeight="1" x14ac:dyDescent="0.25">
      <c r="X1" s="1424" t="s">
        <v>137</v>
      </c>
      <c r="Y1" s="1424"/>
      <c r="Z1" s="1424"/>
      <c r="AA1" s="1424"/>
      <c r="AB1" s="1424"/>
      <c r="AC1" s="1424"/>
      <c r="AD1" s="1424"/>
      <c r="AE1" s="1424"/>
    </row>
    <row r="2" spans="1:73" ht="14.25" hidden="1" customHeight="1" x14ac:dyDescent="0.25">
      <c r="X2" s="860"/>
      <c r="Y2" s="860"/>
      <c r="Z2" s="860"/>
      <c r="AA2" s="860"/>
      <c r="AB2" s="860"/>
      <c r="AC2" s="860"/>
      <c r="AD2" s="860"/>
      <c r="AE2" s="860"/>
    </row>
    <row r="3" spans="1:73" ht="14.25" hidden="1" x14ac:dyDescent="0.25">
      <c r="X3" s="861"/>
      <c r="Y3" s="861"/>
      <c r="Z3" s="861"/>
      <c r="AA3" s="861"/>
      <c r="AB3" s="861"/>
      <c r="AC3" s="861"/>
      <c r="AD3" s="861"/>
      <c r="AE3" s="861"/>
    </row>
    <row r="4" spans="1:73" ht="14.25" hidden="1" x14ac:dyDescent="0.25">
      <c r="X4" s="861"/>
      <c r="Y4" s="861"/>
      <c r="Z4" s="861"/>
      <c r="AA4" s="861"/>
      <c r="AB4" s="861"/>
      <c r="AC4" s="861"/>
      <c r="AD4" s="861"/>
      <c r="AE4" s="861"/>
    </row>
    <row r="5" spans="1:73" ht="14.25" hidden="1" x14ac:dyDescent="0.25">
      <c r="X5" s="860"/>
      <c r="AD5" s="860"/>
    </row>
    <row r="6" spans="1:73" hidden="1" x14ac:dyDescent="0.25">
      <c r="BR6" s="862" t="s">
        <v>138</v>
      </c>
      <c r="BS6" s="859">
        <v>1</v>
      </c>
      <c r="BT6" s="862" t="s">
        <v>139</v>
      </c>
    </row>
    <row r="7" spans="1:73" s="863" customFormat="1" ht="14.25" x14ac:dyDescent="0.25">
      <c r="A7" s="863" t="s">
        <v>362</v>
      </c>
      <c r="T7" s="1092"/>
      <c r="U7" s="1092"/>
      <c r="V7" s="1092"/>
      <c r="W7" s="1092"/>
      <c r="X7" s="1092"/>
      <c r="Y7" s="1092"/>
      <c r="Z7" s="1092"/>
      <c r="AA7" s="1092"/>
      <c r="AB7" s="1092"/>
      <c r="AC7" s="1092"/>
      <c r="AD7" s="1092"/>
      <c r="AE7" s="1092"/>
      <c r="AF7" s="1092"/>
      <c r="BR7" s="862" t="s">
        <v>140</v>
      </c>
      <c r="BS7" s="859">
        <v>2</v>
      </c>
      <c r="BT7" s="862" t="s">
        <v>141</v>
      </c>
      <c r="BU7" s="864"/>
    </row>
    <row r="8" spans="1:73" s="863" customFormat="1" ht="14.25" x14ac:dyDescent="0.25">
      <c r="C8" s="863">
        <v>1</v>
      </c>
      <c r="D8" s="863">
        <v>1</v>
      </c>
      <c r="E8" s="863">
        <v>1</v>
      </c>
      <c r="F8" s="863">
        <v>2</v>
      </c>
      <c r="G8" s="863">
        <v>2</v>
      </c>
      <c r="H8" s="863">
        <v>2</v>
      </c>
      <c r="I8" s="863">
        <v>3</v>
      </c>
      <c r="J8" s="863">
        <v>3</v>
      </c>
      <c r="K8" s="863">
        <v>3</v>
      </c>
      <c r="L8" s="863">
        <v>4</v>
      </c>
      <c r="M8" s="863">
        <v>4</v>
      </c>
      <c r="N8" s="863">
        <v>4</v>
      </c>
      <c r="T8" s="1092"/>
      <c r="U8" s="1092"/>
      <c r="V8" s="1092"/>
      <c r="W8" s="1092"/>
      <c r="X8" s="1092"/>
      <c r="Y8" s="1092"/>
      <c r="Z8" s="1092"/>
      <c r="AA8" s="1092"/>
      <c r="AB8" s="1092"/>
      <c r="AC8" s="1092"/>
      <c r="AD8" s="1092"/>
      <c r="AE8" s="1092"/>
      <c r="AF8" s="1092"/>
      <c r="BR8" s="862"/>
      <c r="BS8" s="859"/>
      <c r="BT8" s="862"/>
      <c r="BU8" s="864"/>
    </row>
    <row r="9" spans="1:73" x14ac:dyDescent="0.25">
      <c r="C9" s="859">
        <v>1</v>
      </c>
      <c r="D9" s="859">
        <v>2</v>
      </c>
      <c r="E9" s="859">
        <v>3</v>
      </c>
      <c r="F9" s="859">
        <v>4</v>
      </c>
      <c r="G9" s="859">
        <v>5</v>
      </c>
      <c r="H9" s="859">
        <v>6</v>
      </c>
      <c r="I9" s="859">
        <v>7</v>
      </c>
      <c r="J9" s="859">
        <v>8</v>
      </c>
      <c r="K9" s="859">
        <v>9</v>
      </c>
      <c r="L9" s="859">
        <v>10</v>
      </c>
      <c r="M9" s="859">
        <v>11</v>
      </c>
      <c r="N9" s="859">
        <v>12</v>
      </c>
      <c r="T9" s="923"/>
      <c r="U9" s="923"/>
      <c r="V9" s="923"/>
      <c r="W9" s="923"/>
      <c r="X9" s="923"/>
      <c r="Y9" s="923"/>
      <c r="Z9" s="923"/>
      <c r="AA9" s="923"/>
      <c r="AB9" s="923"/>
      <c r="AC9" s="923"/>
      <c r="AD9" s="923"/>
      <c r="AE9" s="923"/>
      <c r="AF9" s="923"/>
      <c r="BR9" s="862" t="s">
        <v>142</v>
      </c>
      <c r="BS9" s="859">
        <v>3</v>
      </c>
      <c r="BT9" s="862" t="s">
        <v>143</v>
      </c>
    </row>
    <row r="10" spans="1:73" s="865" customFormat="1" ht="15" customHeight="1" x14ac:dyDescent="0.25">
      <c r="A10" s="1425" t="s">
        <v>363</v>
      </c>
      <c r="B10" s="1426" t="s">
        <v>144</v>
      </c>
      <c r="C10" s="1427">
        <v>2022</v>
      </c>
      <c r="D10" s="1428"/>
      <c r="E10" s="1428"/>
      <c r="F10" s="1428"/>
      <c r="G10" s="1428"/>
      <c r="H10" s="1428"/>
      <c r="I10" s="1428"/>
      <c r="J10" s="1428"/>
      <c r="K10" s="1428"/>
      <c r="L10" s="1428"/>
      <c r="M10" s="1428"/>
      <c r="N10" s="1428"/>
      <c r="O10" s="1428"/>
      <c r="P10" s="1428"/>
      <c r="Q10" s="1428"/>
      <c r="R10" s="1428"/>
      <c r="S10" s="1428"/>
      <c r="T10" s="1129"/>
      <c r="U10" s="1129"/>
      <c r="V10" s="1129"/>
      <c r="W10" s="1129"/>
      <c r="X10" s="1129"/>
      <c r="Y10" s="1130"/>
      <c r="Z10" s="1130"/>
      <c r="AA10" s="1130"/>
      <c r="AB10" s="1130"/>
      <c r="AC10" s="1130"/>
      <c r="AD10" s="1130"/>
      <c r="AE10" s="1130"/>
      <c r="AF10" s="1132"/>
      <c r="BR10" s="866" t="s">
        <v>145</v>
      </c>
      <c r="BS10" s="867">
        <v>4</v>
      </c>
      <c r="BT10" s="866" t="s">
        <v>146</v>
      </c>
    </row>
    <row r="11" spans="1:73" s="869" customFormat="1" x14ac:dyDescent="0.25">
      <c r="A11" s="1425"/>
      <c r="B11" s="1426"/>
      <c r="C11" s="868" t="s">
        <v>82</v>
      </c>
      <c r="D11" s="868" t="s">
        <v>19</v>
      </c>
      <c r="E11" s="868" t="s">
        <v>30</v>
      </c>
      <c r="F11" s="868" t="s">
        <v>20</v>
      </c>
      <c r="G11" s="868" t="s">
        <v>21</v>
      </c>
      <c r="H11" s="868" t="s">
        <v>22</v>
      </c>
      <c r="I11" s="868" t="s">
        <v>23</v>
      </c>
      <c r="J11" s="868" t="s">
        <v>25</v>
      </c>
      <c r="K11" s="868" t="s">
        <v>24</v>
      </c>
      <c r="L11" s="868" t="s">
        <v>27</v>
      </c>
      <c r="M11" s="868" t="s">
        <v>26</v>
      </c>
      <c r="N11" s="868" t="s">
        <v>28</v>
      </c>
      <c r="O11" s="868" t="s">
        <v>147</v>
      </c>
      <c r="P11" s="868" t="s">
        <v>148</v>
      </c>
      <c r="Q11" s="868" t="s">
        <v>149</v>
      </c>
      <c r="R11" s="868" t="s">
        <v>150</v>
      </c>
      <c r="S11" s="1429">
        <f>C10</f>
        <v>2022</v>
      </c>
      <c r="T11" s="1093"/>
      <c r="U11" s="1093"/>
      <c r="V11" s="1093"/>
      <c r="W11" s="1093"/>
      <c r="X11" s="1130"/>
      <c r="Y11" s="1093"/>
      <c r="Z11" s="1093"/>
      <c r="AA11" s="1093"/>
      <c r="AB11" s="1093"/>
      <c r="AC11" s="1130"/>
      <c r="AD11" s="1130"/>
      <c r="AE11" s="1130"/>
      <c r="AF11" s="908"/>
      <c r="BR11" s="866" t="s">
        <v>151</v>
      </c>
      <c r="BT11" s="866" t="s">
        <v>152</v>
      </c>
    </row>
    <row r="12" spans="1:73" s="869" customFormat="1" x14ac:dyDescent="0.25">
      <c r="A12" s="1425"/>
      <c r="B12" s="1426"/>
      <c r="C12" s="868" t="s">
        <v>153</v>
      </c>
      <c r="D12" s="868" t="s">
        <v>153</v>
      </c>
      <c r="E12" s="868" t="s">
        <v>153</v>
      </c>
      <c r="F12" s="868" t="s">
        <v>153</v>
      </c>
      <c r="G12" s="868" t="s">
        <v>153</v>
      </c>
      <c r="H12" s="868" t="s">
        <v>153</v>
      </c>
      <c r="I12" s="868" t="s">
        <v>153</v>
      </c>
      <c r="J12" s="868" t="s">
        <v>153</v>
      </c>
      <c r="K12" s="868" t="s">
        <v>153</v>
      </c>
      <c r="L12" s="868" t="s">
        <v>153</v>
      </c>
      <c r="M12" s="868" t="s">
        <v>153</v>
      </c>
      <c r="N12" s="868" t="s">
        <v>153</v>
      </c>
      <c r="O12" s="868" t="s">
        <v>154</v>
      </c>
      <c r="P12" s="868" t="s">
        <v>154</v>
      </c>
      <c r="Q12" s="868" t="s">
        <v>154</v>
      </c>
      <c r="R12" s="868" t="s">
        <v>154</v>
      </c>
      <c r="S12" s="1430"/>
      <c r="T12" s="1093"/>
      <c r="U12" s="1093"/>
      <c r="V12" s="1093"/>
      <c r="W12" s="1093"/>
      <c r="X12" s="1130"/>
      <c r="Y12" s="1093"/>
      <c r="Z12" s="1093"/>
      <c r="AA12" s="1093"/>
      <c r="AB12" s="1093"/>
      <c r="AC12" s="1130"/>
      <c r="AD12" s="1130"/>
      <c r="AE12" s="1130"/>
      <c r="AF12" s="908"/>
      <c r="BR12" s="866"/>
      <c r="BT12" s="866" t="s">
        <v>155</v>
      </c>
    </row>
    <row r="13" spans="1:73" s="874" customFormat="1" ht="12" customHeight="1" x14ac:dyDescent="0.25">
      <c r="A13" s="870" t="s">
        <v>156</v>
      </c>
      <c r="B13" s="871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3"/>
      <c r="T13" s="915"/>
      <c r="U13" s="915"/>
      <c r="V13" s="915"/>
      <c r="W13" s="915"/>
      <c r="X13" s="915"/>
      <c r="Y13" s="915"/>
      <c r="Z13" s="915"/>
      <c r="AA13" s="915"/>
      <c r="AB13" s="915"/>
      <c r="AC13" s="915"/>
      <c r="AD13" s="915"/>
      <c r="AE13" s="915"/>
      <c r="BT13" s="874" t="s">
        <v>157</v>
      </c>
    </row>
    <row r="14" spans="1:73" s="874" customFormat="1" ht="15" x14ac:dyDescent="0.2">
      <c r="A14" s="875" t="s">
        <v>158</v>
      </c>
      <c r="B14" s="876" t="s">
        <v>159</v>
      </c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8"/>
      <c r="P14" s="878"/>
      <c r="Q14" s="878"/>
      <c r="R14" s="878"/>
      <c r="S14" s="1133"/>
      <c r="T14" s="1094"/>
      <c r="U14" s="1094"/>
      <c r="V14" s="1094"/>
      <c r="W14" s="1094"/>
      <c r="X14" s="1094"/>
      <c r="Y14" s="1094"/>
      <c r="Z14" s="1094"/>
      <c r="AA14" s="1094"/>
      <c r="AB14" s="1094"/>
      <c r="AC14" s="1094"/>
      <c r="AD14" s="1094"/>
      <c r="AE14" s="1094"/>
      <c r="BT14" s="874" t="s">
        <v>160</v>
      </c>
    </row>
    <row r="15" spans="1:73" s="874" customFormat="1" x14ac:dyDescent="0.25">
      <c r="A15" s="875" t="s">
        <v>161</v>
      </c>
      <c r="B15" s="879"/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78"/>
      <c r="P15" s="878"/>
      <c r="Q15" s="878"/>
      <c r="R15" s="878"/>
      <c r="S15" s="1133"/>
      <c r="T15" s="1095"/>
      <c r="U15" s="1095"/>
      <c r="V15" s="1095"/>
      <c r="W15" s="1095"/>
      <c r="X15" s="1095"/>
      <c r="Y15" s="1095"/>
      <c r="Z15" s="1095"/>
      <c r="AA15" s="1095"/>
      <c r="AB15" s="1095"/>
      <c r="AC15" s="1095"/>
      <c r="AD15" s="1095"/>
      <c r="AE15" s="1095"/>
      <c r="BT15" s="874" t="s">
        <v>162</v>
      </c>
    </row>
    <row r="16" spans="1:73" s="874" customFormat="1" x14ac:dyDescent="0.25">
      <c r="A16" s="875" t="s">
        <v>163</v>
      </c>
      <c r="B16" s="879"/>
      <c r="C16" s="880"/>
      <c r="D16" s="878"/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878"/>
      <c r="R16" s="878"/>
      <c r="S16" s="1133"/>
      <c r="T16" s="915"/>
      <c r="U16" s="915"/>
      <c r="V16" s="915"/>
      <c r="W16" s="915"/>
      <c r="X16" s="915"/>
      <c r="Y16" s="915"/>
      <c r="Z16" s="915"/>
      <c r="AA16" s="915"/>
      <c r="AB16" s="915"/>
      <c r="AC16" s="915"/>
      <c r="AD16" s="915"/>
      <c r="AE16" s="915"/>
      <c r="BT16" s="874" t="s">
        <v>164</v>
      </c>
    </row>
    <row r="17" spans="1:72" s="874" customFormat="1" x14ac:dyDescent="0.25">
      <c r="A17" s="875" t="s">
        <v>165</v>
      </c>
      <c r="B17" s="879"/>
      <c r="C17" s="880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1133"/>
      <c r="T17" s="915"/>
      <c r="U17" s="915"/>
      <c r="V17" s="915"/>
      <c r="W17" s="915"/>
      <c r="X17" s="915"/>
      <c r="Y17" s="915"/>
      <c r="Z17" s="915"/>
      <c r="AA17" s="915"/>
      <c r="AB17" s="915"/>
      <c r="AC17" s="915"/>
      <c r="AD17" s="915"/>
      <c r="AE17" s="915"/>
      <c r="BT17" s="874" t="s">
        <v>166</v>
      </c>
    </row>
    <row r="18" spans="1:72" s="874" customFormat="1" x14ac:dyDescent="0.25">
      <c r="A18" s="875" t="s">
        <v>167</v>
      </c>
      <c r="B18" s="879"/>
      <c r="C18" s="1171"/>
      <c r="D18" s="1172"/>
      <c r="E18" s="1172"/>
      <c r="F18" s="1172"/>
      <c r="G18" s="1172"/>
      <c r="H18" s="1172"/>
      <c r="I18" s="1172"/>
      <c r="J18" s="1172"/>
      <c r="K18" s="1172"/>
      <c r="L18" s="1172"/>
      <c r="M18" s="1172"/>
      <c r="N18" s="1172"/>
      <c r="O18" s="1172"/>
      <c r="P18" s="1172"/>
      <c r="Q18" s="1172"/>
      <c r="R18" s="1172"/>
      <c r="S18" s="1173"/>
      <c r="T18" s="915"/>
      <c r="U18" s="915"/>
      <c r="V18" s="915"/>
      <c r="W18" s="915"/>
      <c r="X18" s="915"/>
      <c r="Y18" s="915"/>
      <c r="Z18" s="915"/>
      <c r="AA18" s="915"/>
      <c r="AB18" s="915"/>
      <c r="AC18" s="915"/>
      <c r="AD18" s="915"/>
      <c r="AE18" s="915"/>
      <c r="BT18" s="874" t="s">
        <v>168</v>
      </c>
    </row>
    <row r="19" spans="1:72" s="874" customFormat="1" x14ac:dyDescent="0.25">
      <c r="A19" s="875" t="s">
        <v>169</v>
      </c>
      <c r="B19" s="879"/>
      <c r="C19" s="1172"/>
      <c r="D19" s="1172"/>
      <c r="E19" s="1172"/>
      <c r="F19" s="1172"/>
      <c r="G19" s="1172"/>
      <c r="H19" s="1172"/>
      <c r="I19" s="1172"/>
      <c r="J19" s="1172"/>
      <c r="K19" s="1172"/>
      <c r="L19" s="1172"/>
      <c r="M19" s="1172"/>
      <c r="N19" s="1172"/>
      <c r="O19" s="1172"/>
      <c r="P19" s="1172"/>
      <c r="Q19" s="1172"/>
      <c r="R19" s="1172"/>
      <c r="S19" s="1173"/>
      <c r="T19" s="915"/>
      <c r="U19" s="915"/>
      <c r="V19" s="915"/>
      <c r="W19" s="915"/>
      <c r="X19" s="915"/>
      <c r="Y19" s="915"/>
      <c r="Z19" s="915"/>
      <c r="AA19" s="915"/>
      <c r="AB19" s="915"/>
      <c r="AC19" s="915"/>
      <c r="AD19" s="915"/>
      <c r="AE19" s="915"/>
    </row>
    <row r="20" spans="1:72" s="874" customFormat="1" ht="15" x14ac:dyDescent="0.2">
      <c r="A20" s="875" t="s">
        <v>53</v>
      </c>
      <c r="B20" s="876" t="s">
        <v>170</v>
      </c>
      <c r="C20" s="877"/>
      <c r="D20" s="881"/>
      <c r="E20" s="877"/>
      <c r="F20" s="877"/>
      <c r="G20" s="877"/>
      <c r="H20" s="882"/>
      <c r="I20" s="883"/>
      <c r="J20" s="877"/>
      <c r="K20" s="877"/>
      <c r="L20" s="877"/>
      <c r="M20" s="877"/>
      <c r="N20" s="883"/>
      <c r="O20" s="878"/>
      <c r="P20" s="878"/>
      <c r="Q20" s="878"/>
      <c r="R20" s="878"/>
      <c r="S20" s="1133"/>
      <c r="T20" s="1094"/>
      <c r="U20" s="1094"/>
      <c r="V20" s="1094"/>
      <c r="W20" s="1094"/>
      <c r="X20" s="1094"/>
      <c r="Y20" s="1094"/>
      <c r="Z20" s="1094"/>
      <c r="AA20" s="1094"/>
      <c r="AB20" s="1094"/>
      <c r="AC20" s="1094"/>
      <c r="AD20" s="1094"/>
      <c r="AE20" s="1094"/>
      <c r="BT20" s="874" t="s">
        <v>171</v>
      </c>
    </row>
    <row r="21" spans="1:72" s="874" customFormat="1" x14ac:dyDescent="0.25">
      <c r="A21" s="875" t="s">
        <v>172</v>
      </c>
      <c r="B21" s="879"/>
      <c r="C21" s="884" t="e">
        <f>ROUND((C14-C16)/C17*C20,4)</f>
        <v>#DIV/0!</v>
      </c>
      <c r="D21" s="885" t="e">
        <f>ROUND((D14-D16)/D17*D20,4)</f>
        <v>#DIV/0!</v>
      </c>
      <c r="E21" s="886" t="e">
        <f>ROUND((E14-E16)/E17*E20,4)</f>
        <v>#DIV/0!</v>
      </c>
      <c r="F21" s="886" t="e">
        <f t="shared" ref="F21:N21" si="0">ROUND((F14-F16)/F17*F20,4)</f>
        <v>#DIV/0!</v>
      </c>
      <c r="G21" s="885" t="e">
        <f t="shared" si="0"/>
        <v>#DIV/0!</v>
      </c>
      <c r="H21" s="886" t="e">
        <f t="shared" si="0"/>
        <v>#DIV/0!</v>
      </c>
      <c r="I21" s="886" t="e">
        <f t="shared" si="0"/>
        <v>#DIV/0!</v>
      </c>
      <c r="J21" s="886" t="e">
        <f t="shared" si="0"/>
        <v>#DIV/0!</v>
      </c>
      <c r="K21" s="886" t="e">
        <f t="shared" si="0"/>
        <v>#DIV/0!</v>
      </c>
      <c r="L21" s="886" t="e">
        <f t="shared" si="0"/>
        <v>#DIV/0!</v>
      </c>
      <c r="M21" s="886" t="e">
        <f t="shared" si="0"/>
        <v>#DIV/0!</v>
      </c>
      <c r="N21" s="886" t="e">
        <f t="shared" si="0"/>
        <v>#DIV/0!</v>
      </c>
      <c r="O21" s="878" t="e">
        <f t="shared" ref="O21" si="1">AVERAGE(C21:E21)</f>
        <v>#DIV/0!</v>
      </c>
      <c r="P21" s="878" t="e">
        <f t="shared" ref="P21" si="2">AVERAGE(F21:H21)</f>
        <v>#DIV/0!</v>
      </c>
      <c r="Q21" s="878" t="e">
        <f>AVERAGE(I21:K21)</f>
        <v>#DIV/0!</v>
      </c>
      <c r="R21" s="878" t="e">
        <f t="shared" ref="R21" si="3">AVERAGE(L21:N21)</f>
        <v>#DIV/0!</v>
      </c>
      <c r="S21" s="1133" t="e">
        <f t="shared" ref="S21" si="4">ROUND((S14-S16)/S17*S20,4)</f>
        <v>#DIV/0!</v>
      </c>
      <c r="T21" s="1096"/>
      <c r="U21" s="1096"/>
      <c r="V21" s="1096"/>
      <c r="W21" s="1096"/>
      <c r="X21" s="1096"/>
      <c r="Y21" s="1096"/>
      <c r="Z21" s="1096"/>
      <c r="AA21" s="1096"/>
      <c r="AB21" s="1096"/>
      <c r="AC21" s="1096"/>
      <c r="AD21" s="1096"/>
      <c r="AE21" s="1096"/>
      <c r="BT21" s="874" t="s">
        <v>173</v>
      </c>
    </row>
    <row r="22" spans="1:72" s="889" customFormat="1" x14ac:dyDescent="0.25">
      <c r="A22" s="887" t="s">
        <v>174</v>
      </c>
      <c r="B22" s="888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5"/>
      <c r="T22" s="1097"/>
      <c r="U22" s="1097"/>
      <c r="V22" s="1097"/>
      <c r="W22" s="1097"/>
      <c r="X22" s="1097"/>
      <c r="Y22" s="1097"/>
      <c r="Z22" s="1097"/>
      <c r="AA22" s="1097"/>
      <c r="AB22" s="1097"/>
      <c r="AC22" s="1097"/>
      <c r="AD22" s="1097"/>
      <c r="AE22" s="1097"/>
    </row>
    <row r="23" spans="1:72" s="889" customFormat="1" ht="15" x14ac:dyDescent="0.25">
      <c r="A23" s="887" t="s">
        <v>175</v>
      </c>
      <c r="B23" s="876" t="s">
        <v>176</v>
      </c>
      <c r="C23" s="890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90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90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90">
        <f t="shared" si="5"/>
        <v>0</v>
      </c>
      <c r="G23" s="890">
        <f t="shared" si="5"/>
        <v>0</v>
      </c>
      <c r="H23" s="890">
        <f t="shared" si="5"/>
        <v>0</v>
      </c>
      <c r="I23" s="890">
        <f t="shared" si="5"/>
        <v>0</v>
      </c>
      <c r="J23" s="890">
        <f t="shared" si="5"/>
        <v>0</v>
      </c>
      <c r="K23" s="890">
        <f t="shared" si="5"/>
        <v>0</v>
      </c>
      <c r="L23" s="890">
        <f t="shared" si="5"/>
        <v>0</v>
      </c>
      <c r="M23" s="890">
        <f t="shared" si="5"/>
        <v>0</v>
      </c>
      <c r="N23" s="890">
        <f t="shared" si="5"/>
        <v>0</v>
      </c>
      <c r="O23" s="878">
        <f t="shared" ref="O23" si="6">AVERAGE(C23:E23)</f>
        <v>0</v>
      </c>
      <c r="P23" s="878">
        <f t="shared" ref="P23" si="7">AVERAGE(F23:H23)</f>
        <v>0</v>
      </c>
      <c r="Q23" s="878">
        <f>AVERAGE(I23:K23)</f>
        <v>0</v>
      </c>
      <c r="R23" s="878">
        <f t="shared" ref="R23" si="8">AVERAGE(L23:N23)</f>
        <v>0</v>
      </c>
      <c r="S23" s="1133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98"/>
      <c r="U23" s="1098"/>
      <c r="V23" s="1098"/>
      <c r="W23" s="1098"/>
      <c r="X23" s="1098"/>
      <c r="Y23" s="1098"/>
      <c r="Z23" s="1098"/>
      <c r="AA23" s="1098"/>
      <c r="AB23" s="1098"/>
      <c r="AC23" s="1098"/>
      <c r="AD23" s="1098"/>
      <c r="AE23" s="1098"/>
    </row>
    <row r="24" spans="1:72" s="889" customFormat="1" ht="15" x14ac:dyDescent="0.25">
      <c r="A24" s="887" t="s">
        <v>177</v>
      </c>
      <c r="B24" s="876" t="s">
        <v>178</v>
      </c>
      <c r="C24" s="892">
        <f>C203</f>
        <v>23.553699999999999</v>
      </c>
      <c r="D24" s="892">
        <f t="shared" ref="D24:S24" si="9">D203</f>
        <v>23.553699999999999</v>
      </c>
      <c r="E24" s="892">
        <f>E203</f>
        <v>23.553699999999999</v>
      </c>
      <c r="F24" s="892">
        <f t="shared" si="9"/>
        <v>23.553699999999999</v>
      </c>
      <c r="G24" s="892">
        <f t="shared" si="9"/>
        <v>23.553699999999999</v>
      </c>
      <c r="H24" s="892">
        <f t="shared" si="9"/>
        <v>23.553699999999999</v>
      </c>
      <c r="I24" s="892">
        <f t="shared" si="9"/>
        <v>23.553699999999999</v>
      </c>
      <c r="J24" s="892">
        <f t="shared" si="9"/>
        <v>23.553699999999999</v>
      </c>
      <c r="K24" s="892">
        <f t="shared" si="9"/>
        <v>23.553699999999999</v>
      </c>
      <c r="L24" s="892">
        <f t="shared" si="9"/>
        <v>23.553699999999999</v>
      </c>
      <c r="M24" s="892">
        <f t="shared" si="9"/>
        <v>23.553699999999999</v>
      </c>
      <c r="N24" s="892">
        <f t="shared" si="9"/>
        <v>23.553699999999999</v>
      </c>
      <c r="O24" s="892">
        <f>O203</f>
        <v>23.553699999999999</v>
      </c>
      <c r="P24" s="892">
        <f t="shared" ref="P24:R24" si="10">P203</f>
        <v>23.553699999999999</v>
      </c>
      <c r="Q24" s="892">
        <f t="shared" si="10"/>
        <v>23.553699999999999</v>
      </c>
      <c r="R24" s="892">
        <f t="shared" si="10"/>
        <v>23.553699999999999</v>
      </c>
      <c r="S24" s="1135">
        <f t="shared" si="9"/>
        <v>23.553699999999999</v>
      </c>
      <c r="T24" s="1099"/>
      <c r="U24" s="1099"/>
      <c r="V24" s="1099"/>
      <c r="W24" s="1099"/>
      <c r="X24" s="1099"/>
      <c r="Y24" s="1099"/>
      <c r="Z24" s="1099"/>
      <c r="AA24" s="1099"/>
      <c r="AB24" s="1099"/>
      <c r="AC24" s="1099"/>
      <c r="AD24" s="1099"/>
      <c r="AE24" s="1099"/>
    </row>
    <row r="25" spans="1:72" s="874" customFormat="1" x14ac:dyDescent="0.25">
      <c r="A25" s="893" t="s">
        <v>179</v>
      </c>
      <c r="B25" s="894" t="s">
        <v>180</v>
      </c>
      <c r="C25" s="895" t="e">
        <f>C21*C15+C19+C23+C24</f>
        <v>#DIV/0!</v>
      </c>
      <c r="D25" s="895" t="e">
        <f t="shared" ref="D25:S25" si="11">D21*D15+D19+D23+D24</f>
        <v>#DIV/0!</v>
      </c>
      <c r="E25" s="895" t="e">
        <f t="shared" si="11"/>
        <v>#DIV/0!</v>
      </c>
      <c r="F25" s="895" t="e">
        <f t="shared" si="11"/>
        <v>#DIV/0!</v>
      </c>
      <c r="G25" s="895" t="e">
        <f t="shared" si="11"/>
        <v>#DIV/0!</v>
      </c>
      <c r="H25" s="895" t="e">
        <f t="shared" si="11"/>
        <v>#DIV/0!</v>
      </c>
      <c r="I25" s="895" t="e">
        <f t="shared" si="11"/>
        <v>#DIV/0!</v>
      </c>
      <c r="J25" s="895" t="e">
        <f t="shared" si="11"/>
        <v>#DIV/0!</v>
      </c>
      <c r="K25" s="895" t="e">
        <f t="shared" si="11"/>
        <v>#DIV/0!</v>
      </c>
      <c r="L25" s="895" t="e">
        <f t="shared" si="11"/>
        <v>#DIV/0!</v>
      </c>
      <c r="M25" s="895" t="e">
        <f t="shared" si="11"/>
        <v>#DIV/0!</v>
      </c>
      <c r="N25" s="895" t="e">
        <f t="shared" si="11"/>
        <v>#DIV/0!</v>
      </c>
      <c r="O25" s="895" t="e">
        <f>O21*O15+O19+O23+O24</f>
        <v>#DIV/0!</v>
      </c>
      <c r="P25" s="895" t="e">
        <f t="shared" si="11"/>
        <v>#DIV/0!</v>
      </c>
      <c r="Q25" s="895" t="e">
        <f t="shared" si="11"/>
        <v>#DIV/0!</v>
      </c>
      <c r="R25" s="895" t="e">
        <f t="shared" si="11"/>
        <v>#DIV/0!</v>
      </c>
      <c r="S25" s="1136" t="e">
        <f t="shared" si="11"/>
        <v>#DIV/0!</v>
      </c>
      <c r="T25" s="1100"/>
      <c r="U25" s="1100"/>
      <c r="V25" s="1100"/>
      <c r="W25" s="1100"/>
      <c r="X25" s="1100"/>
      <c r="Y25" s="1100"/>
      <c r="Z25" s="1100"/>
      <c r="AA25" s="1100"/>
      <c r="AB25" s="1100"/>
      <c r="AC25" s="1100"/>
      <c r="AD25" s="1100"/>
      <c r="AE25" s="1100"/>
      <c r="BT25" s="874" t="s">
        <v>181</v>
      </c>
    </row>
    <row r="26" spans="1:72" s="874" customFormat="1" ht="12" customHeight="1" outlineLevel="1" x14ac:dyDescent="0.25">
      <c r="A26" s="870" t="s">
        <v>182</v>
      </c>
      <c r="B26" s="871"/>
      <c r="C26" s="897"/>
      <c r="D26" s="898"/>
      <c r="E26" s="898"/>
      <c r="F26" s="898"/>
      <c r="G26" s="898"/>
      <c r="H26" s="898"/>
      <c r="I26" s="898"/>
      <c r="J26" s="897"/>
      <c r="K26" s="897"/>
      <c r="L26" s="898"/>
      <c r="M26" s="898"/>
      <c r="N26" s="898"/>
      <c r="O26" s="898"/>
      <c r="P26" s="898"/>
      <c r="Q26" s="898"/>
      <c r="R26" s="898"/>
      <c r="S26" s="899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BT26" s="874" t="s">
        <v>183</v>
      </c>
    </row>
    <row r="27" spans="1:72" s="874" customFormat="1" ht="12.75" customHeight="1" outlineLevel="1" x14ac:dyDescent="0.25">
      <c r="A27" s="879" t="s">
        <v>364</v>
      </c>
      <c r="B27" s="900" t="s">
        <v>184</v>
      </c>
      <c r="C27" s="901"/>
      <c r="D27" s="901"/>
      <c r="E27" s="901"/>
      <c r="F27" s="901"/>
      <c r="G27" s="901"/>
      <c r="H27" s="901"/>
      <c r="I27" s="901"/>
      <c r="J27" s="901"/>
      <c r="K27" s="901"/>
      <c r="L27" s="901"/>
      <c r="M27" s="901"/>
      <c r="N27" s="901"/>
      <c r="O27" s="901"/>
      <c r="P27" s="901"/>
      <c r="Q27" s="901"/>
      <c r="R27" s="901"/>
      <c r="S27" s="1137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BT27" s="874" t="s">
        <v>185</v>
      </c>
    </row>
    <row r="28" spans="1:72" s="874" customFormat="1" ht="12.75" customHeight="1" outlineLevel="1" x14ac:dyDescent="0.25">
      <c r="A28" s="879" t="s">
        <v>365</v>
      </c>
      <c r="B28" s="900" t="s">
        <v>184</v>
      </c>
      <c r="C28" s="901"/>
      <c r="D28" s="901"/>
      <c r="E28" s="901"/>
      <c r="F28" s="901"/>
      <c r="G28" s="901"/>
      <c r="H28" s="901"/>
      <c r="I28" s="901"/>
      <c r="J28" s="901"/>
      <c r="K28" s="901"/>
      <c r="L28" s="901"/>
      <c r="M28" s="901"/>
      <c r="N28" s="901"/>
      <c r="O28" s="901"/>
      <c r="P28" s="901"/>
      <c r="Q28" s="901"/>
      <c r="R28" s="901"/>
      <c r="S28" s="1137"/>
      <c r="T28" s="1101"/>
      <c r="U28" s="1101"/>
      <c r="V28" s="1101"/>
      <c r="W28" s="1101"/>
      <c r="X28" s="1101"/>
      <c r="Y28" s="1101"/>
      <c r="Z28" s="1101"/>
      <c r="AA28" s="1101"/>
      <c r="AB28" s="1101"/>
      <c r="AC28" s="1101"/>
      <c r="AD28" s="1101"/>
      <c r="AE28" s="1101"/>
      <c r="BT28" s="874" t="s">
        <v>186</v>
      </c>
    </row>
    <row r="29" spans="1:72" s="874" customFormat="1" ht="12.75" customHeight="1" outlineLevel="1" x14ac:dyDescent="0.25">
      <c r="A29" s="879" t="s">
        <v>366</v>
      </c>
      <c r="B29" s="900" t="s">
        <v>142</v>
      </c>
      <c r="C29" s="901"/>
      <c r="D29" s="901"/>
      <c r="E29" s="901"/>
      <c r="F29" s="901"/>
      <c r="G29" s="901"/>
      <c r="H29" s="901"/>
      <c r="I29" s="901"/>
      <c r="J29" s="901"/>
      <c r="K29" s="901"/>
      <c r="L29" s="901"/>
      <c r="M29" s="901"/>
      <c r="N29" s="901"/>
      <c r="O29" s="901"/>
      <c r="P29" s="901"/>
      <c r="Q29" s="901"/>
      <c r="R29" s="901"/>
      <c r="S29" s="1137"/>
      <c r="T29" s="1101"/>
      <c r="U29" s="1101"/>
      <c r="V29" s="1101"/>
      <c r="W29" s="1101"/>
      <c r="X29" s="1101"/>
      <c r="Y29" s="1101"/>
      <c r="Z29" s="1101"/>
      <c r="AA29" s="1101"/>
      <c r="AB29" s="1101"/>
      <c r="AC29" s="1101"/>
      <c r="AD29" s="1101"/>
      <c r="AE29" s="1101"/>
      <c r="BT29" s="874" t="s">
        <v>187</v>
      </c>
    </row>
    <row r="30" spans="1:72" s="874" customFormat="1" ht="12.75" customHeight="1" outlineLevel="1" x14ac:dyDescent="0.25">
      <c r="A30" s="879" t="s">
        <v>368</v>
      </c>
      <c r="B30" s="900" t="s">
        <v>142</v>
      </c>
      <c r="C30" s="901"/>
      <c r="D30" s="901"/>
      <c r="E30" s="901"/>
      <c r="F30" s="901"/>
      <c r="G30" s="901"/>
      <c r="H30" s="901"/>
      <c r="I30" s="901"/>
      <c r="J30" s="901"/>
      <c r="K30" s="901"/>
      <c r="L30" s="901"/>
      <c r="M30" s="901"/>
      <c r="N30" s="901"/>
      <c r="O30" s="901"/>
      <c r="P30" s="901"/>
      <c r="Q30" s="901"/>
      <c r="R30" s="901"/>
      <c r="S30" s="1137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BT30" s="874" t="s">
        <v>188</v>
      </c>
    </row>
    <row r="31" spans="1:72" s="874" customFormat="1" ht="12.75" customHeight="1" outlineLevel="1" x14ac:dyDescent="0.25">
      <c r="A31" s="879" t="s">
        <v>369</v>
      </c>
      <c r="B31" s="900" t="s">
        <v>142</v>
      </c>
      <c r="C31" s="901"/>
      <c r="D31" s="901"/>
      <c r="E31" s="901"/>
      <c r="F31" s="901"/>
      <c r="G31" s="901"/>
      <c r="H31" s="901"/>
      <c r="I31" s="901"/>
      <c r="J31" s="901"/>
      <c r="K31" s="901"/>
      <c r="L31" s="901"/>
      <c r="M31" s="901"/>
      <c r="N31" s="901"/>
      <c r="O31" s="901"/>
      <c r="P31" s="901"/>
      <c r="Q31" s="901"/>
      <c r="R31" s="901"/>
      <c r="S31" s="1137"/>
      <c r="T31" s="1101"/>
      <c r="U31" s="1101"/>
      <c r="V31" s="1101"/>
      <c r="W31" s="1101"/>
      <c r="X31" s="1101"/>
      <c r="Y31" s="1101"/>
      <c r="Z31" s="1101"/>
      <c r="AA31" s="1101"/>
      <c r="AB31" s="1101"/>
      <c r="AC31" s="1101"/>
      <c r="AD31" s="1101"/>
      <c r="AE31" s="1101"/>
      <c r="BT31" s="874" t="s">
        <v>189</v>
      </c>
    </row>
    <row r="32" spans="1:72" s="874" customFormat="1" ht="12.75" customHeight="1" outlineLevel="1" x14ac:dyDescent="0.25">
      <c r="A32" s="879" t="s">
        <v>370</v>
      </c>
      <c r="B32" s="900" t="s">
        <v>142</v>
      </c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1137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BT32" s="874" t="s">
        <v>190</v>
      </c>
    </row>
    <row r="33" spans="1:31" s="874" customFormat="1" ht="12.75" customHeight="1" outlineLevel="1" x14ac:dyDescent="0.25">
      <c r="A33" s="879" t="s">
        <v>371</v>
      </c>
      <c r="B33" s="900" t="s">
        <v>142</v>
      </c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1137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</row>
    <row r="34" spans="1:31" s="874" customFormat="1" ht="12.75" customHeight="1" outlineLevel="1" x14ac:dyDescent="0.25">
      <c r="A34" s="879" t="s">
        <v>372</v>
      </c>
      <c r="B34" s="900" t="s">
        <v>142</v>
      </c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  <c r="Q34" s="901"/>
      <c r="R34" s="901"/>
      <c r="S34" s="1137"/>
      <c r="T34" s="1101"/>
      <c r="U34" s="1101"/>
      <c r="V34" s="1101"/>
      <c r="W34" s="1101"/>
      <c r="X34" s="1101"/>
      <c r="Y34" s="1101"/>
      <c r="Z34" s="1101"/>
      <c r="AA34" s="1101"/>
      <c r="AB34" s="1101"/>
      <c r="AC34" s="1101"/>
      <c r="AD34" s="1101"/>
      <c r="AE34" s="1101"/>
    </row>
    <row r="35" spans="1:31" s="874" customFormat="1" ht="12.75" customHeight="1" outlineLevel="1" x14ac:dyDescent="0.25">
      <c r="A35" s="879" t="s">
        <v>373</v>
      </c>
      <c r="B35" s="900" t="s">
        <v>142</v>
      </c>
      <c r="C35" s="901"/>
      <c r="D35" s="901"/>
      <c r="E35" s="901"/>
      <c r="F35" s="901"/>
      <c r="G35" s="901"/>
      <c r="H35" s="901"/>
      <c r="I35" s="901"/>
      <c r="J35" s="901"/>
      <c r="K35" s="901"/>
      <c r="L35" s="901"/>
      <c r="M35" s="901"/>
      <c r="N35" s="901"/>
      <c r="O35" s="901"/>
      <c r="P35" s="901"/>
      <c r="Q35" s="901"/>
      <c r="R35" s="901"/>
      <c r="S35" s="1137"/>
      <c r="T35" s="1101"/>
      <c r="U35" s="1101"/>
      <c r="V35" s="1101"/>
      <c r="W35" s="1101"/>
      <c r="X35" s="1101"/>
      <c r="Y35" s="1101"/>
      <c r="Z35" s="1101"/>
      <c r="AA35" s="1101"/>
      <c r="AB35" s="1101"/>
      <c r="AC35" s="1101"/>
      <c r="AD35" s="1101"/>
      <c r="AE35" s="1101"/>
    </row>
    <row r="36" spans="1:31" s="874" customFormat="1" ht="12.75" customHeight="1" outlineLevel="1" x14ac:dyDescent="0.25">
      <c r="A36" s="879" t="s">
        <v>374</v>
      </c>
      <c r="B36" s="900" t="s">
        <v>142</v>
      </c>
      <c r="C36" s="901"/>
      <c r="D36" s="901"/>
      <c r="E36" s="901"/>
      <c r="F36" s="901"/>
      <c r="G36" s="901"/>
      <c r="H36" s="901"/>
      <c r="I36" s="901"/>
      <c r="J36" s="901"/>
      <c r="K36" s="901"/>
      <c r="L36" s="901"/>
      <c r="M36" s="901"/>
      <c r="N36" s="901"/>
      <c r="O36" s="901"/>
      <c r="P36" s="901"/>
      <c r="Q36" s="901"/>
      <c r="R36" s="901"/>
      <c r="S36" s="1137"/>
      <c r="T36" s="1101"/>
      <c r="U36" s="1101"/>
      <c r="V36" s="1101"/>
      <c r="W36" s="1101"/>
      <c r="X36" s="1101"/>
      <c r="Y36" s="1101"/>
      <c r="Z36" s="1101"/>
      <c r="AA36" s="1101"/>
      <c r="AB36" s="1101"/>
      <c r="AC36" s="1101"/>
      <c r="AD36" s="1101"/>
      <c r="AE36" s="1101"/>
    </row>
    <row r="37" spans="1:31" s="874" customFormat="1" ht="12.75" customHeight="1" outlineLevel="1" x14ac:dyDescent="0.25">
      <c r="A37" s="879" t="s">
        <v>375</v>
      </c>
      <c r="B37" s="900" t="s">
        <v>142</v>
      </c>
      <c r="C37" s="901"/>
      <c r="D37" s="901"/>
      <c r="E37" s="901"/>
      <c r="F37" s="901"/>
      <c r="G37" s="901"/>
      <c r="H37" s="901"/>
      <c r="I37" s="901"/>
      <c r="J37" s="901"/>
      <c r="K37" s="901"/>
      <c r="L37" s="901"/>
      <c r="M37" s="901"/>
      <c r="N37" s="901"/>
      <c r="O37" s="901"/>
      <c r="P37" s="901"/>
      <c r="Q37" s="901"/>
      <c r="R37" s="901"/>
      <c r="S37" s="1137"/>
      <c r="T37" s="1101"/>
      <c r="U37" s="1101"/>
      <c r="V37" s="1101"/>
      <c r="W37" s="1101"/>
      <c r="X37" s="1101"/>
      <c r="Y37" s="1101"/>
      <c r="Z37" s="1101"/>
      <c r="AA37" s="1101"/>
      <c r="AB37" s="1101"/>
      <c r="AC37" s="1101"/>
      <c r="AD37" s="1101"/>
      <c r="AE37" s="1101"/>
    </row>
    <row r="38" spans="1:31" s="874" customFormat="1" ht="12.75" customHeight="1" outlineLevel="1" x14ac:dyDescent="0.25">
      <c r="A38" s="879" t="s">
        <v>376</v>
      </c>
      <c r="B38" s="900" t="s">
        <v>142</v>
      </c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1137"/>
      <c r="T38" s="1101"/>
      <c r="U38" s="1101"/>
      <c r="V38" s="1101"/>
      <c r="W38" s="1101"/>
      <c r="X38" s="1101"/>
      <c r="Y38" s="1101"/>
      <c r="Z38" s="1101"/>
      <c r="AA38" s="1101"/>
      <c r="AB38" s="1101"/>
      <c r="AC38" s="1101"/>
      <c r="AD38" s="1101"/>
      <c r="AE38" s="1101"/>
    </row>
    <row r="39" spans="1:31" s="874" customFormat="1" ht="12.75" customHeight="1" outlineLevel="1" x14ac:dyDescent="0.25">
      <c r="A39" s="879" t="s">
        <v>377</v>
      </c>
      <c r="B39" s="900" t="s">
        <v>184</v>
      </c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1137"/>
      <c r="T39" s="1101"/>
      <c r="U39" s="1101"/>
      <c r="V39" s="1101"/>
      <c r="W39" s="1101"/>
      <c r="X39" s="1101"/>
      <c r="Y39" s="1101"/>
      <c r="Z39" s="1101"/>
      <c r="AA39" s="1101"/>
      <c r="AB39" s="1101"/>
      <c r="AC39" s="1101"/>
      <c r="AD39" s="1101"/>
      <c r="AE39" s="1101"/>
    </row>
    <row r="40" spans="1:31" s="874" customFormat="1" ht="12.75" customHeight="1" outlineLevel="1" x14ac:dyDescent="0.25">
      <c r="A40" s="879" t="s">
        <v>367</v>
      </c>
      <c r="B40" s="900" t="s">
        <v>191</v>
      </c>
      <c r="C40" s="901"/>
      <c r="D40" s="901"/>
      <c r="E40" s="901"/>
      <c r="F40" s="901"/>
      <c r="G40" s="901"/>
      <c r="H40" s="901"/>
      <c r="I40" s="901"/>
      <c r="J40" s="901"/>
      <c r="K40" s="901"/>
      <c r="L40" s="901"/>
      <c r="M40" s="901"/>
      <c r="N40" s="901"/>
      <c r="O40" s="901"/>
      <c r="P40" s="901"/>
      <c r="Q40" s="901"/>
      <c r="R40" s="901"/>
      <c r="S40" s="1137"/>
      <c r="T40" s="1101"/>
      <c r="U40" s="1101"/>
      <c r="V40" s="1101"/>
      <c r="W40" s="1101"/>
      <c r="X40" s="1101"/>
      <c r="Y40" s="1101"/>
      <c r="Z40" s="1101"/>
      <c r="AA40" s="1101"/>
      <c r="AB40" s="1101"/>
      <c r="AC40" s="1101"/>
      <c r="AD40" s="1101"/>
      <c r="AE40" s="1101"/>
    </row>
    <row r="41" spans="1:31" s="874" customFormat="1" ht="15.75" customHeight="1" x14ac:dyDescent="0.25">
      <c r="A41" s="902" t="s">
        <v>192</v>
      </c>
      <c r="B41" s="871"/>
      <c r="C41" s="903" t="e">
        <f>+SUMPRODUCT(C42:C55,C57:C70)/C71</f>
        <v>#DIV/0!</v>
      </c>
      <c r="D41" s="903" t="e">
        <f t="shared" ref="D41:H41" si="12">+SUMPRODUCT(D42:D55,D57:D70)/D71</f>
        <v>#DIV/0!</v>
      </c>
      <c r="E41" s="903" t="e">
        <f t="shared" si="12"/>
        <v>#DIV/0!</v>
      </c>
      <c r="F41" s="903" t="e">
        <f t="shared" si="12"/>
        <v>#DIV/0!</v>
      </c>
      <c r="G41" s="903" t="e">
        <f t="shared" si="12"/>
        <v>#DIV/0!</v>
      </c>
      <c r="H41" s="903" t="e">
        <f t="shared" si="12"/>
        <v>#DIV/0!</v>
      </c>
      <c r="I41" s="903" t="e">
        <f>+SUMPRODUCT(I42:I55,I57:I70)/I71</f>
        <v>#DIV/0!</v>
      </c>
      <c r="J41" s="903" t="e">
        <f t="shared" ref="J41:N41" si="13">+SUMPRODUCT(J42:J55,J57:J70)/J71</f>
        <v>#DIV/0!</v>
      </c>
      <c r="K41" s="903" t="e">
        <f t="shared" si="13"/>
        <v>#DIV/0!</v>
      </c>
      <c r="L41" s="903" t="e">
        <f t="shared" si="13"/>
        <v>#DIV/0!</v>
      </c>
      <c r="M41" s="903" t="e">
        <f t="shared" si="13"/>
        <v>#DIV/0!</v>
      </c>
      <c r="N41" s="903" t="e">
        <f t="shared" si="13"/>
        <v>#DIV/0!</v>
      </c>
      <c r="O41" s="898"/>
      <c r="P41" s="898"/>
      <c r="Q41" s="898"/>
      <c r="R41" s="898"/>
      <c r="S41" s="899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</row>
    <row r="42" spans="1:31" s="874" customFormat="1" ht="12.75" customHeight="1" outlineLevel="1" x14ac:dyDescent="0.25">
      <c r="A42" s="879" t="s">
        <v>364</v>
      </c>
      <c r="B42" s="879" t="s">
        <v>180</v>
      </c>
      <c r="C42" s="904" t="e">
        <f>C$25*C27</f>
        <v>#DIV/0!</v>
      </c>
      <c r="D42" s="904" t="e">
        <f t="shared" ref="C42:S54" si="14">D$25*D27</f>
        <v>#DIV/0!</v>
      </c>
      <c r="E42" s="904" t="e">
        <f t="shared" si="14"/>
        <v>#DIV/0!</v>
      </c>
      <c r="F42" s="904" t="e">
        <f t="shared" si="14"/>
        <v>#DIV/0!</v>
      </c>
      <c r="G42" s="904" t="e">
        <f t="shared" si="14"/>
        <v>#DIV/0!</v>
      </c>
      <c r="H42" s="904" t="e">
        <f t="shared" si="14"/>
        <v>#DIV/0!</v>
      </c>
      <c r="I42" s="904" t="e">
        <f t="shared" si="14"/>
        <v>#DIV/0!</v>
      </c>
      <c r="J42" s="904" t="e">
        <f t="shared" si="14"/>
        <v>#DIV/0!</v>
      </c>
      <c r="K42" s="904" t="e">
        <f t="shared" si="14"/>
        <v>#DIV/0!</v>
      </c>
      <c r="L42" s="904" t="e">
        <f t="shared" si="14"/>
        <v>#DIV/0!</v>
      </c>
      <c r="M42" s="904" t="e">
        <f t="shared" si="14"/>
        <v>#DIV/0!</v>
      </c>
      <c r="N42" s="904" t="e">
        <f t="shared" si="14"/>
        <v>#DIV/0!</v>
      </c>
      <c r="O42" s="904" t="e">
        <f t="shared" si="14"/>
        <v>#DIV/0!</v>
      </c>
      <c r="P42" s="904" t="e">
        <f t="shared" si="14"/>
        <v>#DIV/0!</v>
      </c>
      <c r="Q42" s="904" t="e">
        <f t="shared" si="14"/>
        <v>#DIV/0!</v>
      </c>
      <c r="R42" s="904" t="e">
        <f t="shared" si="14"/>
        <v>#DIV/0!</v>
      </c>
      <c r="S42" s="1138" t="e">
        <f t="shared" si="14"/>
        <v>#DIV/0!</v>
      </c>
      <c r="T42" s="1102"/>
      <c r="U42" s="1102"/>
      <c r="V42" s="1102"/>
      <c r="W42" s="1102"/>
      <c r="X42" s="1102"/>
      <c r="Y42" s="1102"/>
      <c r="Z42" s="1102"/>
      <c r="AA42" s="1102"/>
      <c r="AB42" s="1102"/>
      <c r="AC42" s="1102"/>
      <c r="AD42" s="1102"/>
      <c r="AE42" s="1102"/>
    </row>
    <row r="43" spans="1:31" s="874" customFormat="1" ht="12.75" customHeight="1" outlineLevel="1" x14ac:dyDescent="0.25">
      <c r="A43" s="879" t="s">
        <v>365</v>
      </c>
      <c r="B43" s="879" t="s">
        <v>180</v>
      </c>
      <c r="C43" s="904" t="e">
        <f t="shared" si="14"/>
        <v>#DIV/0!</v>
      </c>
      <c r="D43" s="904" t="e">
        <f t="shared" si="14"/>
        <v>#DIV/0!</v>
      </c>
      <c r="E43" s="904" t="e">
        <f t="shared" si="14"/>
        <v>#DIV/0!</v>
      </c>
      <c r="F43" s="904" t="e">
        <f t="shared" si="14"/>
        <v>#DIV/0!</v>
      </c>
      <c r="G43" s="904" t="e">
        <f t="shared" si="14"/>
        <v>#DIV/0!</v>
      </c>
      <c r="H43" s="904" t="e">
        <f t="shared" si="14"/>
        <v>#DIV/0!</v>
      </c>
      <c r="I43" s="904" t="e">
        <f t="shared" si="14"/>
        <v>#DIV/0!</v>
      </c>
      <c r="J43" s="904" t="e">
        <f t="shared" si="14"/>
        <v>#DIV/0!</v>
      </c>
      <c r="K43" s="904" t="e">
        <f t="shared" si="14"/>
        <v>#DIV/0!</v>
      </c>
      <c r="L43" s="904" t="e">
        <f t="shared" si="14"/>
        <v>#DIV/0!</v>
      </c>
      <c r="M43" s="904" t="e">
        <f t="shared" si="14"/>
        <v>#DIV/0!</v>
      </c>
      <c r="N43" s="904" t="e">
        <f t="shared" si="14"/>
        <v>#DIV/0!</v>
      </c>
      <c r="O43" s="904" t="e">
        <f t="shared" si="14"/>
        <v>#DIV/0!</v>
      </c>
      <c r="P43" s="904" t="e">
        <f t="shared" si="14"/>
        <v>#DIV/0!</v>
      </c>
      <c r="Q43" s="904" t="e">
        <f t="shared" si="14"/>
        <v>#DIV/0!</v>
      </c>
      <c r="R43" s="904" t="e">
        <f t="shared" si="14"/>
        <v>#DIV/0!</v>
      </c>
      <c r="S43" s="1138" t="e">
        <f t="shared" si="14"/>
        <v>#DIV/0!</v>
      </c>
      <c r="T43" s="1102"/>
      <c r="U43" s="1102"/>
      <c r="V43" s="1102"/>
      <c r="W43" s="1102"/>
      <c r="X43" s="1102"/>
      <c r="Y43" s="1102"/>
      <c r="Z43" s="1102"/>
      <c r="AA43" s="1102"/>
      <c r="AB43" s="1102"/>
      <c r="AC43" s="1102"/>
      <c r="AD43" s="1102"/>
      <c r="AE43" s="1102"/>
    </row>
    <row r="44" spans="1:31" s="874" customFormat="1" ht="12.75" customHeight="1" outlineLevel="1" x14ac:dyDescent="0.25">
      <c r="A44" s="879" t="s">
        <v>366</v>
      </c>
      <c r="B44" s="879" t="s">
        <v>180</v>
      </c>
      <c r="C44" s="904" t="e">
        <f t="shared" si="14"/>
        <v>#DIV/0!</v>
      </c>
      <c r="D44" s="904" t="e">
        <f t="shared" si="14"/>
        <v>#DIV/0!</v>
      </c>
      <c r="E44" s="904" t="e">
        <f t="shared" si="14"/>
        <v>#DIV/0!</v>
      </c>
      <c r="F44" s="904" t="e">
        <f t="shared" si="14"/>
        <v>#DIV/0!</v>
      </c>
      <c r="G44" s="904" t="e">
        <f t="shared" si="14"/>
        <v>#DIV/0!</v>
      </c>
      <c r="H44" s="904" t="e">
        <f t="shared" si="14"/>
        <v>#DIV/0!</v>
      </c>
      <c r="I44" s="904" t="e">
        <f t="shared" si="14"/>
        <v>#DIV/0!</v>
      </c>
      <c r="J44" s="904" t="e">
        <f t="shared" si="14"/>
        <v>#DIV/0!</v>
      </c>
      <c r="K44" s="904" t="e">
        <f t="shared" si="14"/>
        <v>#DIV/0!</v>
      </c>
      <c r="L44" s="904" t="e">
        <f t="shared" si="14"/>
        <v>#DIV/0!</v>
      </c>
      <c r="M44" s="904" t="e">
        <f t="shared" si="14"/>
        <v>#DIV/0!</v>
      </c>
      <c r="N44" s="904" t="e">
        <f t="shared" si="14"/>
        <v>#DIV/0!</v>
      </c>
      <c r="O44" s="904" t="e">
        <f t="shared" si="14"/>
        <v>#DIV/0!</v>
      </c>
      <c r="P44" s="904" t="e">
        <f t="shared" si="14"/>
        <v>#DIV/0!</v>
      </c>
      <c r="Q44" s="904" t="e">
        <f t="shared" si="14"/>
        <v>#DIV/0!</v>
      </c>
      <c r="R44" s="904" t="e">
        <f t="shared" si="14"/>
        <v>#DIV/0!</v>
      </c>
      <c r="S44" s="1138" t="e">
        <f t="shared" si="14"/>
        <v>#DIV/0!</v>
      </c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</row>
    <row r="45" spans="1:31" s="874" customFormat="1" ht="12.75" customHeight="1" outlineLevel="1" x14ac:dyDescent="0.25">
      <c r="A45" s="879" t="s">
        <v>368</v>
      </c>
      <c r="B45" s="879" t="s">
        <v>180</v>
      </c>
      <c r="C45" s="904" t="e">
        <f>C$25*C30</f>
        <v>#DIV/0!</v>
      </c>
      <c r="D45" s="904" t="e">
        <f t="shared" si="14"/>
        <v>#DIV/0!</v>
      </c>
      <c r="E45" s="904" t="e">
        <f t="shared" si="14"/>
        <v>#DIV/0!</v>
      </c>
      <c r="F45" s="904" t="e">
        <f t="shared" si="14"/>
        <v>#DIV/0!</v>
      </c>
      <c r="G45" s="904" t="e">
        <f t="shared" si="14"/>
        <v>#DIV/0!</v>
      </c>
      <c r="H45" s="904" t="e">
        <f t="shared" si="14"/>
        <v>#DIV/0!</v>
      </c>
      <c r="I45" s="904" t="e">
        <f t="shared" si="14"/>
        <v>#DIV/0!</v>
      </c>
      <c r="J45" s="904" t="e">
        <f t="shared" si="14"/>
        <v>#DIV/0!</v>
      </c>
      <c r="K45" s="904" t="e">
        <f t="shared" si="14"/>
        <v>#DIV/0!</v>
      </c>
      <c r="L45" s="904" t="e">
        <f t="shared" si="14"/>
        <v>#DIV/0!</v>
      </c>
      <c r="M45" s="904" t="e">
        <f t="shared" si="14"/>
        <v>#DIV/0!</v>
      </c>
      <c r="N45" s="904" t="e">
        <f t="shared" si="14"/>
        <v>#DIV/0!</v>
      </c>
      <c r="O45" s="904" t="e">
        <f t="shared" si="14"/>
        <v>#DIV/0!</v>
      </c>
      <c r="P45" s="904" t="e">
        <f t="shared" si="14"/>
        <v>#DIV/0!</v>
      </c>
      <c r="Q45" s="904" t="e">
        <f t="shared" si="14"/>
        <v>#DIV/0!</v>
      </c>
      <c r="R45" s="904" t="e">
        <f t="shared" si="14"/>
        <v>#DIV/0!</v>
      </c>
      <c r="S45" s="1138" t="e">
        <f t="shared" si="14"/>
        <v>#DIV/0!</v>
      </c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</row>
    <row r="46" spans="1:31" s="874" customFormat="1" ht="12.75" customHeight="1" outlineLevel="1" x14ac:dyDescent="0.25">
      <c r="A46" s="879" t="s">
        <v>369</v>
      </c>
      <c r="B46" s="879" t="s">
        <v>180</v>
      </c>
      <c r="C46" s="904" t="e">
        <f t="shared" si="14"/>
        <v>#DIV/0!</v>
      </c>
      <c r="D46" s="904" t="e">
        <f t="shared" si="14"/>
        <v>#DIV/0!</v>
      </c>
      <c r="E46" s="904" t="e">
        <f t="shared" si="14"/>
        <v>#DIV/0!</v>
      </c>
      <c r="F46" s="904" t="e">
        <f t="shared" si="14"/>
        <v>#DIV/0!</v>
      </c>
      <c r="G46" s="904" t="e">
        <f t="shared" si="14"/>
        <v>#DIV/0!</v>
      </c>
      <c r="H46" s="904" t="e">
        <f t="shared" si="14"/>
        <v>#DIV/0!</v>
      </c>
      <c r="I46" s="904" t="e">
        <f t="shared" si="14"/>
        <v>#DIV/0!</v>
      </c>
      <c r="J46" s="904" t="e">
        <f t="shared" si="14"/>
        <v>#DIV/0!</v>
      </c>
      <c r="K46" s="904" t="e">
        <f t="shared" si="14"/>
        <v>#DIV/0!</v>
      </c>
      <c r="L46" s="904" t="e">
        <f t="shared" si="14"/>
        <v>#DIV/0!</v>
      </c>
      <c r="M46" s="904" t="e">
        <f t="shared" si="14"/>
        <v>#DIV/0!</v>
      </c>
      <c r="N46" s="904" t="e">
        <f t="shared" si="14"/>
        <v>#DIV/0!</v>
      </c>
      <c r="O46" s="904" t="e">
        <f t="shared" si="14"/>
        <v>#DIV/0!</v>
      </c>
      <c r="P46" s="904" t="e">
        <f t="shared" si="14"/>
        <v>#DIV/0!</v>
      </c>
      <c r="Q46" s="904" t="e">
        <f t="shared" si="14"/>
        <v>#DIV/0!</v>
      </c>
      <c r="R46" s="904" t="e">
        <f t="shared" si="14"/>
        <v>#DIV/0!</v>
      </c>
      <c r="S46" s="1138" t="e">
        <f t="shared" si="14"/>
        <v>#DIV/0!</v>
      </c>
      <c r="T46" s="1102"/>
      <c r="U46" s="1102"/>
      <c r="V46" s="1102"/>
      <c r="W46" s="1102"/>
      <c r="X46" s="1102"/>
      <c r="Y46" s="1102"/>
      <c r="Z46" s="1102"/>
      <c r="AA46" s="1102"/>
      <c r="AB46" s="1102"/>
      <c r="AC46" s="1102"/>
      <c r="AD46" s="1102"/>
      <c r="AE46" s="1102"/>
    </row>
    <row r="47" spans="1:31" s="874" customFormat="1" ht="12.75" customHeight="1" outlineLevel="1" x14ac:dyDescent="0.25">
      <c r="A47" s="879" t="s">
        <v>370</v>
      </c>
      <c r="B47" s="879" t="s">
        <v>180</v>
      </c>
      <c r="C47" s="904" t="e">
        <f t="shared" si="14"/>
        <v>#DIV/0!</v>
      </c>
      <c r="D47" s="904" t="e">
        <f t="shared" si="14"/>
        <v>#DIV/0!</v>
      </c>
      <c r="E47" s="904" t="e">
        <f t="shared" si="14"/>
        <v>#DIV/0!</v>
      </c>
      <c r="F47" s="904" t="e">
        <f t="shared" si="14"/>
        <v>#DIV/0!</v>
      </c>
      <c r="G47" s="904" t="e">
        <f t="shared" si="14"/>
        <v>#DIV/0!</v>
      </c>
      <c r="H47" s="904" t="e">
        <f t="shared" si="14"/>
        <v>#DIV/0!</v>
      </c>
      <c r="I47" s="904" t="e">
        <f t="shared" si="14"/>
        <v>#DIV/0!</v>
      </c>
      <c r="J47" s="904" t="e">
        <f t="shared" si="14"/>
        <v>#DIV/0!</v>
      </c>
      <c r="K47" s="904" t="e">
        <f t="shared" si="14"/>
        <v>#DIV/0!</v>
      </c>
      <c r="L47" s="904" t="e">
        <f t="shared" si="14"/>
        <v>#DIV/0!</v>
      </c>
      <c r="M47" s="904" t="e">
        <f t="shared" si="14"/>
        <v>#DIV/0!</v>
      </c>
      <c r="N47" s="904" t="e">
        <f t="shared" si="14"/>
        <v>#DIV/0!</v>
      </c>
      <c r="O47" s="904" t="e">
        <f t="shared" si="14"/>
        <v>#DIV/0!</v>
      </c>
      <c r="P47" s="904" t="e">
        <f t="shared" si="14"/>
        <v>#DIV/0!</v>
      </c>
      <c r="Q47" s="904" t="e">
        <f t="shared" si="14"/>
        <v>#DIV/0!</v>
      </c>
      <c r="R47" s="904" t="e">
        <f t="shared" si="14"/>
        <v>#DIV/0!</v>
      </c>
      <c r="S47" s="1138" t="e">
        <f t="shared" si="14"/>
        <v>#DIV/0!</v>
      </c>
      <c r="T47" s="1102"/>
      <c r="U47" s="1102"/>
      <c r="V47" s="1102"/>
      <c r="W47" s="1102"/>
      <c r="X47" s="1102"/>
      <c r="Y47" s="1102"/>
      <c r="Z47" s="1102"/>
      <c r="AA47" s="1102"/>
      <c r="AB47" s="1102"/>
      <c r="AC47" s="1102"/>
      <c r="AD47" s="1102"/>
      <c r="AE47" s="1102"/>
    </row>
    <row r="48" spans="1:31" s="874" customFormat="1" ht="12.75" customHeight="1" outlineLevel="1" x14ac:dyDescent="0.25">
      <c r="A48" s="879" t="s">
        <v>371</v>
      </c>
      <c r="B48" s="879" t="s">
        <v>180</v>
      </c>
      <c r="C48" s="904" t="e">
        <f t="shared" si="14"/>
        <v>#DIV/0!</v>
      </c>
      <c r="D48" s="904" t="e">
        <f t="shared" si="14"/>
        <v>#DIV/0!</v>
      </c>
      <c r="E48" s="904" t="e">
        <f t="shared" si="14"/>
        <v>#DIV/0!</v>
      </c>
      <c r="F48" s="904" t="e">
        <f t="shared" si="14"/>
        <v>#DIV/0!</v>
      </c>
      <c r="G48" s="904" t="e">
        <f t="shared" si="14"/>
        <v>#DIV/0!</v>
      </c>
      <c r="H48" s="904" t="e">
        <f t="shared" si="14"/>
        <v>#DIV/0!</v>
      </c>
      <c r="I48" s="904" t="e">
        <f t="shared" si="14"/>
        <v>#DIV/0!</v>
      </c>
      <c r="J48" s="904" t="e">
        <f t="shared" si="14"/>
        <v>#DIV/0!</v>
      </c>
      <c r="K48" s="904" t="e">
        <f t="shared" si="14"/>
        <v>#DIV/0!</v>
      </c>
      <c r="L48" s="904" t="e">
        <f t="shared" si="14"/>
        <v>#DIV/0!</v>
      </c>
      <c r="M48" s="904" t="e">
        <f t="shared" si="14"/>
        <v>#DIV/0!</v>
      </c>
      <c r="N48" s="904" t="e">
        <f t="shared" si="14"/>
        <v>#DIV/0!</v>
      </c>
      <c r="O48" s="904" t="e">
        <f t="shared" si="14"/>
        <v>#DIV/0!</v>
      </c>
      <c r="P48" s="904" t="e">
        <f t="shared" si="14"/>
        <v>#DIV/0!</v>
      </c>
      <c r="Q48" s="904" t="e">
        <f t="shared" si="14"/>
        <v>#DIV/0!</v>
      </c>
      <c r="R48" s="904" t="e">
        <f t="shared" si="14"/>
        <v>#DIV/0!</v>
      </c>
      <c r="S48" s="1138" t="e">
        <f t="shared" si="14"/>
        <v>#DIV/0!</v>
      </c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</row>
    <row r="49" spans="1:34" s="874" customFormat="1" ht="12.75" customHeight="1" outlineLevel="1" x14ac:dyDescent="0.25">
      <c r="A49" s="879" t="s">
        <v>372</v>
      </c>
      <c r="B49" s="879" t="s">
        <v>180</v>
      </c>
      <c r="C49" s="904" t="e">
        <f t="shared" si="14"/>
        <v>#DIV/0!</v>
      </c>
      <c r="D49" s="904" t="e">
        <f t="shared" si="14"/>
        <v>#DIV/0!</v>
      </c>
      <c r="E49" s="904" t="e">
        <f t="shared" si="14"/>
        <v>#DIV/0!</v>
      </c>
      <c r="F49" s="904" t="e">
        <f t="shared" si="14"/>
        <v>#DIV/0!</v>
      </c>
      <c r="G49" s="904" t="e">
        <f t="shared" si="14"/>
        <v>#DIV/0!</v>
      </c>
      <c r="H49" s="904" t="e">
        <f t="shared" si="14"/>
        <v>#DIV/0!</v>
      </c>
      <c r="I49" s="904" t="e">
        <f t="shared" si="14"/>
        <v>#DIV/0!</v>
      </c>
      <c r="J49" s="904" t="e">
        <f t="shared" si="14"/>
        <v>#DIV/0!</v>
      </c>
      <c r="K49" s="904" t="e">
        <f t="shared" si="14"/>
        <v>#DIV/0!</v>
      </c>
      <c r="L49" s="904" t="e">
        <f t="shared" si="14"/>
        <v>#DIV/0!</v>
      </c>
      <c r="M49" s="904" t="e">
        <f t="shared" si="14"/>
        <v>#DIV/0!</v>
      </c>
      <c r="N49" s="904" t="e">
        <f t="shared" si="14"/>
        <v>#DIV/0!</v>
      </c>
      <c r="O49" s="904" t="e">
        <f t="shared" si="14"/>
        <v>#DIV/0!</v>
      </c>
      <c r="P49" s="904" t="e">
        <f t="shared" si="14"/>
        <v>#DIV/0!</v>
      </c>
      <c r="Q49" s="904" t="e">
        <f t="shared" si="14"/>
        <v>#DIV/0!</v>
      </c>
      <c r="R49" s="904" t="e">
        <f t="shared" si="14"/>
        <v>#DIV/0!</v>
      </c>
      <c r="S49" s="1138" t="e">
        <f t="shared" si="14"/>
        <v>#DIV/0!</v>
      </c>
      <c r="T49" s="1102"/>
      <c r="U49" s="1102"/>
      <c r="V49" s="1102"/>
      <c r="W49" s="1102"/>
      <c r="X49" s="1102"/>
      <c r="Y49" s="1102"/>
      <c r="Z49" s="1102"/>
      <c r="AA49" s="1102"/>
      <c r="AB49" s="1102"/>
      <c r="AC49" s="1102"/>
      <c r="AD49" s="1102"/>
      <c r="AE49" s="1102"/>
    </row>
    <row r="50" spans="1:34" s="874" customFormat="1" ht="12.75" customHeight="1" outlineLevel="1" x14ac:dyDescent="0.25">
      <c r="A50" s="879" t="s">
        <v>373</v>
      </c>
      <c r="B50" s="879" t="s">
        <v>180</v>
      </c>
      <c r="C50" s="904" t="e">
        <f t="shared" si="14"/>
        <v>#DIV/0!</v>
      </c>
      <c r="D50" s="904" t="e">
        <f t="shared" si="14"/>
        <v>#DIV/0!</v>
      </c>
      <c r="E50" s="904" t="e">
        <f t="shared" si="14"/>
        <v>#DIV/0!</v>
      </c>
      <c r="F50" s="904" t="e">
        <f t="shared" si="14"/>
        <v>#DIV/0!</v>
      </c>
      <c r="G50" s="904" t="e">
        <f t="shared" si="14"/>
        <v>#DIV/0!</v>
      </c>
      <c r="H50" s="904" t="e">
        <f t="shared" si="14"/>
        <v>#DIV/0!</v>
      </c>
      <c r="I50" s="904" t="e">
        <f t="shared" si="14"/>
        <v>#DIV/0!</v>
      </c>
      <c r="J50" s="904" t="e">
        <f t="shared" si="14"/>
        <v>#DIV/0!</v>
      </c>
      <c r="K50" s="904" t="e">
        <f t="shared" si="14"/>
        <v>#DIV/0!</v>
      </c>
      <c r="L50" s="904" t="e">
        <f t="shared" si="14"/>
        <v>#DIV/0!</v>
      </c>
      <c r="M50" s="904" t="e">
        <f t="shared" si="14"/>
        <v>#DIV/0!</v>
      </c>
      <c r="N50" s="904" t="e">
        <f t="shared" si="14"/>
        <v>#DIV/0!</v>
      </c>
      <c r="O50" s="904" t="e">
        <f t="shared" si="14"/>
        <v>#DIV/0!</v>
      </c>
      <c r="P50" s="904" t="e">
        <f t="shared" si="14"/>
        <v>#DIV/0!</v>
      </c>
      <c r="Q50" s="904" t="e">
        <f t="shared" si="14"/>
        <v>#DIV/0!</v>
      </c>
      <c r="R50" s="904" t="e">
        <f t="shared" si="14"/>
        <v>#DIV/0!</v>
      </c>
      <c r="S50" s="1138" t="e">
        <f t="shared" si="14"/>
        <v>#DIV/0!</v>
      </c>
      <c r="T50" s="1102"/>
      <c r="U50" s="1102"/>
      <c r="V50" s="1102"/>
      <c r="W50" s="1102"/>
      <c r="X50" s="1102"/>
      <c r="Y50" s="1102"/>
      <c r="Z50" s="1102"/>
      <c r="AA50" s="1102"/>
      <c r="AB50" s="1102"/>
      <c r="AC50" s="1102"/>
      <c r="AD50" s="1102"/>
      <c r="AE50" s="1102"/>
    </row>
    <row r="51" spans="1:34" s="874" customFormat="1" ht="12.75" customHeight="1" outlineLevel="1" x14ac:dyDescent="0.25">
      <c r="A51" s="879" t="s">
        <v>374</v>
      </c>
      <c r="B51" s="879" t="s">
        <v>180</v>
      </c>
      <c r="C51" s="904" t="e">
        <f t="shared" si="14"/>
        <v>#DIV/0!</v>
      </c>
      <c r="D51" s="904" t="e">
        <f t="shared" si="14"/>
        <v>#DIV/0!</v>
      </c>
      <c r="E51" s="904" t="e">
        <f t="shared" si="14"/>
        <v>#DIV/0!</v>
      </c>
      <c r="F51" s="904" t="e">
        <f t="shared" si="14"/>
        <v>#DIV/0!</v>
      </c>
      <c r="G51" s="904" t="e">
        <f t="shared" si="14"/>
        <v>#DIV/0!</v>
      </c>
      <c r="H51" s="904" t="e">
        <f t="shared" si="14"/>
        <v>#DIV/0!</v>
      </c>
      <c r="I51" s="904" t="e">
        <f t="shared" si="14"/>
        <v>#DIV/0!</v>
      </c>
      <c r="J51" s="904" t="e">
        <f t="shared" si="14"/>
        <v>#DIV/0!</v>
      </c>
      <c r="K51" s="904" t="e">
        <f t="shared" si="14"/>
        <v>#DIV/0!</v>
      </c>
      <c r="L51" s="904" t="e">
        <f t="shared" si="14"/>
        <v>#DIV/0!</v>
      </c>
      <c r="M51" s="904" t="e">
        <f t="shared" si="14"/>
        <v>#DIV/0!</v>
      </c>
      <c r="N51" s="904" t="e">
        <f t="shared" si="14"/>
        <v>#DIV/0!</v>
      </c>
      <c r="O51" s="904" t="e">
        <f t="shared" si="14"/>
        <v>#DIV/0!</v>
      </c>
      <c r="P51" s="904" t="e">
        <f t="shared" si="14"/>
        <v>#DIV/0!</v>
      </c>
      <c r="Q51" s="904" t="e">
        <f t="shared" si="14"/>
        <v>#DIV/0!</v>
      </c>
      <c r="R51" s="904" t="e">
        <f t="shared" si="14"/>
        <v>#DIV/0!</v>
      </c>
      <c r="S51" s="1138" t="e">
        <f t="shared" si="14"/>
        <v>#DIV/0!</v>
      </c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</row>
    <row r="52" spans="1:34" s="874" customFormat="1" ht="12.75" customHeight="1" outlineLevel="1" x14ac:dyDescent="0.25">
      <c r="A52" s="879" t="s">
        <v>375</v>
      </c>
      <c r="B52" s="879" t="s">
        <v>180</v>
      </c>
      <c r="C52" s="904" t="e">
        <f t="shared" si="14"/>
        <v>#DIV/0!</v>
      </c>
      <c r="D52" s="904" t="e">
        <f t="shared" si="14"/>
        <v>#DIV/0!</v>
      </c>
      <c r="E52" s="904" t="e">
        <f t="shared" si="14"/>
        <v>#DIV/0!</v>
      </c>
      <c r="F52" s="904" t="e">
        <f t="shared" si="14"/>
        <v>#DIV/0!</v>
      </c>
      <c r="G52" s="904" t="e">
        <f t="shared" si="14"/>
        <v>#DIV/0!</v>
      </c>
      <c r="H52" s="904" t="e">
        <f t="shared" si="14"/>
        <v>#DIV/0!</v>
      </c>
      <c r="I52" s="904" t="e">
        <f t="shared" si="14"/>
        <v>#DIV/0!</v>
      </c>
      <c r="J52" s="904" t="e">
        <f t="shared" si="14"/>
        <v>#DIV/0!</v>
      </c>
      <c r="K52" s="904" t="e">
        <f t="shared" si="14"/>
        <v>#DIV/0!</v>
      </c>
      <c r="L52" s="904" t="e">
        <f t="shared" si="14"/>
        <v>#DIV/0!</v>
      </c>
      <c r="M52" s="904" t="e">
        <f t="shared" si="14"/>
        <v>#DIV/0!</v>
      </c>
      <c r="N52" s="904" t="e">
        <f t="shared" si="14"/>
        <v>#DIV/0!</v>
      </c>
      <c r="O52" s="904" t="e">
        <f t="shared" si="14"/>
        <v>#DIV/0!</v>
      </c>
      <c r="P52" s="904" t="e">
        <f t="shared" si="14"/>
        <v>#DIV/0!</v>
      </c>
      <c r="Q52" s="904" t="e">
        <f t="shared" si="14"/>
        <v>#DIV/0!</v>
      </c>
      <c r="R52" s="904" t="e">
        <f t="shared" si="14"/>
        <v>#DIV/0!</v>
      </c>
      <c r="S52" s="1138" t="e">
        <f t="shared" si="14"/>
        <v>#DIV/0!</v>
      </c>
      <c r="T52" s="1102"/>
      <c r="U52" s="1102"/>
      <c r="V52" s="1102"/>
      <c r="W52" s="1102"/>
      <c r="X52" s="1102"/>
      <c r="Y52" s="1102"/>
      <c r="Z52" s="1102"/>
      <c r="AA52" s="1102"/>
      <c r="AB52" s="1102"/>
      <c r="AC52" s="1102"/>
      <c r="AD52" s="1102"/>
      <c r="AE52" s="1102"/>
    </row>
    <row r="53" spans="1:34" s="874" customFormat="1" ht="12.75" customHeight="1" outlineLevel="1" x14ac:dyDescent="0.25">
      <c r="A53" s="879" t="s">
        <v>376</v>
      </c>
      <c r="B53" s="879" t="s">
        <v>180</v>
      </c>
      <c r="C53" s="904" t="e">
        <f t="shared" si="14"/>
        <v>#DIV/0!</v>
      </c>
      <c r="D53" s="904" t="e">
        <f t="shared" si="14"/>
        <v>#DIV/0!</v>
      </c>
      <c r="E53" s="904" t="e">
        <f t="shared" si="14"/>
        <v>#DIV/0!</v>
      </c>
      <c r="F53" s="904" t="e">
        <f t="shared" si="14"/>
        <v>#DIV/0!</v>
      </c>
      <c r="G53" s="904" t="e">
        <f>G$25*G38</f>
        <v>#DIV/0!</v>
      </c>
      <c r="H53" s="904" t="e">
        <f t="shared" si="14"/>
        <v>#DIV/0!</v>
      </c>
      <c r="I53" s="904" t="e">
        <f t="shared" si="14"/>
        <v>#DIV/0!</v>
      </c>
      <c r="J53" s="904" t="e">
        <f t="shared" si="14"/>
        <v>#DIV/0!</v>
      </c>
      <c r="K53" s="904" t="e">
        <f t="shared" si="14"/>
        <v>#DIV/0!</v>
      </c>
      <c r="L53" s="904" t="e">
        <f t="shared" si="14"/>
        <v>#DIV/0!</v>
      </c>
      <c r="M53" s="904" t="e">
        <f t="shared" si="14"/>
        <v>#DIV/0!</v>
      </c>
      <c r="N53" s="904" t="e">
        <f t="shared" si="14"/>
        <v>#DIV/0!</v>
      </c>
      <c r="O53" s="904" t="e">
        <f t="shared" si="14"/>
        <v>#DIV/0!</v>
      </c>
      <c r="P53" s="904" t="e">
        <f t="shared" si="14"/>
        <v>#DIV/0!</v>
      </c>
      <c r="Q53" s="904" t="e">
        <f t="shared" si="14"/>
        <v>#DIV/0!</v>
      </c>
      <c r="R53" s="904" t="e">
        <f t="shared" si="14"/>
        <v>#DIV/0!</v>
      </c>
      <c r="S53" s="1138" t="e">
        <f t="shared" si="14"/>
        <v>#DIV/0!</v>
      </c>
      <c r="T53" s="1102"/>
      <c r="U53" s="1102"/>
      <c r="V53" s="1102"/>
      <c r="W53" s="1102"/>
      <c r="X53" s="1102"/>
      <c r="Y53" s="1102"/>
      <c r="Z53" s="1102"/>
      <c r="AA53" s="1102"/>
      <c r="AB53" s="1102"/>
      <c r="AC53" s="1102"/>
      <c r="AD53" s="1102"/>
      <c r="AE53" s="1102"/>
    </row>
    <row r="54" spans="1:34" s="874" customFormat="1" ht="12.75" customHeight="1" outlineLevel="1" x14ac:dyDescent="0.25">
      <c r="A54" s="879" t="s">
        <v>377</v>
      </c>
      <c r="B54" s="879" t="s">
        <v>180</v>
      </c>
      <c r="C54" s="904" t="e">
        <f t="shared" si="14"/>
        <v>#DIV/0!</v>
      </c>
      <c r="D54" s="904" t="e">
        <f t="shared" si="14"/>
        <v>#DIV/0!</v>
      </c>
      <c r="E54" s="904" t="e">
        <f t="shared" si="14"/>
        <v>#DIV/0!</v>
      </c>
      <c r="F54" s="904" t="e">
        <f t="shared" si="14"/>
        <v>#DIV/0!</v>
      </c>
      <c r="G54" s="904" t="e">
        <f t="shared" si="14"/>
        <v>#DIV/0!</v>
      </c>
      <c r="H54" s="904" t="e">
        <f t="shared" si="14"/>
        <v>#DIV/0!</v>
      </c>
      <c r="I54" s="904" t="e">
        <f t="shared" si="14"/>
        <v>#DIV/0!</v>
      </c>
      <c r="J54" s="904" t="e">
        <f t="shared" si="14"/>
        <v>#DIV/0!</v>
      </c>
      <c r="K54" s="904" t="e">
        <f t="shared" si="14"/>
        <v>#DIV/0!</v>
      </c>
      <c r="L54" s="904" t="e">
        <f t="shared" si="14"/>
        <v>#DIV/0!</v>
      </c>
      <c r="M54" s="904" t="e">
        <f t="shared" si="14"/>
        <v>#DIV/0!</v>
      </c>
      <c r="N54" s="904" t="e">
        <f t="shared" si="14"/>
        <v>#DIV/0!</v>
      </c>
      <c r="O54" s="904" t="e">
        <f t="shared" si="14"/>
        <v>#DIV/0!</v>
      </c>
      <c r="P54" s="904" t="e">
        <f t="shared" si="14"/>
        <v>#DIV/0!</v>
      </c>
      <c r="Q54" s="904" t="e">
        <f t="shared" si="14"/>
        <v>#DIV/0!</v>
      </c>
      <c r="R54" s="904" t="e">
        <f t="shared" si="14"/>
        <v>#DIV/0!</v>
      </c>
      <c r="S54" s="1138" t="e">
        <f t="shared" si="14"/>
        <v>#DIV/0!</v>
      </c>
      <c r="T54" s="1102"/>
      <c r="U54" s="1102"/>
      <c r="V54" s="1102"/>
      <c r="W54" s="1102"/>
      <c r="X54" s="1102"/>
      <c r="Y54" s="1102"/>
      <c r="Z54" s="1102"/>
      <c r="AA54" s="1102"/>
      <c r="AB54" s="1102"/>
      <c r="AC54" s="1102"/>
      <c r="AD54" s="1102"/>
      <c r="AE54" s="1102"/>
    </row>
    <row r="55" spans="1:34" s="874" customFormat="1" ht="12.75" customHeight="1" outlineLevel="1" x14ac:dyDescent="0.25">
      <c r="A55" s="879" t="s">
        <v>367</v>
      </c>
      <c r="B55" s="879" t="s">
        <v>180</v>
      </c>
      <c r="C55" s="904">
        <f>(C14*7.3-109.5)*0.5*0.4*C20+C24</f>
        <v>23.553699999999999</v>
      </c>
      <c r="D55" s="904">
        <f t="shared" ref="D55:N55" si="15">(D14*7.3-109.5)*0.5*0.4*D20+D24</f>
        <v>23.553699999999999</v>
      </c>
      <c r="E55" s="904">
        <f t="shared" si="15"/>
        <v>23.553699999999999</v>
      </c>
      <c r="F55" s="904">
        <f t="shared" si="15"/>
        <v>23.553699999999999</v>
      </c>
      <c r="G55" s="904">
        <f t="shared" si="15"/>
        <v>23.553699999999999</v>
      </c>
      <c r="H55" s="904">
        <f t="shared" si="15"/>
        <v>23.553699999999999</v>
      </c>
      <c r="I55" s="904">
        <f t="shared" si="15"/>
        <v>23.553699999999999</v>
      </c>
      <c r="J55" s="904">
        <f t="shared" si="15"/>
        <v>23.553699999999999</v>
      </c>
      <c r="K55" s="904">
        <f t="shared" si="15"/>
        <v>23.553699999999999</v>
      </c>
      <c r="L55" s="904">
        <f t="shared" si="15"/>
        <v>23.553699999999999</v>
      </c>
      <c r="M55" s="904">
        <f t="shared" si="15"/>
        <v>23.553699999999999</v>
      </c>
      <c r="N55" s="904">
        <f t="shared" si="15"/>
        <v>23.553699999999999</v>
      </c>
      <c r="O55" s="904">
        <f t="shared" ref="O55" si="16">AVERAGE(C55:E55)</f>
        <v>23.553700000000003</v>
      </c>
      <c r="P55" s="904">
        <f t="shared" ref="P55" si="17">AVERAGE(F55:H55)</f>
        <v>23.553700000000003</v>
      </c>
      <c r="Q55" s="904">
        <f t="shared" ref="Q55" si="18">AVERAGE(I55:K55)</f>
        <v>23.553700000000003</v>
      </c>
      <c r="R55" s="904">
        <f t="shared" ref="R55" si="19">AVERAGE(L55:N55)</f>
        <v>23.553700000000003</v>
      </c>
      <c r="S55" s="1138">
        <f t="shared" ref="S55" si="20">AVERAGE(C55:N55)</f>
        <v>23.553699999999996</v>
      </c>
      <c r="T55" s="1102"/>
      <c r="U55" s="1102"/>
      <c r="V55" s="1102"/>
      <c r="W55" s="1102"/>
      <c r="X55" s="1102"/>
      <c r="Y55" s="1102"/>
      <c r="Z55" s="1102"/>
      <c r="AA55" s="1102"/>
      <c r="AB55" s="1102"/>
      <c r="AC55" s="1102"/>
      <c r="AD55" s="1102"/>
      <c r="AE55" s="1102"/>
    </row>
    <row r="56" spans="1:34" s="908" customFormat="1" x14ac:dyDescent="0.25">
      <c r="A56" s="906" t="s">
        <v>193</v>
      </c>
      <c r="B56" s="868" t="s">
        <v>194</v>
      </c>
      <c r="C56" s="907" t="s">
        <v>195</v>
      </c>
      <c r="D56" s="907" t="s">
        <v>196</v>
      </c>
      <c r="E56" s="907" t="s">
        <v>197</v>
      </c>
      <c r="F56" s="907" t="s">
        <v>198</v>
      </c>
      <c r="G56" s="907" t="s">
        <v>21</v>
      </c>
      <c r="H56" s="907" t="s">
        <v>199</v>
      </c>
      <c r="I56" s="907" t="s">
        <v>200</v>
      </c>
      <c r="J56" s="907" t="s">
        <v>201</v>
      </c>
      <c r="K56" s="907" t="s">
        <v>202</v>
      </c>
      <c r="L56" s="907" t="s">
        <v>203</v>
      </c>
      <c r="M56" s="907" t="s">
        <v>204</v>
      </c>
      <c r="N56" s="907" t="s">
        <v>205</v>
      </c>
      <c r="O56" s="907" t="s">
        <v>147</v>
      </c>
      <c r="P56" s="907" t="s">
        <v>148</v>
      </c>
      <c r="Q56" s="907" t="s">
        <v>149</v>
      </c>
      <c r="R56" s="907" t="s">
        <v>150</v>
      </c>
      <c r="S56" s="1139">
        <f>$S$11</f>
        <v>2022</v>
      </c>
      <c r="T56" s="1093"/>
      <c r="U56" s="1093"/>
      <c r="V56" s="1093"/>
      <c r="W56" s="1093"/>
      <c r="X56" s="1103"/>
      <c r="Y56" s="1103"/>
      <c r="Z56" s="1103"/>
      <c r="AA56" s="1103"/>
      <c r="AB56" s="1103"/>
      <c r="AC56" s="1103"/>
      <c r="AD56" s="1103"/>
      <c r="AE56" s="1103"/>
      <c r="AH56" s="874"/>
    </row>
    <row r="57" spans="1:34" s="874" customFormat="1" x14ac:dyDescent="0.25">
      <c r="A57" s="879" t="s">
        <v>364</v>
      </c>
      <c r="B57" s="879" t="s">
        <v>364</v>
      </c>
      <c r="C57" s="909"/>
      <c r="D57" s="909"/>
      <c r="E57" s="909"/>
      <c r="F57" s="909"/>
      <c r="G57" s="909"/>
      <c r="H57" s="909"/>
      <c r="I57" s="909"/>
      <c r="J57" s="909"/>
      <c r="K57" s="909"/>
      <c r="L57" s="909"/>
      <c r="M57" s="909"/>
      <c r="N57" s="909"/>
      <c r="O57" s="910"/>
      <c r="P57" s="910"/>
      <c r="Q57" s="910"/>
      <c r="R57" s="910"/>
      <c r="S57" s="1133"/>
      <c r="T57" s="1104"/>
      <c r="U57" s="1104"/>
      <c r="V57" s="1104"/>
      <c r="W57" s="1104"/>
      <c r="X57" s="1098"/>
      <c r="Y57" s="1104"/>
      <c r="Z57" s="1104"/>
      <c r="AA57" s="1104"/>
      <c r="AB57" s="1104"/>
      <c r="AC57" s="915"/>
      <c r="AD57" s="1104"/>
      <c r="AE57" s="1104"/>
      <c r="AG57" s="874" t="b">
        <f>ROUND(S57,2)=ROUND(SUM(O57:R57),2)</f>
        <v>1</v>
      </c>
    </row>
    <row r="58" spans="1:34" s="874" customFormat="1" x14ac:dyDescent="0.25">
      <c r="A58" s="879" t="s">
        <v>365</v>
      </c>
      <c r="B58" s="879" t="s">
        <v>365</v>
      </c>
      <c r="C58" s="909"/>
      <c r="D58" s="909"/>
      <c r="E58" s="909"/>
      <c r="F58" s="909"/>
      <c r="G58" s="909"/>
      <c r="H58" s="909"/>
      <c r="I58" s="909"/>
      <c r="J58" s="909"/>
      <c r="K58" s="909"/>
      <c r="L58" s="909"/>
      <c r="M58" s="909"/>
      <c r="N58" s="909"/>
      <c r="O58" s="910"/>
      <c r="P58" s="910"/>
      <c r="Q58" s="910"/>
      <c r="R58" s="910"/>
      <c r="S58" s="1133"/>
      <c r="T58" s="1104"/>
      <c r="U58" s="1104"/>
      <c r="V58" s="1104"/>
      <c r="W58" s="1104"/>
      <c r="X58" s="1098"/>
      <c r="Y58" s="1104"/>
      <c r="Z58" s="1104"/>
      <c r="AA58" s="1104"/>
      <c r="AB58" s="1104"/>
      <c r="AC58" s="915"/>
      <c r="AD58" s="1104"/>
      <c r="AE58" s="1104"/>
      <c r="AG58" s="874" t="b">
        <f t="shared" ref="AG58:AG71" si="21">ROUND(S58,2)=ROUND(SUM(O58:R58),2)</f>
        <v>1</v>
      </c>
    </row>
    <row r="59" spans="1:34" s="874" customFormat="1" x14ac:dyDescent="0.25">
      <c r="A59" s="879" t="s">
        <v>366</v>
      </c>
      <c r="B59" s="879" t="s">
        <v>366</v>
      </c>
      <c r="C59" s="909"/>
      <c r="D59" s="909"/>
      <c r="E59" s="909"/>
      <c r="F59" s="909"/>
      <c r="G59" s="909"/>
      <c r="H59" s="909"/>
      <c r="I59" s="909"/>
      <c r="J59" s="909"/>
      <c r="K59" s="909"/>
      <c r="L59" s="909"/>
      <c r="M59" s="909"/>
      <c r="N59" s="909"/>
      <c r="O59" s="910"/>
      <c r="P59" s="910"/>
      <c r="Q59" s="910"/>
      <c r="R59" s="910"/>
      <c r="S59" s="1133"/>
      <c r="T59" s="1104"/>
      <c r="U59" s="1104"/>
      <c r="V59" s="1104"/>
      <c r="W59" s="1104"/>
      <c r="X59" s="1098"/>
      <c r="Y59" s="1104"/>
      <c r="Z59" s="1104"/>
      <c r="AA59" s="1104"/>
      <c r="AB59" s="1104"/>
      <c r="AC59" s="915"/>
      <c r="AD59" s="1104"/>
      <c r="AE59" s="1104"/>
      <c r="AG59" s="874" t="b">
        <f t="shared" si="21"/>
        <v>1</v>
      </c>
    </row>
    <row r="60" spans="1:34" s="874" customFormat="1" x14ac:dyDescent="0.25">
      <c r="A60" s="879" t="s">
        <v>368</v>
      </c>
      <c r="B60" s="879" t="s">
        <v>366</v>
      </c>
      <c r="C60" s="909"/>
      <c r="D60" s="909"/>
      <c r="E60" s="909"/>
      <c r="F60" s="909"/>
      <c r="G60" s="909"/>
      <c r="H60" s="909"/>
      <c r="I60" s="909"/>
      <c r="J60" s="909"/>
      <c r="K60" s="909"/>
      <c r="L60" s="909"/>
      <c r="M60" s="909"/>
      <c r="N60" s="909"/>
      <c r="O60" s="910"/>
      <c r="P60" s="910"/>
      <c r="Q60" s="910"/>
      <c r="R60" s="910"/>
      <c r="S60" s="1133"/>
      <c r="T60" s="1104"/>
      <c r="U60" s="1104"/>
      <c r="V60" s="1104"/>
      <c r="W60" s="1104"/>
      <c r="X60" s="1098"/>
      <c r="Y60" s="1104"/>
      <c r="Z60" s="1104"/>
      <c r="AA60" s="1104"/>
      <c r="AB60" s="1104"/>
      <c r="AC60" s="915"/>
      <c r="AD60" s="1104"/>
      <c r="AE60" s="1104"/>
      <c r="AG60" s="874" t="b">
        <f t="shared" si="21"/>
        <v>1</v>
      </c>
    </row>
    <row r="61" spans="1:34" s="874" customFormat="1" x14ac:dyDescent="0.25">
      <c r="A61" s="879" t="s">
        <v>369</v>
      </c>
      <c r="B61" s="879" t="s">
        <v>368</v>
      </c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10"/>
      <c r="P61" s="910"/>
      <c r="Q61" s="910"/>
      <c r="R61" s="910"/>
      <c r="S61" s="1133"/>
      <c r="T61" s="1104"/>
      <c r="U61" s="1104"/>
      <c r="V61" s="1104"/>
      <c r="W61" s="1104"/>
      <c r="X61" s="1098"/>
      <c r="Y61" s="1104"/>
      <c r="Z61" s="1104"/>
      <c r="AA61" s="1104"/>
      <c r="AB61" s="1104"/>
      <c r="AC61" s="915"/>
      <c r="AD61" s="1104"/>
      <c r="AE61" s="1104"/>
      <c r="AG61" s="874" t="b">
        <f t="shared" si="21"/>
        <v>1</v>
      </c>
    </row>
    <row r="62" spans="1:34" s="874" customFormat="1" x14ac:dyDescent="0.25">
      <c r="A62" s="879" t="s">
        <v>370</v>
      </c>
      <c r="B62" s="879" t="s">
        <v>368</v>
      </c>
      <c r="C62" s="909"/>
      <c r="D62" s="909"/>
      <c r="E62" s="909"/>
      <c r="F62" s="909"/>
      <c r="G62" s="909"/>
      <c r="H62" s="909"/>
      <c r="I62" s="909"/>
      <c r="J62" s="909"/>
      <c r="K62" s="909"/>
      <c r="L62" s="909"/>
      <c r="M62" s="909"/>
      <c r="N62" s="909"/>
      <c r="O62" s="910"/>
      <c r="P62" s="910"/>
      <c r="Q62" s="910"/>
      <c r="R62" s="910"/>
      <c r="S62" s="1133"/>
      <c r="T62" s="1104"/>
      <c r="U62" s="1104"/>
      <c r="V62" s="1104"/>
      <c r="W62" s="1104"/>
      <c r="X62" s="1098"/>
      <c r="Y62" s="1104"/>
      <c r="Z62" s="1104"/>
      <c r="AA62" s="1104"/>
      <c r="AB62" s="1104"/>
      <c r="AC62" s="915"/>
      <c r="AD62" s="1104"/>
      <c r="AE62" s="1104"/>
      <c r="AG62" s="874" t="b">
        <f t="shared" si="21"/>
        <v>1</v>
      </c>
    </row>
    <row r="63" spans="1:34" s="874" customFormat="1" x14ac:dyDescent="0.25">
      <c r="A63" s="879" t="s">
        <v>371</v>
      </c>
      <c r="B63" s="879" t="s">
        <v>368</v>
      </c>
      <c r="C63" s="909"/>
      <c r="D63" s="909"/>
      <c r="E63" s="909"/>
      <c r="F63" s="909"/>
      <c r="G63" s="909"/>
      <c r="H63" s="909"/>
      <c r="I63" s="909"/>
      <c r="J63" s="909"/>
      <c r="K63" s="909"/>
      <c r="L63" s="909"/>
      <c r="M63" s="909"/>
      <c r="N63" s="909"/>
      <c r="O63" s="910"/>
      <c r="P63" s="910"/>
      <c r="Q63" s="910"/>
      <c r="R63" s="910"/>
      <c r="S63" s="1133"/>
      <c r="T63" s="1104"/>
      <c r="U63" s="1104"/>
      <c r="V63" s="1104"/>
      <c r="W63" s="1104"/>
      <c r="X63" s="1098"/>
      <c r="Y63" s="1104"/>
      <c r="Z63" s="1104"/>
      <c r="AA63" s="1104"/>
      <c r="AB63" s="1104"/>
      <c r="AC63" s="915"/>
      <c r="AD63" s="1104"/>
      <c r="AE63" s="1104"/>
      <c r="AG63" s="874" t="b">
        <f t="shared" si="21"/>
        <v>1</v>
      </c>
    </row>
    <row r="64" spans="1:34" s="874" customFormat="1" x14ac:dyDescent="0.25">
      <c r="A64" s="879" t="s">
        <v>372</v>
      </c>
      <c r="B64" s="879" t="s">
        <v>368</v>
      </c>
      <c r="C64" s="909"/>
      <c r="D64" s="909"/>
      <c r="E64" s="909"/>
      <c r="F64" s="909"/>
      <c r="G64" s="909"/>
      <c r="H64" s="909"/>
      <c r="I64" s="909"/>
      <c r="J64" s="909"/>
      <c r="K64" s="909"/>
      <c r="L64" s="909"/>
      <c r="M64" s="909"/>
      <c r="N64" s="909"/>
      <c r="O64" s="910"/>
      <c r="P64" s="910"/>
      <c r="Q64" s="910"/>
      <c r="R64" s="910"/>
      <c r="S64" s="1133"/>
      <c r="T64" s="1104"/>
      <c r="U64" s="1104"/>
      <c r="V64" s="1104"/>
      <c r="W64" s="1104"/>
      <c r="X64" s="1098"/>
      <c r="Y64" s="1104"/>
      <c r="Z64" s="1104"/>
      <c r="AA64" s="1104"/>
      <c r="AB64" s="1104"/>
      <c r="AC64" s="915"/>
      <c r="AD64" s="1104"/>
      <c r="AE64" s="1104"/>
      <c r="AG64" s="874" t="b">
        <f t="shared" si="21"/>
        <v>1</v>
      </c>
    </row>
    <row r="65" spans="1:33" s="874" customFormat="1" x14ac:dyDescent="0.25">
      <c r="A65" s="879" t="s">
        <v>373</v>
      </c>
      <c r="B65" s="879" t="s">
        <v>366</v>
      </c>
      <c r="C65" s="909"/>
      <c r="D65" s="909"/>
      <c r="E65" s="909"/>
      <c r="F65" s="909"/>
      <c r="G65" s="909"/>
      <c r="H65" s="909"/>
      <c r="I65" s="909"/>
      <c r="J65" s="909"/>
      <c r="K65" s="909"/>
      <c r="L65" s="909"/>
      <c r="M65" s="909"/>
      <c r="N65" s="909"/>
      <c r="O65" s="910"/>
      <c r="P65" s="910"/>
      <c r="Q65" s="910"/>
      <c r="R65" s="910"/>
      <c r="S65" s="1133"/>
      <c r="T65" s="1104"/>
      <c r="U65" s="1104"/>
      <c r="V65" s="1104"/>
      <c r="W65" s="1104"/>
      <c r="X65" s="1098"/>
      <c r="Y65" s="1104"/>
      <c r="Z65" s="1104"/>
      <c r="AA65" s="1104"/>
      <c r="AB65" s="1104"/>
      <c r="AC65" s="915"/>
      <c r="AD65" s="1104"/>
      <c r="AE65" s="1104"/>
      <c r="AG65" s="874" t="b">
        <f t="shared" si="21"/>
        <v>1</v>
      </c>
    </row>
    <row r="66" spans="1:33" s="874" customFormat="1" x14ac:dyDescent="0.25">
      <c r="A66" s="879" t="s">
        <v>374</v>
      </c>
      <c r="B66" s="879" t="s">
        <v>368</v>
      </c>
      <c r="C66" s="909"/>
      <c r="D66" s="909"/>
      <c r="E66" s="909"/>
      <c r="F66" s="909"/>
      <c r="G66" s="909"/>
      <c r="H66" s="909"/>
      <c r="I66" s="909"/>
      <c r="J66" s="909"/>
      <c r="K66" s="909"/>
      <c r="L66" s="909"/>
      <c r="M66" s="909"/>
      <c r="N66" s="909"/>
      <c r="O66" s="910"/>
      <c r="P66" s="910"/>
      <c r="Q66" s="910"/>
      <c r="R66" s="910"/>
      <c r="S66" s="1133"/>
      <c r="T66" s="1104"/>
      <c r="U66" s="1104"/>
      <c r="V66" s="1104"/>
      <c r="W66" s="1104"/>
      <c r="X66" s="1098"/>
      <c r="Y66" s="1104"/>
      <c r="Z66" s="1104"/>
      <c r="AA66" s="1104"/>
      <c r="AB66" s="1104"/>
      <c r="AC66" s="915"/>
      <c r="AD66" s="1104"/>
      <c r="AE66" s="1104"/>
      <c r="AG66" s="874" t="b">
        <f t="shared" si="21"/>
        <v>1</v>
      </c>
    </row>
    <row r="67" spans="1:33" s="874" customFormat="1" x14ac:dyDescent="0.25">
      <c r="A67" s="879" t="s">
        <v>375</v>
      </c>
      <c r="B67" s="879" t="s">
        <v>366</v>
      </c>
      <c r="C67" s="909"/>
      <c r="D67" s="909"/>
      <c r="E67" s="909"/>
      <c r="F67" s="909"/>
      <c r="G67" s="909"/>
      <c r="H67" s="909"/>
      <c r="I67" s="909"/>
      <c r="J67" s="909"/>
      <c r="K67" s="909"/>
      <c r="L67" s="909"/>
      <c r="M67" s="909"/>
      <c r="N67" s="909"/>
      <c r="O67" s="910"/>
      <c r="P67" s="910"/>
      <c r="Q67" s="910"/>
      <c r="R67" s="910"/>
      <c r="S67" s="1133"/>
      <c r="T67" s="1104"/>
      <c r="U67" s="1104"/>
      <c r="V67" s="1104"/>
      <c r="W67" s="1104"/>
      <c r="X67" s="1098"/>
      <c r="Y67" s="1104"/>
      <c r="Z67" s="1104"/>
      <c r="AA67" s="1104"/>
      <c r="AB67" s="1104"/>
      <c r="AC67" s="915"/>
      <c r="AD67" s="1104"/>
      <c r="AE67" s="1104"/>
      <c r="AG67" s="874" t="b">
        <f t="shared" si="21"/>
        <v>1</v>
      </c>
    </row>
    <row r="68" spans="1:33" s="874" customFormat="1" x14ac:dyDescent="0.25">
      <c r="A68" s="879" t="s">
        <v>376</v>
      </c>
      <c r="B68" s="879" t="s">
        <v>368</v>
      </c>
      <c r="C68" s="909"/>
      <c r="D68" s="909"/>
      <c r="E68" s="909"/>
      <c r="F68" s="909"/>
      <c r="G68" s="909"/>
      <c r="H68" s="909"/>
      <c r="I68" s="909"/>
      <c r="J68" s="909"/>
      <c r="K68" s="909"/>
      <c r="L68" s="909"/>
      <c r="M68" s="909"/>
      <c r="N68" s="909"/>
      <c r="O68" s="910"/>
      <c r="P68" s="910"/>
      <c r="Q68" s="910"/>
      <c r="R68" s="910"/>
      <c r="S68" s="1133"/>
      <c r="T68" s="1104"/>
      <c r="U68" s="1104"/>
      <c r="V68" s="1104"/>
      <c r="W68" s="1104"/>
      <c r="X68" s="1098"/>
      <c r="Y68" s="1104"/>
      <c r="Z68" s="1104"/>
      <c r="AA68" s="1104"/>
      <c r="AB68" s="1104"/>
      <c r="AC68" s="915"/>
      <c r="AD68" s="1104"/>
      <c r="AE68" s="1104"/>
      <c r="AG68" s="874" t="b">
        <f t="shared" si="21"/>
        <v>1</v>
      </c>
    </row>
    <row r="69" spans="1:33" s="874" customFormat="1" x14ac:dyDescent="0.25">
      <c r="A69" s="879" t="s">
        <v>377</v>
      </c>
      <c r="B69" s="879" t="s">
        <v>365</v>
      </c>
      <c r="C69" s="909"/>
      <c r="D69" s="909"/>
      <c r="E69" s="909"/>
      <c r="F69" s="909"/>
      <c r="G69" s="909"/>
      <c r="H69" s="909"/>
      <c r="I69" s="909"/>
      <c r="J69" s="909"/>
      <c r="K69" s="909"/>
      <c r="L69" s="909"/>
      <c r="M69" s="909"/>
      <c r="N69" s="909"/>
      <c r="O69" s="910"/>
      <c r="P69" s="910"/>
      <c r="Q69" s="910"/>
      <c r="R69" s="910"/>
      <c r="S69" s="1133"/>
      <c r="T69" s="1104"/>
      <c r="U69" s="1104"/>
      <c r="V69" s="1104"/>
      <c r="W69" s="1104"/>
      <c r="X69" s="1098"/>
      <c r="Y69" s="1104"/>
      <c r="Z69" s="1104"/>
      <c r="AA69" s="1104"/>
      <c r="AB69" s="1104"/>
      <c r="AC69" s="915"/>
      <c r="AD69" s="1104"/>
      <c r="AE69" s="1104"/>
      <c r="AG69" s="874" t="b">
        <f t="shared" si="21"/>
        <v>1</v>
      </c>
    </row>
    <row r="70" spans="1:33" s="874" customFormat="1" x14ac:dyDescent="0.25">
      <c r="A70" s="879" t="s">
        <v>367</v>
      </c>
      <c r="B70" s="879"/>
      <c r="C70" s="909"/>
      <c r="D70" s="909"/>
      <c r="E70" s="909"/>
      <c r="F70" s="909"/>
      <c r="G70" s="909"/>
      <c r="H70" s="909"/>
      <c r="I70" s="909"/>
      <c r="J70" s="909"/>
      <c r="K70" s="909"/>
      <c r="L70" s="909"/>
      <c r="M70" s="909"/>
      <c r="N70" s="909"/>
      <c r="O70" s="910"/>
      <c r="P70" s="910"/>
      <c r="Q70" s="910"/>
      <c r="R70" s="910"/>
      <c r="S70" s="1133"/>
      <c r="T70" s="1104"/>
      <c r="U70" s="1104"/>
      <c r="V70" s="1104"/>
      <c r="W70" s="1104"/>
      <c r="X70" s="1098"/>
      <c r="Y70" s="1104"/>
      <c r="Z70" s="1104"/>
      <c r="AA70" s="1104"/>
      <c r="AB70" s="1104"/>
      <c r="AC70" s="915"/>
      <c r="AD70" s="1104"/>
      <c r="AE70" s="1104"/>
      <c r="AG70" s="874" t="b">
        <f t="shared" si="21"/>
        <v>1</v>
      </c>
    </row>
    <row r="71" spans="1:33" s="874" customFormat="1" x14ac:dyDescent="0.25">
      <c r="A71" s="893" t="s">
        <v>77</v>
      </c>
      <c r="B71" s="894" t="s">
        <v>206</v>
      </c>
      <c r="C71" s="911">
        <f>SUM(C57:C70)</f>
        <v>0</v>
      </c>
      <c r="D71" s="911">
        <f t="shared" ref="D71:S71" si="22">SUM(D57:D70)</f>
        <v>0</v>
      </c>
      <c r="E71" s="911">
        <f t="shared" si="22"/>
        <v>0</v>
      </c>
      <c r="F71" s="911">
        <f t="shared" si="22"/>
        <v>0</v>
      </c>
      <c r="G71" s="911">
        <f t="shared" si="22"/>
        <v>0</v>
      </c>
      <c r="H71" s="911">
        <f t="shared" si="22"/>
        <v>0</v>
      </c>
      <c r="I71" s="911">
        <f t="shared" si="22"/>
        <v>0</v>
      </c>
      <c r="J71" s="911">
        <f t="shared" si="22"/>
        <v>0</v>
      </c>
      <c r="K71" s="911">
        <f t="shared" si="22"/>
        <v>0</v>
      </c>
      <c r="L71" s="911">
        <f t="shared" si="22"/>
        <v>0</v>
      </c>
      <c r="M71" s="911">
        <f t="shared" si="22"/>
        <v>0</v>
      </c>
      <c r="N71" s="911">
        <f t="shared" si="22"/>
        <v>0</v>
      </c>
      <c r="O71" s="911">
        <f t="shared" si="22"/>
        <v>0</v>
      </c>
      <c r="P71" s="911">
        <f t="shared" si="22"/>
        <v>0</v>
      </c>
      <c r="Q71" s="911">
        <f t="shared" si="22"/>
        <v>0</v>
      </c>
      <c r="R71" s="911">
        <f t="shared" si="22"/>
        <v>0</v>
      </c>
      <c r="S71" s="1140">
        <f t="shared" si="22"/>
        <v>0</v>
      </c>
      <c r="T71" s="1105"/>
      <c r="U71" s="1105"/>
      <c r="V71" s="1105"/>
      <c r="W71" s="1105"/>
      <c r="X71" s="1105"/>
      <c r="Y71" s="1105"/>
      <c r="Z71" s="1105"/>
      <c r="AA71" s="1105"/>
      <c r="AB71" s="1105"/>
      <c r="AC71" s="1105"/>
      <c r="AD71" s="1105"/>
      <c r="AE71" s="1105"/>
      <c r="AG71" s="874" t="b">
        <f t="shared" si="21"/>
        <v>1</v>
      </c>
    </row>
    <row r="72" spans="1:33" s="908" customFormat="1" ht="12.75" customHeight="1" outlineLevel="1" x14ac:dyDescent="0.25">
      <c r="A72" s="913"/>
      <c r="B72" s="913"/>
      <c r="C72" s="914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6"/>
      <c r="P72" s="916"/>
      <c r="Q72" s="916"/>
      <c r="R72" s="916"/>
      <c r="S72" s="917" t="e">
        <f>S71*S25</f>
        <v>#DIV/0!</v>
      </c>
      <c r="T72" s="916"/>
      <c r="U72" s="916"/>
      <c r="V72" s="916"/>
      <c r="W72" s="916"/>
      <c r="X72" s="916"/>
      <c r="Y72" s="916"/>
      <c r="Z72" s="916"/>
      <c r="AA72" s="918"/>
      <c r="AB72" s="918"/>
      <c r="AC72" s="918"/>
      <c r="AD72" s="918"/>
      <c r="AE72" s="919"/>
    </row>
    <row r="73" spans="1:33" s="908" customFormat="1" ht="12.75" customHeight="1" outlineLevel="1" x14ac:dyDescent="0.25">
      <c r="A73" s="906" t="s">
        <v>207</v>
      </c>
      <c r="B73" s="868" t="s">
        <v>194</v>
      </c>
      <c r="C73" s="868" t="s">
        <v>195</v>
      </c>
      <c r="D73" s="868" t="s">
        <v>196</v>
      </c>
      <c r="E73" s="868" t="s">
        <v>197</v>
      </c>
      <c r="F73" s="868" t="s">
        <v>198</v>
      </c>
      <c r="G73" s="868" t="s">
        <v>21</v>
      </c>
      <c r="H73" s="868" t="s">
        <v>199</v>
      </c>
      <c r="I73" s="868" t="s">
        <v>200</v>
      </c>
      <c r="J73" s="868" t="s">
        <v>201</v>
      </c>
      <c r="K73" s="868" t="s">
        <v>202</v>
      </c>
      <c r="L73" s="868" t="s">
        <v>203</v>
      </c>
      <c r="M73" s="868" t="s">
        <v>204</v>
      </c>
      <c r="N73" s="868" t="s">
        <v>205</v>
      </c>
      <c r="O73" s="868" t="s">
        <v>147</v>
      </c>
      <c r="P73" s="868" t="s">
        <v>148</v>
      </c>
      <c r="Q73" s="868" t="s">
        <v>149</v>
      </c>
      <c r="R73" s="868" t="s">
        <v>150</v>
      </c>
      <c r="S73" s="1141">
        <f>$S$11</f>
        <v>2022</v>
      </c>
      <c r="T73" s="1093"/>
      <c r="U73" s="1093"/>
      <c r="V73" s="1093"/>
      <c r="W73" s="1093"/>
      <c r="X73" s="1103"/>
      <c r="Y73" s="1103"/>
      <c r="Z73" s="1103"/>
      <c r="AA73" s="1103"/>
      <c r="AB73" s="1103"/>
      <c r="AC73" s="1103"/>
      <c r="AD73" s="1103"/>
      <c r="AE73" s="1103"/>
    </row>
    <row r="74" spans="1:33" s="874" customFormat="1" ht="12.75" customHeight="1" outlineLevel="1" x14ac:dyDescent="0.25">
      <c r="A74" s="879" t="s">
        <v>364</v>
      </c>
      <c r="B74" s="879" t="s">
        <v>364</v>
      </c>
      <c r="C74" s="920">
        <v>0</v>
      </c>
      <c r="D74" s="920">
        <v>0</v>
      </c>
      <c r="E74" s="920">
        <v>0</v>
      </c>
      <c r="F74" s="920">
        <v>0</v>
      </c>
      <c r="G74" s="920">
        <v>0</v>
      </c>
      <c r="H74" s="920">
        <v>0</v>
      </c>
      <c r="I74" s="920">
        <v>0</v>
      </c>
      <c r="J74" s="920">
        <v>0</v>
      </c>
      <c r="K74" s="920">
        <v>0</v>
      </c>
      <c r="L74" s="920">
        <v>0</v>
      </c>
      <c r="M74" s="920">
        <v>0</v>
      </c>
      <c r="N74" s="920">
        <v>0</v>
      </c>
      <c r="O74" s="921">
        <v>0</v>
      </c>
      <c r="P74" s="921">
        <v>0</v>
      </c>
      <c r="Q74" s="921">
        <v>0</v>
      </c>
      <c r="R74" s="921">
        <v>0</v>
      </c>
      <c r="S74" s="1142">
        <v>0</v>
      </c>
      <c r="T74" s="1106"/>
      <c r="U74" s="1106"/>
      <c r="V74" s="1106"/>
      <c r="W74" s="1106"/>
      <c r="X74" s="1106"/>
      <c r="Y74" s="1106"/>
      <c r="Z74" s="1106"/>
      <c r="AA74" s="1106"/>
      <c r="AB74" s="1106"/>
      <c r="AC74" s="1106"/>
      <c r="AD74" s="1106"/>
      <c r="AE74" s="1106"/>
    </row>
    <row r="75" spans="1:33" s="874" customFormat="1" ht="12.75" customHeight="1" outlineLevel="1" x14ac:dyDescent="0.25">
      <c r="A75" s="879" t="s">
        <v>365</v>
      </c>
      <c r="B75" s="879" t="s">
        <v>365</v>
      </c>
      <c r="C75" s="920">
        <v>0</v>
      </c>
      <c r="D75" s="920">
        <v>0</v>
      </c>
      <c r="E75" s="920">
        <v>0</v>
      </c>
      <c r="F75" s="920">
        <v>0</v>
      </c>
      <c r="G75" s="920">
        <v>0</v>
      </c>
      <c r="H75" s="920">
        <v>0</v>
      </c>
      <c r="I75" s="920">
        <v>0</v>
      </c>
      <c r="J75" s="920">
        <v>0</v>
      </c>
      <c r="K75" s="920">
        <v>0</v>
      </c>
      <c r="L75" s="920">
        <v>0</v>
      </c>
      <c r="M75" s="920">
        <v>0</v>
      </c>
      <c r="N75" s="920">
        <v>0</v>
      </c>
      <c r="O75" s="921">
        <v>0</v>
      </c>
      <c r="P75" s="921">
        <v>0</v>
      </c>
      <c r="Q75" s="921">
        <v>0</v>
      </c>
      <c r="R75" s="921">
        <v>0</v>
      </c>
      <c r="S75" s="1142">
        <v>0</v>
      </c>
      <c r="T75" s="1106"/>
      <c r="U75" s="1106"/>
      <c r="V75" s="1106"/>
      <c r="W75" s="1106"/>
      <c r="X75" s="1106"/>
      <c r="Y75" s="1106"/>
      <c r="Z75" s="1106"/>
      <c r="AA75" s="1106"/>
      <c r="AB75" s="1106"/>
      <c r="AC75" s="1106"/>
      <c r="AD75" s="1106"/>
      <c r="AE75" s="1106"/>
    </row>
    <row r="76" spans="1:33" s="874" customFormat="1" ht="12.75" customHeight="1" outlineLevel="1" x14ac:dyDescent="0.25">
      <c r="A76" s="879" t="s">
        <v>366</v>
      </c>
      <c r="B76" s="879" t="s">
        <v>366</v>
      </c>
      <c r="C76" s="920">
        <v>0</v>
      </c>
      <c r="D76" s="920">
        <v>0</v>
      </c>
      <c r="E76" s="920">
        <v>0</v>
      </c>
      <c r="F76" s="920">
        <v>0</v>
      </c>
      <c r="G76" s="920">
        <v>0</v>
      </c>
      <c r="H76" s="920">
        <v>0</v>
      </c>
      <c r="I76" s="920">
        <v>0</v>
      </c>
      <c r="J76" s="920">
        <v>0</v>
      </c>
      <c r="K76" s="920">
        <v>0</v>
      </c>
      <c r="L76" s="920">
        <v>0</v>
      </c>
      <c r="M76" s="920">
        <v>0</v>
      </c>
      <c r="N76" s="920">
        <v>0</v>
      </c>
      <c r="O76" s="921">
        <v>0</v>
      </c>
      <c r="P76" s="921">
        <v>0</v>
      </c>
      <c r="Q76" s="921">
        <v>0</v>
      </c>
      <c r="R76" s="921">
        <v>0</v>
      </c>
      <c r="S76" s="1142">
        <v>0</v>
      </c>
      <c r="T76" s="1106"/>
      <c r="U76" s="1106"/>
      <c r="V76" s="1106"/>
      <c r="W76" s="1106"/>
      <c r="X76" s="1106"/>
      <c r="Y76" s="1106"/>
      <c r="Z76" s="1106"/>
      <c r="AA76" s="1106"/>
      <c r="AB76" s="1106"/>
      <c r="AC76" s="1106"/>
      <c r="AD76" s="1106"/>
      <c r="AE76" s="1106"/>
    </row>
    <row r="77" spans="1:33" s="874" customFormat="1" ht="12.75" customHeight="1" outlineLevel="1" x14ac:dyDescent="0.25">
      <c r="A77" s="879" t="s">
        <v>368</v>
      </c>
      <c r="B77" s="879" t="s">
        <v>366</v>
      </c>
      <c r="C77" s="920">
        <v>0</v>
      </c>
      <c r="D77" s="920">
        <v>0</v>
      </c>
      <c r="E77" s="920">
        <v>0</v>
      </c>
      <c r="F77" s="920">
        <v>0</v>
      </c>
      <c r="G77" s="920">
        <v>0</v>
      </c>
      <c r="H77" s="920">
        <v>0</v>
      </c>
      <c r="I77" s="920">
        <v>0</v>
      </c>
      <c r="J77" s="920">
        <v>0</v>
      </c>
      <c r="K77" s="920">
        <v>0</v>
      </c>
      <c r="L77" s="920">
        <v>0</v>
      </c>
      <c r="M77" s="920">
        <v>0</v>
      </c>
      <c r="N77" s="920">
        <v>0</v>
      </c>
      <c r="O77" s="921">
        <v>0</v>
      </c>
      <c r="P77" s="921">
        <v>0</v>
      </c>
      <c r="Q77" s="921">
        <v>0</v>
      </c>
      <c r="R77" s="921">
        <v>0</v>
      </c>
      <c r="S77" s="1142">
        <v>0</v>
      </c>
      <c r="T77" s="1106"/>
      <c r="U77" s="1106"/>
      <c r="V77" s="1106"/>
      <c r="W77" s="1106"/>
      <c r="X77" s="1106"/>
      <c r="Y77" s="1106"/>
      <c r="Z77" s="1106"/>
      <c r="AA77" s="1106"/>
      <c r="AB77" s="1106"/>
      <c r="AC77" s="1106"/>
      <c r="AD77" s="1106"/>
      <c r="AE77" s="1106"/>
    </row>
    <row r="78" spans="1:33" s="874" customFormat="1" ht="12.75" customHeight="1" outlineLevel="1" x14ac:dyDescent="0.25">
      <c r="A78" s="879" t="s">
        <v>369</v>
      </c>
      <c r="B78" s="879" t="s">
        <v>368</v>
      </c>
      <c r="C78" s="920">
        <v>0</v>
      </c>
      <c r="D78" s="920">
        <v>0</v>
      </c>
      <c r="E78" s="920">
        <v>0</v>
      </c>
      <c r="F78" s="920">
        <v>0</v>
      </c>
      <c r="G78" s="920">
        <v>0</v>
      </c>
      <c r="H78" s="920">
        <v>0</v>
      </c>
      <c r="I78" s="920">
        <v>0</v>
      </c>
      <c r="J78" s="920">
        <v>0</v>
      </c>
      <c r="K78" s="920">
        <v>0</v>
      </c>
      <c r="L78" s="920">
        <v>0</v>
      </c>
      <c r="M78" s="920">
        <v>0</v>
      </c>
      <c r="N78" s="920">
        <v>0</v>
      </c>
      <c r="O78" s="921">
        <v>0</v>
      </c>
      <c r="P78" s="921">
        <v>0</v>
      </c>
      <c r="Q78" s="921">
        <v>0</v>
      </c>
      <c r="R78" s="921">
        <v>0</v>
      </c>
      <c r="S78" s="1142">
        <v>0</v>
      </c>
      <c r="T78" s="1106"/>
      <c r="U78" s="1106"/>
      <c r="V78" s="1106"/>
      <c r="W78" s="1106"/>
      <c r="X78" s="1106"/>
      <c r="Y78" s="1106"/>
      <c r="Z78" s="1106"/>
      <c r="AA78" s="1106"/>
      <c r="AB78" s="1106"/>
      <c r="AC78" s="1106"/>
      <c r="AD78" s="1106"/>
      <c r="AE78" s="1106"/>
    </row>
    <row r="79" spans="1:33" s="874" customFormat="1" ht="12.75" customHeight="1" outlineLevel="1" x14ac:dyDescent="0.25">
      <c r="A79" s="879" t="s">
        <v>370</v>
      </c>
      <c r="B79" s="879" t="s">
        <v>368</v>
      </c>
      <c r="C79" s="920">
        <v>0</v>
      </c>
      <c r="D79" s="920">
        <v>0</v>
      </c>
      <c r="E79" s="920">
        <v>0</v>
      </c>
      <c r="F79" s="920">
        <v>0</v>
      </c>
      <c r="G79" s="920">
        <v>0</v>
      </c>
      <c r="H79" s="920">
        <v>0</v>
      </c>
      <c r="I79" s="920">
        <v>0</v>
      </c>
      <c r="J79" s="920">
        <v>0</v>
      </c>
      <c r="K79" s="920">
        <v>0</v>
      </c>
      <c r="L79" s="920">
        <v>0</v>
      </c>
      <c r="M79" s="920">
        <v>0</v>
      </c>
      <c r="N79" s="920">
        <v>0</v>
      </c>
      <c r="O79" s="921">
        <v>0</v>
      </c>
      <c r="P79" s="921">
        <v>0</v>
      </c>
      <c r="Q79" s="921">
        <v>0</v>
      </c>
      <c r="R79" s="921">
        <v>0</v>
      </c>
      <c r="S79" s="1142">
        <v>0</v>
      </c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</row>
    <row r="80" spans="1:33" s="874" customFormat="1" ht="12.75" customHeight="1" outlineLevel="1" x14ac:dyDescent="0.25">
      <c r="A80" s="879" t="s">
        <v>371</v>
      </c>
      <c r="B80" s="879" t="s">
        <v>368</v>
      </c>
      <c r="C80" s="920">
        <v>0</v>
      </c>
      <c r="D80" s="920">
        <v>0</v>
      </c>
      <c r="E80" s="920">
        <v>0</v>
      </c>
      <c r="F80" s="920">
        <v>0</v>
      </c>
      <c r="G80" s="920">
        <v>0</v>
      </c>
      <c r="H80" s="920">
        <v>0</v>
      </c>
      <c r="I80" s="920">
        <v>0</v>
      </c>
      <c r="J80" s="920">
        <v>0</v>
      </c>
      <c r="K80" s="920">
        <v>0</v>
      </c>
      <c r="L80" s="920">
        <v>0</v>
      </c>
      <c r="M80" s="920">
        <v>0</v>
      </c>
      <c r="N80" s="920">
        <v>0</v>
      </c>
      <c r="O80" s="921">
        <v>0</v>
      </c>
      <c r="P80" s="921">
        <v>0</v>
      </c>
      <c r="Q80" s="921">
        <v>0</v>
      </c>
      <c r="R80" s="921">
        <v>0</v>
      </c>
      <c r="S80" s="1142">
        <v>0</v>
      </c>
      <c r="T80" s="1106"/>
      <c r="U80" s="1106"/>
      <c r="V80" s="1106"/>
      <c r="W80" s="1106"/>
      <c r="X80" s="1106"/>
      <c r="Y80" s="1106"/>
      <c r="Z80" s="1106"/>
      <c r="AA80" s="1106"/>
      <c r="AB80" s="1106"/>
      <c r="AC80" s="1106"/>
      <c r="AD80" s="1106"/>
      <c r="AE80" s="1106"/>
    </row>
    <row r="81" spans="1:32" s="874" customFormat="1" ht="12.75" customHeight="1" outlineLevel="1" x14ac:dyDescent="0.25">
      <c r="A81" s="879" t="s">
        <v>372</v>
      </c>
      <c r="B81" s="879" t="s">
        <v>368</v>
      </c>
      <c r="C81" s="920">
        <v>0</v>
      </c>
      <c r="D81" s="920">
        <v>0</v>
      </c>
      <c r="E81" s="920">
        <v>0</v>
      </c>
      <c r="F81" s="920">
        <v>0</v>
      </c>
      <c r="G81" s="920">
        <v>0</v>
      </c>
      <c r="H81" s="920">
        <v>0</v>
      </c>
      <c r="I81" s="920">
        <v>0</v>
      </c>
      <c r="J81" s="920">
        <v>0</v>
      </c>
      <c r="K81" s="920">
        <v>0</v>
      </c>
      <c r="L81" s="920">
        <v>0</v>
      </c>
      <c r="M81" s="920">
        <v>0</v>
      </c>
      <c r="N81" s="920">
        <v>0</v>
      </c>
      <c r="O81" s="921">
        <v>0</v>
      </c>
      <c r="P81" s="921">
        <v>0</v>
      </c>
      <c r="Q81" s="921">
        <v>0</v>
      </c>
      <c r="R81" s="921">
        <v>0</v>
      </c>
      <c r="S81" s="1142">
        <v>0</v>
      </c>
      <c r="T81" s="1106"/>
      <c r="U81" s="1106"/>
      <c r="V81" s="1106"/>
      <c r="W81" s="1106"/>
      <c r="X81" s="1106"/>
      <c r="Y81" s="1106"/>
      <c r="Z81" s="1106"/>
      <c r="AA81" s="1106"/>
      <c r="AB81" s="1106"/>
      <c r="AC81" s="1106"/>
      <c r="AD81" s="1106"/>
      <c r="AE81" s="1106"/>
    </row>
    <row r="82" spans="1:32" s="874" customFormat="1" ht="12.75" customHeight="1" outlineLevel="1" x14ac:dyDescent="0.25">
      <c r="A82" s="879" t="s">
        <v>373</v>
      </c>
      <c r="B82" s="879" t="s">
        <v>366</v>
      </c>
      <c r="C82" s="920">
        <v>0</v>
      </c>
      <c r="D82" s="920">
        <v>0</v>
      </c>
      <c r="E82" s="920">
        <v>0</v>
      </c>
      <c r="F82" s="920">
        <v>0</v>
      </c>
      <c r="G82" s="920">
        <v>0</v>
      </c>
      <c r="H82" s="920">
        <v>0</v>
      </c>
      <c r="I82" s="920">
        <v>0</v>
      </c>
      <c r="J82" s="920">
        <v>0</v>
      </c>
      <c r="K82" s="920">
        <v>0</v>
      </c>
      <c r="L82" s="920">
        <v>0</v>
      </c>
      <c r="M82" s="920">
        <v>0</v>
      </c>
      <c r="N82" s="920">
        <v>0</v>
      </c>
      <c r="O82" s="921">
        <v>0</v>
      </c>
      <c r="P82" s="921">
        <v>0</v>
      </c>
      <c r="Q82" s="921">
        <v>0</v>
      </c>
      <c r="R82" s="921">
        <v>0</v>
      </c>
      <c r="S82" s="1142">
        <v>0</v>
      </c>
      <c r="T82" s="1106"/>
      <c r="U82" s="1106"/>
      <c r="V82" s="1106"/>
      <c r="W82" s="1106"/>
      <c r="X82" s="1106"/>
      <c r="Y82" s="1106"/>
      <c r="Z82" s="1106"/>
      <c r="AA82" s="1106"/>
      <c r="AB82" s="1106"/>
      <c r="AC82" s="1106"/>
      <c r="AD82" s="1106"/>
      <c r="AE82" s="1106"/>
    </row>
    <row r="83" spans="1:32" s="874" customFormat="1" ht="12.75" customHeight="1" outlineLevel="1" x14ac:dyDescent="0.25">
      <c r="A83" s="879" t="s">
        <v>374</v>
      </c>
      <c r="B83" s="879" t="s">
        <v>368</v>
      </c>
      <c r="C83" s="920">
        <v>0</v>
      </c>
      <c r="D83" s="920">
        <v>0</v>
      </c>
      <c r="E83" s="920">
        <v>0</v>
      </c>
      <c r="F83" s="920">
        <v>0</v>
      </c>
      <c r="G83" s="920">
        <v>0</v>
      </c>
      <c r="H83" s="920">
        <v>0</v>
      </c>
      <c r="I83" s="920">
        <v>0</v>
      </c>
      <c r="J83" s="920">
        <v>0</v>
      </c>
      <c r="K83" s="920">
        <v>0</v>
      </c>
      <c r="L83" s="920">
        <v>0</v>
      </c>
      <c r="M83" s="920">
        <v>0</v>
      </c>
      <c r="N83" s="920">
        <v>0</v>
      </c>
      <c r="O83" s="921">
        <v>0</v>
      </c>
      <c r="P83" s="921">
        <v>0</v>
      </c>
      <c r="Q83" s="921">
        <v>0</v>
      </c>
      <c r="R83" s="921">
        <v>0</v>
      </c>
      <c r="S83" s="1142">
        <v>0</v>
      </c>
      <c r="T83" s="1106"/>
      <c r="U83" s="1106"/>
      <c r="V83" s="1106"/>
      <c r="W83" s="1106"/>
      <c r="X83" s="1106"/>
      <c r="Y83" s="1106"/>
      <c r="Z83" s="1106"/>
      <c r="AA83" s="1106"/>
      <c r="AB83" s="1106"/>
      <c r="AC83" s="1106"/>
      <c r="AD83" s="1106"/>
      <c r="AE83" s="1106"/>
    </row>
    <row r="84" spans="1:32" s="874" customFormat="1" ht="12.75" customHeight="1" outlineLevel="1" x14ac:dyDescent="0.25">
      <c r="A84" s="879" t="s">
        <v>375</v>
      </c>
      <c r="B84" s="879" t="s">
        <v>366</v>
      </c>
      <c r="C84" s="920"/>
      <c r="D84" s="920"/>
      <c r="E84" s="920"/>
      <c r="F84" s="920"/>
      <c r="G84" s="920"/>
      <c r="H84" s="920"/>
      <c r="I84" s="920"/>
      <c r="J84" s="920"/>
      <c r="K84" s="920"/>
      <c r="L84" s="920"/>
      <c r="M84" s="920"/>
      <c r="N84" s="920"/>
      <c r="O84" s="921"/>
      <c r="P84" s="921"/>
      <c r="Q84" s="921"/>
      <c r="R84" s="921"/>
      <c r="S84" s="1142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</row>
    <row r="85" spans="1:32" s="874" customFormat="1" ht="12.75" customHeight="1" outlineLevel="1" x14ac:dyDescent="0.25">
      <c r="A85" s="879" t="s">
        <v>376</v>
      </c>
      <c r="B85" s="879" t="s">
        <v>368</v>
      </c>
      <c r="C85" s="920"/>
      <c r="D85" s="920"/>
      <c r="E85" s="920"/>
      <c r="F85" s="920"/>
      <c r="G85" s="920"/>
      <c r="H85" s="920"/>
      <c r="I85" s="920"/>
      <c r="J85" s="920"/>
      <c r="K85" s="920"/>
      <c r="L85" s="920"/>
      <c r="M85" s="920"/>
      <c r="N85" s="920"/>
      <c r="O85" s="921"/>
      <c r="P85" s="921"/>
      <c r="Q85" s="921"/>
      <c r="R85" s="921"/>
      <c r="S85" s="1142"/>
      <c r="T85" s="1106"/>
      <c r="U85" s="1106"/>
      <c r="V85" s="1106"/>
      <c r="W85" s="1106"/>
      <c r="X85" s="1106"/>
      <c r="Y85" s="1106"/>
      <c r="Z85" s="1106"/>
      <c r="AA85" s="1106"/>
      <c r="AB85" s="1106"/>
      <c r="AC85" s="1106"/>
      <c r="AD85" s="1106"/>
      <c r="AE85" s="1106"/>
    </row>
    <row r="86" spans="1:32" s="874" customFormat="1" ht="12.75" customHeight="1" outlineLevel="1" x14ac:dyDescent="0.25">
      <c r="A86" s="879" t="s">
        <v>377</v>
      </c>
      <c r="B86" s="879" t="s">
        <v>365</v>
      </c>
      <c r="C86" s="920"/>
      <c r="D86" s="920"/>
      <c r="E86" s="920"/>
      <c r="F86" s="920"/>
      <c r="G86" s="920"/>
      <c r="H86" s="920"/>
      <c r="I86" s="920"/>
      <c r="J86" s="920"/>
      <c r="K86" s="920"/>
      <c r="L86" s="920"/>
      <c r="M86" s="920"/>
      <c r="N86" s="920"/>
      <c r="O86" s="921"/>
      <c r="P86" s="921"/>
      <c r="Q86" s="921"/>
      <c r="R86" s="921"/>
      <c r="S86" s="1142"/>
      <c r="T86" s="1106"/>
      <c r="U86" s="1106"/>
      <c r="V86" s="1106"/>
      <c r="W86" s="1106"/>
      <c r="X86" s="1106"/>
      <c r="Y86" s="1106"/>
      <c r="Z86" s="1106"/>
      <c r="AA86" s="1106"/>
      <c r="AB86" s="1106"/>
      <c r="AC86" s="1106"/>
      <c r="AD86" s="1106"/>
      <c r="AE86" s="1106"/>
    </row>
    <row r="87" spans="1:32" s="923" customFormat="1" ht="12.75" customHeight="1" outlineLevel="1" x14ac:dyDescent="0.25">
      <c r="A87" s="879" t="s">
        <v>367</v>
      </c>
      <c r="B87" s="922"/>
      <c r="C87" s="920"/>
      <c r="D87" s="920"/>
      <c r="E87" s="920"/>
      <c r="F87" s="920"/>
      <c r="G87" s="920"/>
      <c r="H87" s="920"/>
      <c r="I87" s="920"/>
      <c r="J87" s="920"/>
      <c r="K87" s="920"/>
      <c r="L87" s="920"/>
      <c r="M87" s="920"/>
      <c r="N87" s="920"/>
      <c r="O87" s="921"/>
      <c r="P87" s="921"/>
      <c r="Q87" s="921"/>
      <c r="R87" s="921"/>
      <c r="S87" s="1142"/>
      <c r="T87" s="918"/>
      <c r="U87" s="918"/>
      <c r="V87" s="918"/>
      <c r="W87" s="918"/>
      <c r="X87" s="1106"/>
      <c r="Y87" s="918"/>
      <c r="Z87" s="918"/>
      <c r="AA87" s="918"/>
      <c r="AB87" s="918"/>
      <c r="AC87" s="1106"/>
      <c r="AD87" s="1106"/>
      <c r="AE87" s="1106"/>
    </row>
    <row r="88" spans="1:32" s="874" customFormat="1" ht="12.75" customHeight="1" outlineLevel="1" x14ac:dyDescent="0.25">
      <c r="A88" s="893" t="s">
        <v>77</v>
      </c>
      <c r="B88" s="924" t="s">
        <v>208</v>
      </c>
      <c r="C88" s="924">
        <f>+AVERAGE(C74:C87)</f>
        <v>0</v>
      </c>
      <c r="D88" s="925">
        <f t="shared" ref="D88:S88" si="23">+AVERAGE(D74:D87)</f>
        <v>0</v>
      </c>
      <c r="E88" s="925">
        <f t="shared" si="23"/>
        <v>0</v>
      </c>
      <c r="F88" s="925">
        <f t="shared" si="23"/>
        <v>0</v>
      </c>
      <c r="G88" s="925">
        <f t="shared" si="23"/>
        <v>0</v>
      </c>
      <c r="H88" s="925">
        <f t="shared" si="23"/>
        <v>0</v>
      </c>
      <c r="I88" s="925">
        <f t="shared" si="23"/>
        <v>0</v>
      </c>
      <c r="J88" s="925">
        <f t="shared" si="23"/>
        <v>0</v>
      </c>
      <c r="K88" s="925">
        <f t="shared" si="23"/>
        <v>0</v>
      </c>
      <c r="L88" s="925">
        <f t="shared" si="23"/>
        <v>0</v>
      </c>
      <c r="M88" s="925">
        <f t="shared" si="23"/>
        <v>0</v>
      </c>
      <c r="N88" s="925">
        <f t="shared" si="23"/>
        <v>0</v>
      </c>
      <c r="O88" s="925">
        <f t="shared" si="23"/>
        <v>0</v>
      </c>
      <c r="P88" s="925">
        <f t="shared" si="23"/>
        <v>0</v>
      </c>
      <c r="Q88" s="925">
        <f t="shared" si="23"/>
        <v>0</v>
      </c>
      <c r="R88" s="925">
        <f t="shared" si="23"/>
        <v>0</v>
      </c>
      <c r="S88" s="1143">
        <f t="shared" si="23"/>
        <v>0</v>
      </c>
      <c r="T88" s="1107"/>
      <c r="U88" s="1107"/>
      <c r="V88" s="1107"/>
      <c r="W88" s="1107"/>
      <c r="X88" s="1107"/>
      <c r="Y88" s="1107"/>
      <c r="Z88" s="1107"/>
      <c r="AA88" s="1107"/>
      <c r="AB88" s="1107"/>
      <c r="AC88" s="1107"/>
      <c r="AD88" s="1107"/>
      <c r="AE88" s="1107"/>
    </row>
    <row r="89" spans="1:32" ht="12.75" customHeight="1" outlineLevel="1" x14ac:dyDescent="0.25">
      <c r="T89" s="923"/>
      <c r="U89" s="923"/>
      <c r="V89" s="923"/>
      <c r="W89" s="923"/>
      <c r="X89" s="923"/>
      <c r="Y89" s="923"/>
      <c r="Z89" s="923"/>
      <c r="AA89" s="923"/>
      <c r="AB89" s="923"/>
      <c r="AC89" s="923"/>
      <c r="AD89" s="923"/>
      <c r="AE89" s="923"/>
      <c r="AF89" s="923"/>
    </row>
    <row r="90" spans="1:32" s="908" customFormat="1" ht="12.75" customHeight="1" outlineLevel="1" x14ac:dyDescent="0.25">
      <c r="A90" s="906" t="s">
        <v>209</v>
      </c>
      <c r="B90" s="868" t="s">
        <v>194</v>
      </c>
      <c r="C90" s="868" t="s">
        <v>195</v>
      </c>
      <c r="D90" s="868" t="s">
        <v>196</v>
      </c>
      <c r="E90" s="868" t="s">
        <v>197</v>
      </c>
      <c r="F90" s="868" t="s">
        <v>198</v>
      </c>
      <c r="G90" s="868" t="s">
        <v>21</v>
      </c>
      <c r="H90" s="868" t="s">
        <v>199</v>
      </c>
      <c r="I90" s="868" t="s">
        <v>200</v>
      </c>
      <c r="J90" s="868" t="s">
        <v>201</v>
      </c>
      <c r="K90" s="868" t="s">
        <v>202</v>
      </c>
      <c r="L90" s="868" t="s">
        <v>203</v>
      </c>
      <c r="M90" s="868" t="s">
        <v>204</v>
      </c>
      <c r="N90" s="868" t="s">
        <v>205</v>
      </c>
      <c r="O90" s="868" t="s">
        <v>147</v>
      </c>
      <c r="P90" s="868" t="s">
        <v>148</v>
      </c>
      <c r="Q90" s="868" t="s">
        <v>149</v>
      </c>
      <c r="R90" s="868" t="s">
        <v>150</v>
      </c>
      <c r="S90" s="1141">
        <f>$S$11</f>
        <v>2022</v>
      </c>
      <c r="T90" s="1093"/>
      <c r="U90" s="1093"/>
      <c r="V90" s="1093"/>
      <c r="W90" s="1093"/>
      <c r="X90" s="1103"/>
      <c r="Y90" s="1103"/>
      <c r="Z90" s="1103"/>
      <c r="AA90" s="1103"/>
      <c r="AB90" s="1103"/>
      <c r="AC90" s="1103"/>
      <c r="AD90" s="1103"/>
      <c r="AE90" s="1103"/>
    </row>
    <row r="91" spans="1:32" s="874" customFormat="1" ht="12.75" customHeight="1" outlineLevel="1" x14ac:dyDescent="0.25">
      <c r="A91" s="879" t="s">
        <v>364</v>
      </c>
      <c r="B91" s="879" t="s">
        <v>364</v>
      </c>
      <c r="C91" s="926">
        <f t="shared" ref="C91:N104" si="24">C57*C74</f>
        <v>0</v>
      </c>
      <c r="D91" s="926">
        <f t="shared" si="24"/>
        <v>0</v>
      </c>
      <c r="E91" s="926">
        <f t="shared" si="24"/>
        <v>0</v>
      </c>
      <c r="F91" s="926">
        <f t="shared" si="24"/>
        <v>0</v>
      </c>
      <c r="G91" s="926">
        <f t="shared" si="24"/>
        <v>0</v>
      </c>
      <c r="H91" s="926">
        <f t="shared" si="24"/>
        <v>0</v>
      </c>
      <c r="I91" s="926">
        <f t="shared" si="24"/>
        <v>0</v>
      </c>
      <c r="J91" s="926">
        <f t="shared" si="24"/>
        <v>0</v>
      </c>
      <c r="K91" s="926">
        <f t="shared" si="24"/>
        <v>0</v>
      </c>
      <c r="L91" s="926">
        <f t="shared" si="24"/>
        <v>0</v>
      </c>
      <c r="M91" s="926">
        <f t="shared" si="24"/>
        <v>0</v>
      </c>
      <c r="N91" s="926">
        <f t="shared" si="24"/>
        <v>0</v>
      </c>
      <c r="O91" s="927">
        <f>SUM(C91:E91)</f>
        <v>0</v>
      </c>
      <c r="P91" s="927">
        <f>SUM(F91:H91)</f>
        <v>0</v>
      </c>
      <c r="Q91" s="927">
        <f>SUM(I91:K91)</f>
        <v>0</v>
      </c>
      <c r="R91" s="927">
        <f>SUM(L91:N91)</f>
        <v>0</v>
      </c>
      <c r="S91" s="1144">
        <f>SUM(O91:R91)</f>
        <v>0</v>
      </c>
      <c r="T91" s="1108"/>
      <c r="U91" s="1108"/>
      <c r="V91" s="1108"/>
      <c r="W91" s="1108"/>
      <c r="X91" s="1108"/>
      <c r="Y91" s="1108"/>
      <c r="Z91" s="1108"/>
      <c r="AA91" s="1108"/>
      <c r="AB91" s="1108"/>
      <c r="AC91" s="1108"/>
      <c r="AD91" s="1108"/>
      <c r="AE91" s="1108"/>
    </row>
    <row r="92" spans="1:32" s="874" customFormat="1" ht="12.75" customHeight="1" outlineLevel="1" x14ac:dyDescent="0.25">
      <c r="A92" s="879" t="s">
        <v>365</v>
      </c>
      <c r="B92" s="879" t="s">
        <v>365</v>
      </c>
      <c r="C92" s="926">
        <f t="shared" si="24"/>
        <v>0</v>
      </c>
      <c r="D92" s="926">
        <f t="shared" si="24"/>
        <v>0</v>
      </c>
      <c r="E92" s="926">
        <f t="shared" si="24"/>
        <v>0</v>
      </c>
      <c r="F92" s="926">
        <f t="shared" si="24"/>
        <v>0</v>
      </c>
      <c r="G92" s="926">
        <f t="shared" si="24"/>
        <v>0</v>
      </c>
      <c r="H92" s="926">
        <f t="shared" si="24"/>
        <v>0</v>
      </c>
      <c r="I92" s="926">
        <f t="shared" si="24"/>
        <v>0</v>
      </c>
      <c r="J92" s="926">
        <f t="shared" si="24"/>
        <v>0</v>
      </c>
      <c r="K92" s="926">
        <f t="shared" si="24"/>
        <v>0</v>
      </c>
      <c r="L92" s="926">
        <f t="shared" si="24"/>
        <v>0</v>
      </c>
      <c r="M92" s="926">
        <f t="shared" si="24"/>
        <v>0</v>
      </c>
      <c r="N92" s="926">
        <f t="shared" si="24"/>
        <v>0</v>
      </c>
      <c r="O92" s="927">
        <f t="shared" ref="O92:O105" si="25">SUM(C92:E92)</f>
        <v>0</v>
      </c>
      <c r="P92" s="927">
        <f t="shared" ref="P92:P105" si="26">SUM(F92:H92)</f>
        <v>0</v>
      </c>
      <c r="Q92" s="927">
        <f t="shared" ref="Q92:Q105" si="27">SUM(I92:K92)</f>
        <v>0</v>
      </c>
      <c r="R92" s="927">
        <f t="shared" ref="R92:R105" si="28">SUM(L92:N92)</f>
        <v>0</v>
      </c>
      <c r="S92" s="1144">
        <f t="shared" ref="S92:S105" si="29">SUM(O92:R92)</f>
        <v>0</v>
      </c>
      <c r="T92" s="1108"/>
      <c r="U92" s="1108"/>
      <c r="V92" s="1108"/>
      <c r="W92" s="1108"/>
      <c r="X92" s="1108"/>
      <c r="Y92" s="1108"/>
      <c r="Z92" s="1108"/>
      <c r="AA92" s="1108"/>
      <c r="AB92" s="1108"/>
      <c r="AC92" s="1108"/>
      <c r="AD92" s="1108"/>
      <c r="AE92" s="1108"/>
    </row>
    <row r="93" spans="1:32" s="874" customFormat="1" ht="12.75" customHeight="1" outlineLevel="1" x14ac:dyDescent="0.25">
      <c r="A93" s="879" t="s">
        <v>366</v>
      </c>
      <c r="B93" s="879" t="s">
        <v>366</v>
      </c>
      <c r="C93" s="926">
        <f t="shared" si="24"/>
        <v>0</v>
      </c>
      <c r="D93" s="926">
        <f t="shared" si="24"/>
        <v>0</v>
      </c>
      <c r="E93" s="926">
        <f t="shared" si="24"/>
        <v>0</v>
      </c>
      <c r="F93" s="926">
        <f t="shared" si="24"/>
        <v>0</v>
      </c>
      <c r="G93" s="926">
        <f t="shared" si="24"/>
        <v>0</v>
      </c>
      <c r="H93" s="926">
        <f t="shared" si="24"/>
        <v>0</v>
      </c>
      <c r="I93" s="926">
        <f t="shared" si="24"/>
        <v>0</v>
      </c>
      <c r="J93" s="926">
        <f t="shared" si="24"/>
        <v>0</v>
      </c>
      <c r="K93" s="926">
        <f t="shared" si="24"/>
        <v>0</v>
      </c>
      <c r="L93" s="926">
        <f t="shared" si="24"/>
        <v>0</v>
      </c>
      <c r="M93" s="926">
        <f t="shared" si="24"/>
        <v>0</v>
      </c>
      <c r="N93" s="926">
        <f t="shared" si="24"/>
        <v>0</v>
      </c>
      <c r="O93" s="927">
        <f t="shared" si="25"/>
        <v>0</v>
      </c>
      <c r="P93" s="927">
        <f t="shared" si="26"/>
        <v>0</v>
      </c>
      <c r="Q93" s="927">
        <f t="shared" si="27"/>
        <v>0</v>
      </c>
      <c r="R93" s="927">
        <f t="shared" si="28"/>
        <v>0</v>
      </c>
      <c r="S93" s="1144">
        <f t="shared" si="29"/>
        <v>0</v>
      </c>
      <c r="T93" s="1108"/>
      <c r="U93" s="1108"/>
      <c r="V93" s="1108"/>
      <c r="W93" s="1108"/>
      <c r="X93" s="1108"/>
      <c r="Y93" s="1108"/>
      <c r="Z93" s="1108"/>
      <c r="AA93" s="1108"/>
      <c r="AB93" s="1108"/>
      <c r="AC93" s="1108"/>
      <c r="AD93" s="1108"/>
      <c r="AE93" s="1108"/>
    </row>
    <row r="94" spans="1:32" s="874" customFormat="1" ht="12.75" customHeight="1" outlineLevel="1" x14ac:dyDescent="0.25">
      <c r="A94" s="879" t="s">
        <v>368</v>
      </c>
      <c r="B94" s="879" t="s">
        <v>366</v>
      </c>
      <c r="C94" s="926">
        <f t="shared" si="24"/>
        <v>0</v>
      </c>
      <c r="D94" s="926">
        <f t="shared" si="24"/>
        <v>0</v>
      </c>
      <c r="E94" s="926">
        <f t="shared" si="24"/>
        <v>0</v>
      </c>
      <c r="F94" s="926">
        <f t="shared" si="24"/>
        <v>0</v>
      </c>
      <c r="G94" s="926">
        <f t="shared" si="24"/>
        <v>0</v>
      </c>
      <c r="H94" s="926">
        <f t="shared" si="24"/>
        <v>0</v>
      </c>
      <c r="I94" s="926">
        <f t="shared" si="24"/>
        <v>0</v>
      </c>
      <c r="J94" s="926">
        <f t="shared" si="24"/>
        <v>0</v>
      </c>
      <c r="K94" s="926">
        <f t="shared" si="24"/>
        <v>0</v>
      </c>
      <c r="L94" s="926">
        <f t="shared" si="24"/>
        <v>0</v>
      </c>
      <c r="M94" s="926">
        <f t="shared" si="24"/>
        <v>0</v>
      </c>
      <c r="N94" s="926">
        <f t="shared" si="24"/>
        <v>0</v>
      </c>
      <c r="O94" s="927">
        <f t="shared" si="25"/>
        <v>0</v>
      </c>
      <c r="P94" s="927">
        <f t="shared" si="26"/>
        <v>0</v>
      </c>
      <c r="Q94" s="927">
        <f t="shared" si="27"/>
        <v>0</v>
      </c>
      <c r="R94" s="927">
        <f t="shared" si="28"/>
        <v>0</v>
      </c>
      <c r="S94" s="1144">
        <f t="shared" si="29"/>
        <v>0</v>
      </c>
      <c r="T94" s="1108"/>
      <c r="U94" s="1108"/>
      <c r="V94" s="1108"/>
      <c r="W94" s="1108"/>
      <c r="X94" s="1108"/>
      <c r="Y94" s="1108"/>
      <c r="Z94" s="1108"/>
      <c r="AA94" s="1108"/>
      <c r="AB94" s="1108"/>
      <c r="AC94" s="1108"/>
      <c r="AD94" s="1108"/>
      <c r="AE94" s="1108"/>
    </row>
    <row r="95" spans="1:32" s="874" customFormat="1" ht="12.75" customHeight="1" outlineLevel="1" x14ac:dyDescent="0.25">
      <c r="A95" s="879" t="s">
        <v>369</v>
      </c>
      <c r="B95" s="879" t="s">
        <v>368</v>
      </c>
      <c r="C95" s="926">
        <f t="shared" si="24"/>
        <v>0</v>
      </c>
      <c r="D95" s="926">
        <f t="shared" si="24"/>
        <v>0</v>
      </c>
      <c r="E95" s="926">
        <f t="shared" si="24"/>
        <v>0</v>
      </c>
      <c r="F95" s="926">
        <f t="shared" si="24"/>
        <v>0</v>
      </c>
      <c r="G95" s="926">
        <f t="shared" si="24"/>
        <v>0</v>
      </c>
      <c r="H95" s="926">
        <f t="shared" si="24"/>
        <v>0</v>
      </c>
      <c r="I95" s="926">
        <f t="shared" si="24"/>
        <v>0</v>
      </c>
      <c r="J95" s="926">
        <f t="shared" si="24"/>
        <v>0</v>
      </c>
      <c r="K95" s="926">
        <f t="shared" si="24"/>
        <v>0</v>
      </c>
      <c r="L95" s="926">
        <f t="shared" si="24"/>
        <v>0</v>
      </c>
      <c r="M95" s="926">
        <f t="shared" si="24"/>
        <v>0</v>
      </c>
      <c r="N95" s="926">
        <f t="shared" si="24"/>
        <v>0</v>
      </c>
      <c r="O95" s="927">
        <f t="shared" si="25"/>
        <v>0</v>
      </c>
      <c r="P95" s="927">
        <f t="shared" si="26"/>
        <v>0</v>
      </c>
      <c r="Q95" s="927">
        <f t="shared" si="27"/>
        <v>0</v>
      </c>
      <c r="R95" s="927">
        <f t="shared" si="28"/>
        <v>0</v>
      </c>
      <c r="S95" s="1144">
        <f t="shared" si="29"/>
        <v>0</v>
      </c>
      <c r="T95" s="1108"/>
      <c r="U95" s="1108"/>
      <c r="V95" s="1108"/>
      <c r="W95" s="1108"/>
      <c r="X95" s="1108"/>
      <c r="Y95" s="1108"/>
      <c r="Z95" s="1108"/>
      <c r="AA95" s="1108"/>
      <c r="AB95" s="1108"/>
      <c r="AC95" s="1108"/>
      <c r="AD95" s="1108"/>
      <c r="AE95" s="1108"/>
    </row>
    <row r="96" spans="1:32" s="874" customFormat="1" ht="12.75" customHeight="1" outlineLevel="1" x14ac:dyDescent="0.25">
      <c r="A96" s="879" t="s">
        <v>370</v>
      </c>
      <c r="B96" s="879" t="s">
        <v>368</v>
      </c>
      <c r="C96" s="926">
        <f t="shared" si="24"/>
        <v>0</v>
      </c>
      <c r="D96" s="926">
        <f t="shared" si="24"/>
        <v>0</v>
      </c>
      <c r="E96" s="926">
        <f t="shared" si="24"/>
        <v>0</v>
      </c>
      <c r="F96" s="926">
        <f t="shared" si="24"/>
        <v>0</v>
      </c>
      <c r="G96" s="926">
        <f t="shared" si="24"/>
        <v>0</v>
      </c>
      <c r="H96" s="926">
        <f t="shared" si="24"/>
        <v>0</v>
      </c>
      <c r="I96" s="926">
        <f t="shared" si="24"/>
        <v>0</v>
      </c>
      <c r="J96" s="926">
        <f t="shared" si="24"/>
        <v>0</v>
      </c>
      <c r="K96" s="926">
        <f t="shared" si="24"/>
        <v>0</v>
      </c>
      <c r="L96" s="926">
        <f t="shared" si="24"/>
        <v>0</v>
      </c>
      <c r="M96" s="926">
        <f t="shared" si="24"/>
        <v>0</v>
      </c>
      <c r="N96" s="926">
        <f t="shared" si="24"/>
        <v>0</v>
      </c>
      <c r="O96" s="927">
        <f t="shared" si="25"/>
        <v>0</v>
      </c>
      <c r="P96" s="927">
        <f t="shared" si="26"/>
        <v>0</v>
      </c>
      <c r="Q96" s="927">
        <f t="shared" si="27"/>
        <v>0</v>
      </c>
      <c r="R96" s="927">
        <f t="shared" si="28"/>
        <v>0</v>
      </c>
      <c r="S96" s="1144">
        <f t="shared" si="29"/>
        <v>0</v>
      </c>
      <c r="T96" s="1108"/>
      <c r="U96" s="1108"/>
      <c r="V96" s="1108"/>
      <c r="W96" s="1108"/>
      <c r="X96" s="1108"/>
      <c r="Y96" s="1108"/>
      <c r="Z96" s="1108"/>
      <c r="AA96" s="1108"/>
      <c r="AB96" s="1108"/>
      <c r="AC96" s="1108"/>
      <c r="AD96" s="1108"/>
      <c r="AE96" s="1108"/>
    </row>
    <row r="97" spans="1:33" s="874" customFormat="1" ht="12.75" customHeight="1" outlineLevel="1" x14ac:dyDescent="0.25">
      <c r="A97" s="879" t="s">
        <v>371</v>
      </c>
      <c r="B97" s="879" t="s">
        <v>368</v>
      </c>
      <c r="C97" s="926">
        <f t="shared" si="24"/>
        <v>0</v>
      </c>
      <c r="D97" s="926">
        <f t="shared" si="24"/>
        <v>0</v>
      </c>
      <c r="E97" s="926">
        <f t="shared" si="24"/>
        <v>0</v>
      </c>
      <c r="F97" s="926">
        <f t="shared" si="24"/>
        <v>0</v>
      </c>
      <c r="G97" s="926">
        <f t="shared" si="24"/>
        <v>0</v>
      </c>
      <c r="H97" s="926">
        <f t="shared" si="24"/>
        <v>0</v>
      </c>
      <c r="I97" s="926">
        <f t="shared" si="24"/>
        <v>0</v>
      </c>
      <c r="J97" s="926">
        <f t="shared" si="24"/>
        <v>0</v>
      </c>
      <c r="K97" s="926">
        <f t="shared" si="24"/>
        <v>0</v>
      </c>
      <c r="L97" s="926">
        <f t="shared" si="24"/>
        <v>0</v>
      </c>
      <c r="M97" s="926">
        <f t="shared" si="24"/>
        <v>0</v>
      </c>
      <c r="N97" s="926">
        <f t="shared" si="24"/>
        <v>0</v>
      </c>
      <c r="O97" s="927">
        <f t="shared" si="25"/>
        <v>0</v>
      </c>
      <c r="P97" s="927">
        <f t="shared" si="26"/>
        <v>0</v>
      </c>
      <c r="Q97" s="927">
        <f t="shared" si="27"/>
        <v>0</v>
      </c>
      <c r="R97" s="927">
        <f t="shared" si="28"/>
        <v>0</v>
      </c>
      <c r="S97" s="1144">
        <f t="shared" si="29"/>
        <v>0</v>
      </c>
      <c r="T97" s="1108"/>
      <c r="U97" s="1108"/>
      <c r="V97" s="1108"/>
      <c r="W97" s="1108"/>
      <c r="X97" s="1108"/>
      <c r="Y97" s="1108"/>
      <c r="Z97" s="1108"/>
      <c r="AA97" s="1108"/>
      <c r="AB97" s="1108"/>
      <c r="AC97" s="1108"/>
      <c r="AD97" s="1108"/>
      <c r="AE97" s="1108"/>
    </row>
    <row r="98" spans="1:33" s="874" customFormat="1" ht="12.75" customHeight="1" outlineLevel="1" x14ac:dyDescent="0.25">
      <c r="A98" s="879" t="s">
        <v>372</v>
      </c>
      <c r="B98" s="879" t="s">
        <v>368</v>
      </c>
      <c r="C98" s="926">
        <f t="shared" si="24"/>
        <v>0</v>
      </c>
      <c r="D98" s="926">
        <f t="shared" si="24"/>
        <v>0</v>
      </c>
      <c r="E98" s="926">
        <f t="shared" si="24"/>
        <v>0</v>
      </c>
      <c r="F98" s="926">
        <f t="shared" si="24"/>
        <v>0</v>
      </c>
      <c r="G98" s="926">
        <f t="shared" si="24"/>
        <v>0</v>
      </c>
      <c r="H98" s="926">
        <f t="shared" si="24"/>
        <v>0</v>
      </c>
      <c r="I98" s="926">
        <f t="shared" si="24"/>
        <v>0</v>
      </c>
      <c r="J98" s="926">
        <f t="shared" si="24"/>
        <v>0</v>
      </c>
      <c r="K98" s="926">
        <f t="shared" si="24"/>
        <v>0</v>
      </c>
      <c r="L98" s="926">
        <f t="shared" si="24"/>
        <v>0</v>
      </c>
      <c r="M98" s="926">
        <f t="shared" si="24"/>
        <v>0</v>
      </c>
      <c r="N98" s="926">
        <f t="shared" si="24"/>
        <v>0</v>
      </c>
      <c r="O98" s="927">
        <f t="shared" si="25"/>
        <v>0</v>
      </c>
      <c r="P98" s="927">
        <f t="shared" si="26"/>
        <v>0</v>
      </c>
      <c r="Q98" s="927">
        <f t="shared" si="27"/>
        <v>0</v>
      </c>
      <c r="R98" s="927">
        <f t="shared" si="28"/>
        <v>0</v>
      </c>
      <c r="S98" s="1144">
        <f t="shared" si="29"/>
        <v>0</v>
      </c>
      <c r="T98" s="1108"/>
      <c r="U98" s="1108"/>
      <c r="V98" s="1108"/>
      <c r="W98" s="1108"/>
      <c r="X98" s="1108"/>
      <c r="Y98" s="1108"/>
      <c r="Z98" s="1108"/>
      <c r="AA98" s="1108"/>
      <c r="AB98" s="1108"/>
      <c r="AC98" s="1108"/>
      <c r="AD98" s="1108"/>
      <c r="AE98" s="1108"/>
    </row>
    <row r="99" spans="1:33" s="874" customFormat="1" ht="12.75" customHeight="1" outlineLevel="1" x14ac:dyDescent="0.25">
      <c r="A99" s="879" t="s">
        <v>373</v>
      </c>
      <c r="B99" s="879" t="s">
        <v>366</v>
      </c>
      <c r="C99" s="926">
        <f t="shared" si="24"/>
        <v>0</v>
      </c>
      <c r="D99" s="926">
        <f t="shared" si="24"/>
        <v>0</v>
      </c>
      <c r="E99" s="926">
        <f t="shared" si="24"/>
        <v>0</v>
      </c>
      <c r="F99" s="926">
        <f t="shared" si="24"/>
        <v>0</v>
      </c>
      <c r="G99" s="926">
        <f>G65*G82</f>
        <v>0</v>
      </c>
      <c r="H99" s="926">
        <f t="shared" si="24"/>
        <v>0</v>
      </c>
      <c r="I99" s="926">
        <f t="shared" si="24"/>
        <v>0</v>
      </c>
      <c r="J99" s="926">
        <f t="shared" si="24"/>
        <v>0</v>
      </c>
      <c r="K99" s="926">
        <f t="shared" si="24"/>
        <v>0</v>
      </c>
      <c r="L99" s="926">
        <f t="shared" si="24"/>
        <v>0</v>
      </c>
      <c r="M99" s="926">
        <f t="shared" si="24"/>
        <v>0</v>
      </c>
      <c r="N99" s="926">
        <f t="shared" si="24"/>
        <v>0</v>
      </c>
      <c r="O99" s="927">
        <f t="shared" si="25"/>
        <v>0</v>
      </c>
      <c r="P99" s="927">
        <f t="shared" si="26"/>
        <v>0</v>
      </c>
      <c r="Q99" s="927">
        <f t="shared" si="27"/>
        <v>0</v>
      </c>
      <c r="R99" s="927">
        <f t="shared" si="28"/>
        <v>0</v>
      </c>
      <c r="S99" s="1144">
        <f t="shared" si="29"/>
        <v>0</v>
      </c>
      <c r="T99" s="1108"/>
      <c r="U99" s="1108"/>
      <c r="V99" s="1108"/>
      <c r="W99" s="1108"/>
      <c r="X99" s="1108"/>
      <c r="Y99" s="1108"/>
      <c r="Z99" s="1108"/>
      <c r="AA99" s="1108"/>
      <c r="AB99" s="1108"/>
      <c r="AC99" s="1108"/>
      <c r="AD99" s="1108"/>
      <c r="AE99" s="1108"/>
    </row>
    <row r="100" spans="1:33" s="874" customFormat="1" ht="12.75" customHeight="1" outlineLevel="1" x14ac:dyDescent="0.25">
      <c r="A100" s="879" t="s">
        <v>374</v>
      </c>
      <c r="B100" s="879" t="s">
        <v>368</v>
      </c>
      <c r="C100" s="926">
        <f t="shared" si="24"/>
        <v>0</v>
      </c>
      <c r="D100" s="926">
        <f t="shared" si="24"/>
        <v>0</v>
      </c>
      <c r="E100" s="926">
        <f t="shared" si="24"/>
        <v>0</v>
      </c>
      <c r="F100" s="926">
        <f t="shared" si="24"/>
        <v>0</v>
      </c>
      <c r="G100" s="926">
        <f t="shared" si="24"/>
        <v>0</v>
      </c>
      <c r="H100" s="926">
        <f t="shared" si="24"/>
        <v>0</v>
      </c>
      <c r="I100" s="926">
        <f t="shared" si="24"/>
        <v>0</v>
      </c>
      <c r="J100" s="926">
        <f t="shared" si="24"/>
        <v>0</v>
      </c>
      <c r="K100" s="926">
        <f t="shared" si="24"/>
        <v>0</v>
      </c>
      <c r="L100" s="926">
        <f t="shared" si="24"/>
        <v>0</v>
      </c>
      <c r="M100" s="926">
        <f t="shared" si="24"/>
        <v>0</v>
      </c>
      <c r="N100" s="926">
        <f t="shared" si="24"/>
        <v>0</v>
      </c>
      <c r="O100" s="927">
        <f t="shared" si="25"/>
        <v>0</v>
      </c>
      <c r="P100" s="927">
        <f t="shared" si="26"/>
        <v>0</v>
      </c>
      <c r="Q100" s="927">
        <f t="shared" si="27"/>
        <v>0</v>
      </c>
      <c r="R100" s="927">
        <f t="shared" si="28"/>
        <v>0</v>
      </c>
      <c r="S100" s="1144">
        <f t="shared" si="29"/>
        <v>0</v>
      </c>
      <c r="T100" s="1108"/>
      <c r="U100" s="1108"/>
      <c r="V100" s="1108"/>
      <c r="W100" s="1108"/>
      <c r="X100" s="1108"/>
      <c r="Y100" s="1108"/>
      <c r="Z100" s="1108"/>
      <c r="AA100" s="1108"/>
      <c r="AB100" s="1108"/>
      <c r="AC100" s="1108"/>
      <c r="AD100" s="1108"/>
      <c r="AE100" s="1108"/>
    </row>
    <row r="101" spans="1:33" s="874" customFormat="1" ht="12.75" customHeight="1" outlineLevel="1" x14ac:dyDescent="0.25">
      <c r="A101" s="879" t="s">
        <v>375</v>
      </c>
      <c r="B101" s="879" t="s">
        <v>366</v>
      </c>
      <c r="C101" s="926">
        <f t="shared" si="24"/>
        <v>0</v>
      </c>
      <c r="D101" s="926">
        <f t="shared" si="24"/>
        <v>0</v>
      </c>
      <c r="E101" s="926">
        <f t="shared" si="24"/>
        <v>0</v>
      </c>
      <c r="F101" s="926">
        <f t="shared" si="24"/>
        <v>0</v>
      </c>
      <c r="G101" s="926">
        <f t="shared" si="24"/>
        <v>0</v>
      </c>
      <c r="H101" s="926">
        <f t="shared" si="24"/>
        <v>0</v>
      </c>
      <c r="I101" s="926">
        <f t="shared" si="24"/>
        <v>0</v>
      </c>
      <c r="J101" s="926">
        <f t="shared" si="24"/>
        <v>0</v>
      </c>
      <c r="K101" s="926">
        <f t="shared" si="24"/>
        <v>0</v>
      </c>
      <c r="L101" s="926">
        <f t="shared" si="24"/>
        <v>0</v>
      </c>
      <c r="M101" s="926">
        <f t="shared" si="24"/>
        <v>0</v>
      </c>
      <c r="N101" s="926">
        <f t="shared" si="24"/>
        <v>0</v>
      </c>
      <c r="O101" s="927">
        <f t="shared" si="25"/>
        <v>0</v>
      </c>
      <c r="P101" s="927">
        <f t="shared" si="26"/>
        <v>0</v>
      </c>
      <c r="Q101" s="927">
        <f t="shared" si="27"/>
        <v>0</v>
      </c>
      <c r="R101" s="927">
        <f t="shared" si="28"/>
        <v>0</v>
      </c>
      <c r="S101" s="1144">
        <f t="shared" si="29"/>
        <v>0</v>
      </c>
      <c r="T101" s="1108"/>
      <c r="U101" s="1108"/>
      <c r="V101" s="1108"/>
      <c r="W101" s="1108"/>
      <c r="X101" s="1108"/>
      <c r="Y101" s="1108"/>
      <c r="Z101" s="1108"/>
      <c r="AA101" s="1108"/>
      <c r="AB101" s="1108"/>
      <c r="AC101" s="1108"/>
      <c r="AD101" s="1108"/>
      <c r="AE101" s="1108"/>
    </row>
    <row r="102" spans="1:33" s="874" customFormat="1" ht="12.75" customHeight="1" outlineLevel="1" x14ac:dyDescent="0.25">
      <c r="A102" s="879" t="s">
        <v>376</v>
      </c>
      <c r="B102" s="879" t="s">
        <v>368</v>
      </c>
      <c r="C102" s="926">
        <f t="shared" si="24"/>
        <v>0</v>
      </c>
      <c r="D102" s="926">
        <f t="shared" si="24"/>
        <v>0</v>
      </c>
      <c r="E102" s="926">
        <f t="shared" si="24"/>
        <v>0</v>
      </c>
      <c r="F102" s="926">
        <f t="shared" si="24"/>
        <v>0</v>
      </c>
      <c r="G102" s="926">
        <f t="shared" si="24"/>
        <v>0</v>
      </c>
      <c r="H102" s="926">
        <f t="shared" si="24"/>
        <v>0</v>
      </c>
      <c r="I102" s="926">
        <f t="shared" si="24"/>
        <v>0</v>
      </c>
      <c r="J102" s="926">
        <f t="shared" si="24"/>
        <v>0</v>
      </c>
      <c r="K102" s="926">
        <f t="shared" si="24"/>
        <v>0</v>
      </c>
      <c r="L102" s="926">
        <f t="shared" si="24"/>
        <v>0</v>
      </c>
      <c r="M102" s="926">
        <f t="shared" si="24"/>
        <v>0</v>
      </c>
      <c r="N102" s="926">
        <f t="shared" si="24"/>
        <v>0</v>
      </c>
      <c r="O102" s="927">
        <f t="shared" si="25"/>
        <v>0</v>
      </c>
      <c r="P102" s="927">
        <f t="shared" si="26"/>
        <v>0</v>
      </c>
      <c r="Q102" s="927">
        <f t="shared" si="27"/>
        <v>0</v>
      </c>
      <c r="R102" s="927">
        <f t="shared" si="28"/>
        <v>0</v>
      </c>
      <c r="S102" s="1144">
        <f t="shared" si="29"/>
        <v>0</v>
      </c>
      <c r="T102" s="1108"/>
      <c r="U102" s="1108"/>
      <c r="V102" s="1108"/>
      <c r="W102" s="1108"/>
      <c r="X102" s="1108"/>
      <c r="Y102" s="1108"/>
      <c r="Z102" s="1108"/>
      <c r="AA102" s="1108"/>
      <c r="AB102" s="1108"/>
      <c r="AC102" s="1108"/>
      <c r="AD102" s="1108"/>
      <c r="AE102" s="1108"/>
    </row>
    <row r="103" spans="1:33" s="874" customFormat="1" ht="12.75" customHeight="1" outlineLevel="1" x14ac:dyDescent="0.25">
      <c r="A103" s="879" t="s">
        <v>377</v>
      </c>
      <c r="B103" s="879" t="s">
        <v>365</v>
      </c>
      <c r="C103" s="926">
        <f t="shared" si="24"/>
        <v>0</v>
      </c>
      <c r="D103" s="926">
        <f t="shared" si="24"/>
        <v>0</v>
      </c>
      <c r="E103" s="926">
        <f t="shared" si="24"/>
        <v>0</v>
      </c>
      <c r="F103" s="926">
        <f t="shared" si="24"/>
        <v>0</v>
      </c>
      <c r="G103" s="926">
        <f t="shared" si="24"/>
        <v>0</v>
      </c>
      <c r="H103" s="926">
        <f t="shared" si="24"/>
        <v>0</v>
      </c>
      <c r="I103" s="926">
        <f t="shared" si="24"/>
        <v>0</v>
      </c>
      <c r="J103" s="926">
        <f t="shared" si="24"/>
        <v>0</v>
      </c>
      <c r="K103" s="926">
        <f t="shared" si="24"/>
        <v>0</v>
      </c>
      <c r="L103" s="926">
        <f t="shared" si="24"/>
        <v>0</v>
      </c>
      <c r="M103" s="926">
        <f t="shared" si="24"/>
        <v>0</v>
      </c>
      <c r="N103" s="926">
        <f t="shared" si="24"/>
        <v>0</v>
      </c>
      <c r="O103" s="927">
        <f t="shared" si="25"/>
        <v>0</v>
      </c>
      <c r="P103" s="927">
        <f t="shared" si="26"/>
        <v>0</v>
      </c>
      <c r="Q103" s="927">
        <f t="shared" si="27"/>
        <v>0</v>
      </c>
      <c r="R103" s="927">
        <f t="shared" si="28"/>
        <v>0</v>
      </c>
      <c r="S103" s="1144">
        <f t="shared" si="29"/>
        <v>0</v>
      </c>
      <c r="T103" s="1108"/>
      <c r="U103" s="1108"/>
      <c r="V103" s="1108"/>
      <c r="W103" s="1108"/>
      <c r="X103" s="1108"/>
      <c r="Y103" s="1108"/>
      <c r="Z103" s="1108"/>
      <c r="AA103" s="1108"/>
      <c r="AB103" s="1108"/>
      <c r="AC103" s="1108"/>
      <c r="AD103" s="1108"/>
      <c r="AE103" s="1108"/>
    </row>
    <row r="104" spans="1:33" s="923" customFormat="1" ht="12.75" customHeight="1" outlineLevel="1" x14ac:dyDescent="0.25">
      <c r="A104" s="879" t="s">
        <v>367</v>
      </c>
      <c r="B104" s="922"/>
      <c r="C104" s="926">
        <f t="shared" si="24"/>
        <v>0</v>
      </c>
      <c r="D104" s="926">
        <f t="shared" si="24"/>
        <v>0</v>
      </c>
      <c r="E104" s="926">
        <f t="shared" si="24"/>
        <v>0</v>
      </c>
      <c r="F104" s="926">
        <f t="shared" si="24"/>
        <v>0</v>
      </c>
      <c r="G104" s="926">
        <f t="shared" si="24"/>
        <v>0</v>
      </c>
      <c r="H104" s="926">
        <f t="shared" si="24"/>
        <v>0</v>
      </c>
      <c r="I104" s="926">
        <f t="shared" si="24"/>
        <v>0</v>
      </c>
      <c r="J104" s="926">
        <f t="shared" si="24"/>
        <v>0</v>
      </c>
      <c r="K104" s="926">
        <f t="shared" si="24"/>
        <v>0</v>
      </c>
      <c r="L104" s="926">
        <f t="shared" si="24"/>
        <v>0</v>
      </c>
      <c r="M104" s="926">
        <f t="shared" si="24"/>
        <v>0</v>
      </c>
      <c r="N104" s="926">
        <f t="shared" si="24"/>
        <v>0</v>
      </c>
      <c r="O104" s="927">
        <f t="shared" si="25"/>
        <v>0</v>
      </c>
      <c r="P104" s="927">
        <f t="shared" si="26"/>
        <v>0</v>
      </c>
      <c r="Q104" s="927">
        <f t="shared" si="27"/>
        <v>0</v>
      </c>
      <c r="R104" s="927">
        <f t="shared" si="28"/>
        <v>0</v>
      </c>
      <c r="S104" s="1144">
        <f t="shared" si="29"/>
        <v>0</v>
      </c>
      <c r="T104" s="1108"/>
      <c r="U104" s="1108"/>
      <c r="V104" s="1108"/>
      <c r="W104" s="1108"/>
      <c r="X104" s="1108"/>
      <c r="Y104" s="1108"/>
      <c r="Z104" s="1108"/>
      <c r="AA104" s="1108"/>
      <c r="AB104" s="1108"/>
      <c r="AC104" s="1108"/>
      <c r="AD104" s="1108"/>
      <c r="AE104" s="1108"/>
    </row>
    <row r="105" spans="1:33" s="874" customFormat="1" ht="12.75" customHeight="1" outlineLevel="1" x14ac:dyDescent="0.25">
      <c r="A105" s="893" t="s">
        <v>77</v>
      </c>
      <c r="B105" s="894" t="s">
        <v>206</v>
      </c>
      <c r="C105" s="912">
        <f t="shared" ref="C105:N105" si="30">SUM(C91:C103)</f>
        <v>0</v>
      </c>
      <c r="D105" s="928">
        <f t="shared" si="30"/>
        <v>0</v>
      </c>
      <c r="E105" s="928">
        <f t="shared" si="30"/>
        <v>0</v>
      </c>
      <c r="F105" s="928">
        <f t="shared" si="30"/>
        <v>0</v>
      </c>
      <c r="G105" s="928">
        <f t="shared" si="30"/>
        <v>0</v>
      </c>
      <c r="H105" s="928">
        <f t="shared" si="30"/>
        <v>0</v>
      </c>
      <c r="I105" s="928">
        <f t="shared" si="30"/>
        <v>0</v>
      </c>
      <c r="J105" s="928">
        <f t="shared" si="30"/>
        <v>0</v>
      </c>
      <c r="K105" s="928">
        <f t="shared" si="30"/>
        <v>0</v>
      </c>
      <c r="L105" s="928">
        <f t="shared" si="30"/>
        <v>0</v>
      </c>
      <c r="M105" s="928">
        <f t="shared" si="30"/>
        <v>0</v>
      </c>
      <c r="N105" s="928">
        <f t="shared" si="30"/>
        <v>0</v>
      </c>
      <c r="O105" s="928">
        <f t="shared" si="25"/>
        <v>0</v>
      </c>
      <c r="P105" s="928">
        <f t="shared" si="26"/>
        <v>0</v>
      </c>
      <c r="Q105" s="928">
        <f t="shared" si="27"/>
        <v>0</v>
      </c>
      <c r="R105" s="928">
        <f t="shared" si="28"/>
        <v>0</v>
      </c>
      <c r="S105" s="1145">
        <f t="shared" si="29"/>
        <v>0</v>
      </c>
      <c r="T105" s="1109"/>
      <c r="U105" s="1109"/>
      <c r="V105" s="1109"/>
      <c r="W105" s="1109"/>
      <c r="X105" s="1109"/>
      <c r="Y105" s="1109"/>
      <c r="Z105" s="1109"/>
      <c r="AA105" s="1109"/>
      <c r="AB105" s="1109"/>
      <c r="AC105" s="1109"/>
      <c r="AD105" s="1109"/>
      <c r="AE105" s="1110"/>
    </row>
    <row r="106" spans="1:33" ht="12.75" customHeight="1" outlineLevel="1" x14ac:dyDescent="0.25">
      <c r="T106" s="923"/>
      <c r="U106" s="923"/>
      <c r="V106" s="923"/>
      <c r="W106" s="923"/>
      <c r="X106" s="923"/>
      <c r="Y106" s="923"/>
      <c r="Z106" s="923"/>
      <c r="AA106" s="923"/>
      <c r="AB106" s="923"/>
      <c r="AC106" s="923"/>
      <c r="AD106" s="923"/>
      <c r="AE106" s="923"/>
      <c r="AF106" s="923"/>
    </row>
    <row r="107" spans="1:33" x14ac:dyDescent="0.25">
      <c r="A107" s="1434" t="s">
        <v>210</v>
      </c>
      <c r="B107" s="1434" t="s">
        <v>194</v>
      </c>
      <c r="C107" s="868" t="s">
        <v>195</v>
      </c>
      <c r="D107" s="868" t="s">
        <v>196</v>
      </c>
      <c r="E107" s="868" t="s">
        <v>197</v>
      </c>
      <c r="F107" s="868" t="s">
        <v>198</v>
      </c>
      <c r="G107" s="868" t="s">
        <v>21</v>
      </c>
      <c r="H107" s="868" t="s">
        <v>199</v>
      </c>
      <c r="I107" s="868" t="s">
        <v>200</v>
      </c>
      <c r="J107" s="868" t="s">
        <v>201</v>
      </c>
      <c r="K107" s="868" t="s">
        <v>202</v>
      </c>
      <c r="L107" s="868" t="s">
        <v>203</v>
      </c>
      <c r="M107" s="868" t="s">
        <v>204</v>
      </c>
      <c r="N107" s="868" t="s">
        <v>205</v>
      </c>
      <c r="O107" s="868" t="s">
        <v>147</v>
      </c>
      <c r="P107" s="868" t="s">
        <v>148</v>
      </c>
      <c r="Q107" s="868" t="s">
        <v>149</v>
      </c>
      <c r="R107" s="868" t="s">
        <v>150</v>
      </c>
      <c r="S107" s="1429">
        <f t="shared" ref="S107" si="31">S11</f>
        <v>2022</v>
      </c>
      <c r="T107" s="1093"/>
      <c r="U107" s="1093"/>
      <c r="V107" s="1093"/>
      <c r="W107" s="1093"/>
      <c r="X107" s="1130"/>
      <c r="Y107" s="1093"/>
      <c r="Z107" s="1093"/>
      <c r="AA107" s="1093"/>
      <c r="AB107" s="1093"/>
      <c r="AC107" s="1130"/>
      <c r="AD107" s="1130"/>
      <c r="AE107" s="1130"/>
      <c r="AF107" s="923"/>
    </row>
    <row r="108" spans="1:33" s="869" customFormat="1" x14ac:dyDescent="0.25">
      <c r="A108" s="1435"/>
      <c r="B108" s="1435"/>
      <c r="C108" s="868" t="str">
        <f t="shared" ref="C108:R108" si="32">C12</f>
        <v>факт</v>
      </c>
      <c r="D108" s="868" t="str">
        <f t="shared" si="32"/>
        <v>факт</v>
      </c>
      <c r="E108" s="868" t="str">
        <f t="shared" si="32"/>
        <v>факт</v>
      </c>
      <c r="F108" s="868" t="str">
        <f t="shared" si="32"/>
        <v>факт</v>
      </c>
      <c r="G108" s="868" t="str">
        <f t="shared" si="32"/>
        <v>факт</v>
      </c>
      <c r="H108" s="868" t="str">
        <f t="shared" si="32"/>
        <v>факт</v>
      </c>
      <c r="I108" s="868" t="str">
        <f t="shared" si="32"/>
        <v>факт</v>
      </c>
      <c r="J108" s="868" t="str">
        <f t="shared" si="32"/>
        <v>факт</v>
      </c>
      <c r="K108" s="868" t="str">
        <f t="shared" si="32"/>
        <v>факт</v>
      </c>
      <c r="L108" s="868" t="str">
        <f t="shared" si="32"/>
        <v>факт</v>
      </c>
      <c r="M108" s="868" t="str">
        <f t="shared" si="32"/>
        <v>факт</v>
      </c>
      <c r="N108" s="868" t="str">
        <f t="shared" si="32"/>
        <v>факт</v>
      </c>
      <c r="O108" s="868" t="str">
        <f t="shared" si="32"/>
        <v>план</v>
      </c>
      <c r="P108" s="868" t="str">
        <f t="shared" si="32"/>
        <v>план</v>
      </c>
      <c r="Q108" s="868" t="str">
        <f t="shared" si="32"/>
        <v>план</v>
      </c>
      <c r="R108" s="868" t="str">
        <f t="shared" si="32"/>
        <v>план</v>
      </c>
      <c r="S108" s="1430"/>
      <c r="T108" s="1093"/>
      <c r="U108" s="1093"/>
      <c r="V108" s="1093"/>
      <c r="W108" s="1093"/>
      <c r="X108" s="1130"/>
      <c r="Y108" s="1093"/>
      <c r="Z108" s="1093"/>
      <c r="AA108" s="1093"/>
      <c r="AB108" s="1093"/>
      <c r="AC108" s="1130"/>
      <c r="AD108" s="1130"/>
      <c r="AE108" s="1130"/>
      <c r="AF108" s="908"/>
    </row>
    <row r="109" spans="1:33" ht="12.75" customHeight="1" outlineLevel="1" x14ac:dyDescent="0.25">
      <c r="A109" s="879" t="s">
        <v>364</v>
      </c>
      <c r="B109" s="879" t="s">
        <v>364</v>
      </c>
      <c r="C109" s="891" t="e">
        <f>(C57-C91)*C42</f>
        <v>#DIV/0!</v>
      </c>
      <c r="D109" s="891" t="e">
        <f t="shared" ref="C109:N111" si="33">(D57-D91)*D42</f>
        <v>#DIV/0!</v>
      </c>
      <c r="E109" s="891" t="e">
        <f t="shared" si="33"/>
        <v>#DIV/0!</v>
      </c>
      <c r="F109" s="891" t="e">
        <f t="shared" si="33"/>
        <v>#DIV/0!</v>
      </c>
      <c r="G109" s="891" t="e">
        <f t="shared" si="33"/>
        <v>#DIV/0!</v>
      </c>
      <c r="H109" s="891" t="e">
        <f t="shared" si="33"/>
        <v>#DIV/0!</v>
      </c>
      <c r="I109" s="891" t="e">
        <f t="shared" si="33"/>
        <v>#DIV/0!</v>
      </c>
      <c r="J109" s="891" t="e">
        <f t="shared" si="33"/>
        <v>#DIV/0!</v>
      </c>
      <c r="K109" s="891" t="e">
        <f t="shared" si="33"/>
        <v>#DIV/0!</v>
      </c>
      <c r="L109" s="891" t="e">
        <f t="shared" si="33"/>
        <v>#DIV/0!</v>
      </c>
      <c r="M109" s="891" t="e">
        <f t="shared" si="33"/>
        <v>#DIV/0!</v>
      </c>
      <c r="N109" s="891" t="e">
        <f t="shared" si="33"/>
        <v>#DIV/0!</v>
      </c>
      <c r="O109" s="905" t="e">
        <f>SUM(C109:E109)</f>
        <v>#DIV/0!</v>
      </c>
      <c r="P109" s="905" t="e">
        <f>SUM(F109:H109)</f>
        <v>#DIV/0!</v>
      </c>
      <c r="Q109" s="905" t="e">
        <f>SUM(I109:K109)</f>
        <v>#DIV/0!</v>
      </c>
      <c r="R109" s="905" t="e">
        <f>SUM(L109:N109)</f>
        <v>#DIV/0!</v>
      </c>
      <c r="S109" s="1146" t="e">
        <f>SUM(O109:R109)</f>
        <v>#DIV/0!</v>
      </c>
      <c r="T109" s="1098"/>
      <c r="U109" s="1098"/>
      <c r="V109" s="1098"/>
      <c r="W109" s="1098"/>
      <c r="X109" s="1098"/>
      <c r="Y109" s="1098"/>
      <c r="Z109" s="1098"/>
      <c r="AA109" s="1098"/>
      <c r="AB109" s="1098"/>
      <c r="AC109" s="1098"/>
      <c r="AD109" s="1098"/>
      <c r="AE109" s="1098"/>
      <c r="AF109" s="874"/>
      <c r="AG109" s="874" t="e">
        <f t="shared" ref="AG109:AG123" si="34">ROUND(S109,2)=ROUND(SUM(O109:R109),2)</f>
        <v>#DIV/0!</v>
      </c>
    </row>
    <row r="110" spans="1:33" ht="12.75" customHeight="1" outlineLevel="1" x14ac:dyDescent="0.25">
      <c r="A110" s="879" t="s">
        <v>365</v>
      </c>
      <c r="B110" s="879" t="s">
        <v>365</v>
      </c>
      <c r="C110" s="891" t="e">
        <f t="shared" si="33"/>
        <v>#DIV/0!</v>
      </c>
      <c r="D110" s="891" t="e">
        <f t="shared" si="33"/>
        <v>#DIV/0!</v>
      </c>
      <c r="E110" s="891" t="e">
        <f t="shared" si="33"/>
        <v>#DIV/0!</v>
      </c>
      <c r="F110" s="891" t="e">
        <f t="shared" si="33"/>
        <v>#DIV/0!</v>
      </c>
      <c r="G110" s="891" t="e">
        <f t="shared" si="33"/>
        <v>#DIV/0!</v>
      </c>
      <c r="H110" s="891" t="e">
        <f t="shared" si="33"/>
        <v>#DIV/0!</v>
      </c>
      <c r="I110" s="891" t="e">
        <f t="shared" si="33"/>
        <v>#DIV/0!</v>
      </c>
      <c r="J110" s="891" t="e">
        <f t="shared" si="33"/>
        <v>#DIV/0!</v>
      </c>
      <c r="K110" s="891" t="e">
        <f t="shared" si="33"/>
        <v>#DIV/0!</v>
      </c>
      <c r="L110" s="891" t="e">
        <f t="shared" si="33"/>
        <v>#DIV/0!</v>
      </c>
      <c r="M110" s="891" t="e">
        <f t="shared" si="33"/>
        <v>#DIV/0!</v>
      </c>
      <c r="N110" s="891" t="e">
        <f t="shared" si="33"/>
        <v>#DIV/0!</v>
      </c>
      <c r="O110" s="905" t="e">
        <f t="shared" ref="O110:O122" si="35">SUM(C110:E110)</f>
        <v>#DIV/0!</v>
      </c>
      <c r="P110" s="905" t="e">
        <f t="shared" ref="P110:P122" si="36">SUM(F110:H110)</f>
        <v>#DIV/0!</v>
      </c>
      <c r="Q110" s="905" t="e">
        <f t="shared" ref="Q110:Q122" si="37">SUM(I110:K110)</f>
        <v>#DIV/0!</v>
      </c>
      <c r="R110" s="905" t="e">
        <f t="shared" ref="R110:R122" si="38">SUM(L110:N110)</f>
        <v>#DIV/0!</v>
      </c>
      <c r="S110" s="1146" t="e">
        <f t="shared" ref="S110:S122" si="39">SUM(O110:R110)</f>
        <v>#DIV/0!</v>
      </c>
      <c r="T110" s="1098"/>
      <c r="U110" s="1098"/>
      <c r="V110" s="1098"/>
      <c r="W110" s="1098"/>
      <c r="X110" s="1098"/>
      <c r="Y110" s="1098"/>
      <c r="Z110" s="1098"/>
      <c r="AA110" s="1098"/>
      <c r="AB110" s="1098"/>
      <c r="AC110" s="1098"/>
      <c r="AD110" s="1098"/>
      <c r="AE110" s="1098"/>
      <c r="AF110" s="874"/>
      <c r="AG110" s="874" t="e">
        <f t="shared" si="34"/>
        <v>#DIV/0!</v>
      </c>
    </row>
    <row r="111" spans="1:33" ht="12.75" customHeight="1" outlineLevel="1" x14ac:dyDescent="0.25">
      <c r="A111" s="879" t="s">
        <v>366</v>
      </c>
      <c r="B111" s="879" t="s">
        <v>366</v>
      </c>
      <c r="C111" s="891" t="e">
        <f>(C59-C93)*C44</f>
        <v>#DIV/0!</v>
      </c>
      <c r="D111" s="891" t="e">
        <f t="shared" si="33"/>
        <v>#DIV/0!</v>
      </c>
      <c r="E111" s="891" t="e">
        <f>(E59-E93)*E44</f>
        <v>#DIV/0!</v>
      </c>
      <c r="F111" s="891" t="e">
        <f t="shared" si="33"/>
        <v>#DIV/0!</v>
      </c>
      <c r="G111" s="891" t="e">
        <f t="shared" si="33"/>
        <v>#DIV/0!</v>
      </c>
      <c r="H111" s="891" t="e">
        <f t="shared" si="33"/>
        <v>#DIV/0!</v>
      </c>
      <c r="I111" s="891" t="e">
        <f t="shared" si="33"/>
        <v>#DIV/0!</v>
      </c>
      <c r="J111" s="891" t="e">
        <f t="shared" si="33"/>
        <v>#DIV/0!</v>
      </c>
      <c r="K111" s="891" t="e">
        <f t="shared" si="33"/>
        <v>#DIV/0!</v>
      </c>
      <c r="L111" s="891" t="e">
        <f t="shared" si="33"/>
        <v>#DIV/0!</v>
      </c>
      <c r="M111" s="891" t="e">
        <f t="shared" si="33"/>
        <v>#DIV/0!</v>
      </c>
      <c r="N111" s="891" t="e">
        <f>(N59-N93)*N44</f>
        <v>#DIV/0!</v>
      </c>
      <c r="O111" s="905" t="e">
        <f t="shared" si="35"/>
        <v>#DIV/0!</v>
      </c>
      <c r="P111" s="905" t="e">
        <f t="shared" si="36"/>
        <v>#DIV/0!</v>
      </c>
      <c r="Q111" s="905" t="e">
        <f t="shared" si="37"/>
        <v>#DIV/0!</v>
      </c>
      <c r="R111" s="905" t="e">
        <f t="shared" si="38"/>
        <v>#DIV/0!</v>
      </c>
      <c r="S111" s="1146" t="e">
        <f t="shared" si="39"/>
        <v>#DIV/0!</v>
      </c>
      <c r="T111" s="1098"/>
      <c r="U111" s="1098"/>
      <c r="V111" s="1098"/>
      <c r="W111" s="1098"/>
      <c r="X111" s="1098"/>
      <c r="Y111" s="1098"/>
      <c r="Z111" s="1098"/>
      <c r="AA111" s="1098"/>
      <c r="AB111" s="1098"/>
      <c r="AC111" s="1098"/>
      <c r="AD111" s="1098"/>
      <c r="AE111" s="1098"/>
      <c r="AF111" s="874"/>
      <c r="AG111" s="874" t="e">
        <f t="shared" si="34"/>
        <v>#DIV/0!</v>
      </c>
    </row>
    <row r="112" spans="1:33" ht="12.75" customHeight="1" outlineLevel="1" x14ac:dyDescent="0.25">
      <c r="A112" s="879" t="s">
        <v>368</v>
      </c>
      <c r="B112" s="879" t="s">
        <v>366</v>
      </c>
      <c r="C112" s="891" t="e">
        <f t="shared" ref="C112:N122" si="40">(C60-C94)*C45</f>
        <v>#DIV/0!</v>
      </c>
      <c r="D112" s="891" t="e">
        <f t="shared" si="40"/>
        <v>#DIV/0!</v>
      </c>
      <c r="E112" s="891" t="e">
        <f t="shared" si="40"/>
        <v>#DIV/0!</v>
      </c>
      <c r="F112" s="891" t="e">
        <f t="shared" si="40"/>
        <v>#DIV/0!</v>
      </c>
      <c r="G112" s="891" t="e">
        <f t="shared" si="40"/>
        <v>#DIV/0!</v>
      </c>
      <c r="H112" s="891" t="e">
        <f t="shared" si="40"/>
        <v>#DIV/0!</v>
      </c>
      <c r="I112" s="891" t="e">
        <f t="shared" si="40"/>
        <v>#DIV/0!</v>
      </c>
      <c r="J112" s="891" t="e">
        <f t="shared" si="40"/>
        <v>#DIV/0!</v>
      </c>
      <c r="K112" s="891" t="e">
        <f t="shared" si="40"/>
        <v>#DIV/0!</v>
      </c>
      <c r="L112" s="891" t="e">
        <f t="shared" si="40"/>
        <v>#DIV/0!</v>
      </c>
      <c r="M112" s="891" t="e">
        <f t="shared" si="40"/>
        <v>#DIV/0!</v>
      </c>
      <c r="N112" s="891" t="e">
        <f t="shared" si="40"/>
        <v>#DIV/0!</v>
      </c>
      <c r="O112" s="905" t="e">
        <f t="shared" si="35"/>
        <v>#DIV/0!</v>
      </c>
      <c r="P112" s="905" t="e">
        <f t="shared" si="36"/>
        <v>#DIV/0!</v>
      </c>
      <c r="Q112" s="905" t="e">
        <f t="shared" si="37"/>
        <v>#DIV/0!</v>
      </c>
      <c r="R112" s="905" t="e">
        <f t="shared" si="38"/>
        <v>#DIV/0!</v>
      </c>
      <c r="S112" s="1146" t="e">
        <f t="shared" si="39"/>
        <v>#DIV/0!</v>
      </c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874"/>
      <c r="AG112" s="874" t="e">
        <f t="shared" si="34"/>
        <v>#DIV/0!</v>
      </c>
    </row>
    <row r="113" spans="1:35" ht="12.75" customHeight="1" outlineLevel="1" x14ac:dyDescent="0.25">
      <c r="A113" s="879" t="s">
        <v>369</v>
      </c>
      <c r="B113" s="879" t="s">
        <v>368</v>
      </c>
      <c r="C113" s="891" t="e">
        <f t="shared" si="40"/>
        <v>#DIV/0!</v>
      </c>
      <c r="D113" s="891" t="e">
        <f t="shared" si="40"/>
        <v>#DIV/0!</v>
      </c>
      <c r="E113" s="891" t="e">
        <f t="shared" si="40"/>
        <v>#DIV/0!</v>
      </c>
      <c r="F113" s="891" t="e">
        <f t="shared" si="40"/>
        <v>#DIV/0!</v>
      </c>
      <c r="G113" s="891" t="e">
        <f t="shared" si="40"/>
        <v>#DIV/0!</v>
      </c>
      <c r="H113" s="891" t="e">
        <f t="shared" si="40"/>
        <v>#DIV/0!</v>
      </c>
      <c r="I113" s="891" t="e">
        <f t="shared" si="40"/>
        <v>#DIV/0!</v>
      </c>
      <c r="J113" s="891" t="e">
        <f t="shared" si="40"/>
        <v>#DIV/0!</v>
      </c>
      <c r="K113" s="891" t="e">
        <f t="shared" si="40"/>
        <v>#DIV/0!</v>
      </c>
      <c r="L113" s="891" t="e">
        <f t="shared" si="40"/>
        <v>#DIV/0!</v>
      </c>
      <c r="M113" s="891" t="e">
        <f t="shared" si="40"/>
        <v>#DIV/0!</v>
      </c>
      <c r="N113" s="891" t="e">
        <f t="shared" si="40"/>
        <v>#DIV/0!</v>
      </c>
      <c r="O113" s="905" t="e">
        <f t="shared" si="35"/>
        <v>#DIV/0!</v>
      </c>
      <c r="P113" s="905" t="e">
        <f t="shared" si="36"/>
        <v>#DIV/0!</v>
      </c>
      <c r="Q113" s="905" t="e">
        <f t="shared" si="37"/>
        <v>#DIV/0!</v>
      </c>
      <c r="R113" s="905" t="e">
        <f t="shared" si="38"/>
        <v>#DIV/0!</v>
      </c>
      <c r="S113" s="1146" t="e">
        <f t="shared" si="39"/>
        <v>#DIV/0!</v>
      </c>
      <c r="T113" s="1098"/>
      <c r="U113" s="1098"/>
      <c r="V113" s="1098"/>
      <c r="W113" s="1098"/>
      <c r="X113" s="1098"/>
      <c r="Y113" s="1098"/>
      <c r="Z113" s="1098"/>
      <c r="AA113" s="1098"/>
      <c r="AB113" s="1098"/>
      <c r="AC113" s="1098"/>
      <c r="AD113" s="1098"/>
      <c r="AE113" s="1098"/>
      <c r="AF113" s="874"/>
      <c r="AG113" s="874" t="e">
        <f t="shared" si="34"/>
        <v>#DIV/0!</v>
      </c>
    </row>
    <row r="114" spans="1:35" ht="12.75" customHeight="1" outlineLevel="1" x14ac:dyDescent="0.25">
      <c r="A114" s="879" t="s">
        <v>370</v>
      </c>
      <c r="B114" s="879" t="s">
        <v>368</v>
      </c>
      <c r="C114" s="891" t="e">
        <f t="shared" si="40"/>
        <v>#DIV/0!</v>
      </c>
      <c r="D114" s="891" t="e">
        <f t="shared" si="40"/>
        <v>#DIV/0!</v>
      </c>
      <c r="E114" s="891" t="e">
        <f t="shared" si="40"/>
        <v>#DIV/0!</v>
      </c>
      <c r="F114" s="891" t="e">
        <f t="shared" si="40"/>
        <v>#DIV/0!</v>
      </c>
      <c r="G114" s="891" t="e">
        <f t="shared" si="40"/>
        <v>#DIV/0!</v>
      </c>
      <c r="H114" s="891" t="e">
        <f t="shared" si="40"/>
        <v>#DIV/0!</v>
      </c>
      <c r="I114" s="891" t="e">
        <f t="shared" si="40"/>
        <v>#DIV/0!</v>
      </c>
      <c r="J114" s="891" t="e">
        <f t="shared" si="40"/>
        <v>#DIV/0!</v>
      </c>
      <c r="K114" s="891" t="e">
        <f t="shared" si="40"/>
        <v>#DIV/0!</v>
      </c>
      <c r="L114" s="891" t="e">
        <f t="shared" si="40"/>
        <v>#DIV/0!</v>
      </c>
      <c r="M114" s="891" t="e">
        <f t="shared" si="40"/>
        <v>#DIV/0!</v>
      </c>
      <c r="N114" s="891" t="e">
        <f t="shared" si="40"/>
        <v>#DIV/0!</v>
      </c>
      <c r="O114" s="905" t="e">
        <f t="shared" si="35"/>
        <v>#DIV/0!</v>
      </c>
      <c r="P114" s="905" t="e">
        <f t="shared" si="36"/>
        <v>#DIV/0!</v>
      </c>
      <c r="Q114" s="905" t="e">
        <f t="shared" si="37"/>
        <v>#DIV/0!</v>
      </c>
      <c r="R114" s="905" t="e">
        <f t="shared" si="38"/>
        <v>#DIV/0!</v>
      </c>
      <c r="S114" s="1146" t="e">
        <f t="shared" si="39"/>
        <v>#DIV/0!</v>
      </c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874"/>
      <c r="AG114" s="874" t="e">
        <f t="shared" si="34"/>
        <v>#DIV/0!</v>
      </c>
    </row>
    <row r="115" spans="1:35" ht="12.75" customHeight="1" outlineLevel="1" x14ac:dyDescent="0.25">
      <c r="A115" s="879" t="s">
        <v>371</v>
      </c>
      <c r="B115" s="879" t="s">
        <v>368</v>
      </c>
      <c r="C115" s="891" t="e">
        <f t="shared" si="40"/>
        <v>#DIV/0!</v>
      </c>
      <c r="D115" s="891" t="e">
        <f t="shared" si="40"/>
        <v>#DIV/0!</v>
      </c>
      <c r="E115" s="891" t="e">
        <f t="shared" si="40"/>
        <v>#DIV/0!</v>
      </c>
      <c r="F115" s="891" t="e">
        <f t="shared" si="40"/>
        <v>#DIV/0!</v>
      </c>
      <c r="G115" s="891" t="e">
        <f t="shared" si="40"/>
        <v>#DIV/0!</v>
      </c>
      <c r="H115" s="891" t="e">
        <f t="shared" si="40"/>
        <v>#DIV/0!</v>
      </c>
      <c r="I115" s="891" t="e">
        <f t="shared" si="40"/>
        <v>#DIV/0!</v>
      </c>
      <c r="J115" s="891" t="e">
        <f t="shared" si="40"/>
        <v>#DIV/0!</v>
      </c>
      <c r="K115" s="891" t="e">
        <f t="shared" si="40"/>
        <v>#DIV/0!</v>
      </c>
      <c r="L115" s="891" t="e">
        <f t="shared" si="40"/>
        <v>#DIV/0!</v>
      </c>
      <c r="M115" s="891" t="e">
        <f t="shared" si="40"/>
        <v>#DIV/0!</v>
      </c>
      <c r="N115" s="891" t="e">
        <f t="shared" si="40"/>
        <v>#DIV/0!</v>
      </c>
      <c r="O115" s="905" t="e">
        <f t="shared" si="35"/>
        <v>#DIV/0!</v>
      </c>
      <c r="P115" s="905" t="e">
        <f t="shared" si="36"/>
        <v>#DIV/0!</v>
      </c>
      <c r="Q115" s="905" t="e">
        <f t="shared" si="37"/>
        <v>#DIV/0!</v>
      </c>
      <c r="R115" s="905" t="e">
        <f t="shared" si="38"/>
        <v>#DIV/0!</v>
      </c>
      <c r="S115" s="1146" t="e">
        <f t="shared" si="39"/>
        <v>#DIV/0!</v>
      </c>
      <c r="T115" s="1098"/>
      <c r="U115" s="1098"/>
      <c r="V115" s="1098"/>
      <c r="W115" s="1098"/>
      <c r="X115" s="1098"/>
      <c r="Y115" s="1098"/>
      <c r="Z115" s="1098"/>
      <c r="AA115" s="1098"/>
      <c r="AB115" s="1098"/>
      <c r="AC115" s="1098"/>
      <c r="AD115" s="1098"/>
      <c r="AE115" s="1098"/>
      <c r="AF115" s="874"/>
      <c r="AG115" s="874" t="e">
        <f t="shared" si="34"/>
        <v>#DIV/0!</v>
      </c>
    </row>
    <row r="116" spans="1:35" ht="12.75" customHeight="1" outlineLevel="1" x14ac:dyDescent="0.25">
      <c r="A116" s="879" t="s">
        <v>372</v>
      </c>
      <c r="B116" s="879" t="s">
        <v>368</v>
      </c>
      <c r="C116" s="891" t="e">
        <f t="shared" si="40"/>
        <v>#DIV/0!</v>
      </c>
      <c r="D116" s="891" t="e">
        <f t="shared" si="40"/>
        <v>#DIV/0!</v>
      </c>
      <c r="E116" s="891" t="e">
        <f t="shared" si="40"/>
        <v>#DIV/0!</v>
      </c>
      <c r="F116" s="891" t="e">
        <f t="shared" si="40"/>
        <v>#DIV/0!</v>
      </c>
      <c r="G116" s="891" t="e">
        <f t="shared" si="40"/>
        <v>#DIV/0!</v>
      </c>
      <c r="H116" s="891" t="e">
        <f t="shared" si="40"/>
        <v>#DIV/0!</v>
      </c>
      <c r="I116" s="891" t="e">
        <f t="shared" si="40"/>
        <v>#DIV/0!</v>
      </c>
      <c r="J116" s="891" t="e">
        <f t="shared" si="40"/>
        <v>#DIV/0!</v>
      </c>
      <c r="K116" s="891" t="e">
        <f t="shared" si="40"/>
        <v>#DIV/0!</v>
      </c>
      <c r="L116" s="891" t="e">
        <f t="shared" si="40"/>
        <v>#DIV/0!</v>
      </c>
      <c r="M116" s="891" t="e">
        <f t="shared" si="40"/>
        <v>#DIV/0!</v>
      </c>
      <c r="N116" s="891" t="e">
        <f t="shared" si="40"/>
        <v>#DIV/0!</v>
      </c>
      <c r="O116" s="905" t="e">
        <f t="shared" si="35"/>
        <v>#DIV/0!</v>
      </c>
      <c r="P116" s="905" t="e">
        <f t="shared" si="36"/>
        <v>#DIV/0!</v>
      </c>
      <c r="Q116" s="905" t="e">
        <f t="shared" si="37"/>
        <v>#DIV/0!</v>
      </c>
      <c r="R116" s="905" t="e">
        <f t="shared" si="38"/>
        <v>#DIV/0!</v>
      </c>
      <c r="S116" s="1146" t="e">
        <f t="shared" si="39"/>
        <v>#DIV/0!</v>
      </c>
      <c r="T116" s="1098"/>
      <c r="U116" s="1098"/>
      <c r="V116" s="1098"/>
      <c r="W116" s="1098"/>
      <c r="X116" s="1098"/>
      <c r="Y116" s="1098"/>
      <c r="Z116" s="1098"/>
      <c r="AA116" s="1098"/>
      <c r="AB116" s="1098"/>
      <c r="AC116" s="1098"/>
      <c r="AD116" s="1098"/>
      <c r="AE116" s="1098"/>
      <c r="AF116" s="874"/>
      <c r="AG116" s="874" t="e">
        <f t="shared" si="34"/>
        <v>#DIV/0!</v>
      </c>
    </row>
    <row r="117" spans="1:35" ht="12.75" customHeight="1" outlineLevel="1" x14ac:dyDescent="0.25">
      <c r="A117" s="879" t="s">
        <v>373</v>
      </c>
      <c r="B117" s="879" t="s">
        <v>366</v>
      </c>
      <c r="C117" s="891" t="e">
        <f t="shared" si="40"/>
        <v>#DIV/0!</v>
      </c>
      <c r="D117" s="891" t="e">
        <f t="shared" si="40"/>
        <v>#DIV/0!</v>
      </c>
      <c r="E117" s="891" t="e">
        <f t="shared" si="40"/>
        <v>#DIV/0!</v>
      </c>
      <c r="F117" s="891" t="e">
        <f t="shared" si="40"/>
        <v>#DIV/0!</v>
      </c>
      <c r="G117" s="891" t="e">
        <f t="shared" si="40"/>
        <v>#DIV/0!</v>
      </c>
      <c r="H117" s="891" t="e">
        <f t="shared" si="40"/>
        <v>#DIV/0!</v>
      </c>
      <c r="I117" s="891" t="e">
        <f t="shared" si="40"/>
        <v>#DIV/0!</v>
      </c>
      <c r="J117" s="891" t="e">
        <f t="shared" si="40"/>
        <v>#DIV/0!</v>
      </c>
      <c r="K117" s="891" t="e">
        <f t="shared" si="40"/>
        <v>#DIV/0!</v>
      </c>
      <c r="L117" s="891" t="e">
        <f t="shared" si="40"/>
        <v>#DIV/0!</v>
      </c>
      <c r="M117" s="891" t="e">
        <f t="shared" si="40"/>
        <v>#DIV/0!</v>
      </c>
      <c r="N117" s="891" t="e">
        <f t="shared" si="40"/>
        <v>#DIV/0!</v>
      </c>
      <c r="O117" s="905" t="e">
        <f t="shared" si="35"/>
        <v>#DIV/0!</v>
      </c>
      <c r="P117" s="905" t="e">
        <f t="shared" si="36"/>
        <v>#DIV/0!</v>
      </c>
      <c r="Q117" s="905" t="e">
        <f t="shared" si="37"/>
        <v>#DIV/0!</v>
      </c>
      <c r="R117" s="905" t="e">
        <f t="shared" si="38"/>
        <v>#DIV/0!</v>
      </c>
      <c r="S117" s="1146" t="e">
        <f t="shared" si="39"/>
        <v>#DIV/0!</v>
      </c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874"/>
      <c r="AG117" s="874" t="e">
        <f t="shared" si="34"/>
        <v>#DIV/0!</v>
      </c>
    </row>
    <row r="118" spans="1:35" ht="12.75" customHeight="1" outlineLevel="1" x14ac:dyDescent="0.25">
      <c r="A118" s="879" t="s">
        <v>374</v>
      </c>
      <c r="B118" s="879" t="s">
        <v>368</v>
      </c>
      <c r="C118" s="891" t="e">
        <f t="shared" si="40"/>
        <v>#DIV/0!</v>
      </c>
      <c r="D118" s="891" t="e">
        <f t="shared" si="40"/>
        <v>#DIV/0!</v>
      </c>
      <c r="E118" s="891" t="e">
        <f t="shared" si="40"/>
        <v>#DIV/0!</v>
      </c>
      <c r="F118" s="891" t="e">
        <f t="shared" si="40"/>
        <v>#DIV/0!</v>
      </c>
      <c r="G118" s="891" t="e">
        <f t="shared" si="40"/>
        <v>#DIV/0!</v>
      </c>
      <c r="H118" s="891" t="e">
        <f t="shared" si="40"/>
        <v>#DIV/0!</v>
      </c>
      <c r="I118" s="891" t="e">
        <f t="shared" si="40"/>
        <v>#DIV/0!</v>
      </c>
      <c r="J118" s="891" t="e">
        <f t="shared" si="40"/>
        <v>#DIV/0!</v>
      </c>
      <c r="K118" s="891" t="e">
        <f t="shared" si="40"/>
        <v>#DIV/0!</v>
      </c>
      <c r="L118" s="891" t="e">
        <f t="shared" si="40"/>
        <v>#DIV/0!</v>
      </c>
      <c r="M118" s="891" t="e">
        <f t="shared" si="40"/>
        <v>#DIV/0!</v>
      </c>
      <c r="N118" s="891" t="e">
        <f t="shared" si="40"/>
        <v>#DIV/0!</v>
      </c>
      <c r="O118" s="905" t="e">
        <f t="shared" si="35"/>
        <v>#DIV/0!</v>
      </c>
      <c r="P118" s="905" t="e">
        <f t="shared" si="36"/>
        <v>#DIV/0!</v>
      </c>
      <c r="Q118" s="905" t="e">
        <f t="shared" si="37"/>
        <v>#DIV/0!</v>
      </c>
      <c r="R118" s="905" t="e">
        <f t="shared" si="38"/>
        <v>#DIV/0!</v>
      </c>
      <c r="S118" s="1146" t="e">
        <f t="shared" si="39"/>
        <v>#DIV/0!</v>
      </c>
      <c r="T118" s="1098"/>
      <c r="U118" s="1098"/>
      <c r="V118" s="1098"/>
      <c r="W118" s="1098"/>
      <c r="X118" s="1098"/>
      <c r="Y118" s="1098"/>
      <c r="Z118" s="1098"/>
      <c r="AA118" s="1098"/>
      <c r="AB118" s="1098"/>
      <c r="AC118" s="1098"/>
      <c r="AD118" s="1098"/>
      <c r="AE118" s="1098"/>
      <c r="AF118" s="874"/>
      <c r="AG118" s="874" t="e">
        <f t="shared" si="34"/>
        <v>#DIV/0!</v>
      </c>
    </row>
    <row r="119" spans="1:35" ht="12.75" customHeight="1" outlineLevel="1" x14ac:dyDescent="0.25">
      <c r="A119" s="879" t="s">
        <v>375</v>
      </c>
      <c r="B119" s="879" t="s">
        <v>366</v>
      </c>
      <c r="C119" s="891" t="e">
        <f t="shared" si="40"/>
        <v>#DIV/0!</v>
      </c>
      <c r="D119" s="891" t="e">
        <f t="shared" si="40"/>
        <v>#DIV/0!</v>
      </c>
      <c r="E119" s="891" t="e">
        <f t="shared" si="40"/>
        <v>#DIV/0!</v>
      </c>
      <c r="F119" s="891" t="e">
        <f t="shared" si="40"/>
        <v>#DIV/0!</v>
      </c>
      <c r="G119" s="891" t="e">
        <f t="shared" si="40"/>
        <v>#DIV/0!</v>
      </c>
      <c r="H119" s="891" t="e">
        <f t="shared" si="40"/>
        <v>#DIV/0!</v>
      </c>
      <c r="I119" s="891" t="e">
        <f t="shared" si="40"/>
        <v>#DIV/0!</v>
      </c>
      <c r="J119" s="891" t="e">
        <f t="shared" si="40"/>
        <v>#DIV/0!</v>
      </c>
      <c r="K119" s="891" t="e">
        <f t="shared" si="40"/>
        <v>#DIV/0!</v>
      </c>
      <c r="L119" s="891" t="e">
        <f t="shared" si="40"/>
        <v>#DIV/0!</v>
      </c>
      <c r="M119" s="891" t="e">
        <f t="shared" si="40"/>
        <v>#DIV/0!</v>
      </c>
      <c r="N119" s="891" t="e">
        <f t="shared" si="40"/>
        <v>#DIV/0!</v>
      </c>
      <c r="O119" s="905" t="e">
        <f t="shared" si="35"/>
        <v>#DIV/0!</v>
      </c>
      <c r="P119" s="905" t="e">
        <f t="shared" si="36"/>
        <v>#DIV/0!</v>
      </c>
      <c r="Q119" s="905" t="e">
        <f t="shared" si="37"/>
        <v>#DIV/0!</v>
      </c>
      <c r="R119" s="905" t="e">
        <f t="shared" si="38"/>
        <v>#DIV/0!</v>
      </c>
      <c r="S119" s="1146" t="e">
        <f t="shared" si="39"/>
        <v>#DIV/0!</v>
      </c>
      <c r="T119" s="1098"/>
      <c r="U119" s="1098"/>
      <c r="V119" s="1098"/>
      <c r="W119" s="1098"/>
      <c r="X119" s="1098"/>
      <c r="Y119" s="1098"/>
      <c r="Z119" s="1098"/>
      <c r="AA119" s="1098"/>
      <c r="AB119" s="1098"/>
      <c r="AC119" s="1098"/>
      <c r="AD119" s="1098"/>
      <c r="AE119" s="1098"/>
      <c r="AF119" s="874"/>
      <c r="AG119" s="874" t="e">
        <f t="shared" si="34"/>
        <v>#DIV/0!</v>
      </c>
    </row>
    <row r="120" spans="1:35" ht="12.75" customHeight="1" outlineLevel="1" x14ac:dyDescent="0.25">
      <c r="A120" s="879" t="s">
        <v>376</v>
      </c>
      <c r="B120" s="879" t="s">
        <v>368</v>
      </c>
      <c r="C120" s="891" t="e">
        <f t="shared" si="40"/>
        <v>#DIV/0!</v>
      </c>
      <c r="D120" s="891" t="e">
        <f t="shared" si="40"/>
        <v>#DIV/0!</v>
      </c>
      <c r="E120" s="891" t="e">
        <f t="shared" si="40"/>
        <v>#DIV/0!</v>
      </c>
      <c r="F120" s="891" t="e">
        <f t="shared" si="40"/>
        <v>#DIV/0!</v>
      </c>
      <c r="G120" s="891" t="e">
        <f t="shared" si="40"/>
        <v>#DIV/0!</v>
      </c>
      <c r="H120" s="891" t="e">
        <f t="shared" si="40"/>
        <v>#DIV/0!</v>
      </c>
      <c r="I120" s="891" t="e">
        <f t="shared" si="40"/>
        <v>#DIV/0!</v>
      </c>
      <c r="J120" s="891" t="e">
        <f t="shared" si="40"/>
        <v>#DIV/0!</v>
      </c>
      <c r="K120" s="891" t="e">
        <f t="shared" si="40"/>
        <v>#DIV/0!</v>
      </c>
      <c r="L120" s="891" t="e">
        <f t="shared" si="40"/>
        <v>#DIV/0!</v>
      </c>
      <c r="M120" s="891" t="e">
        <f t="shared" si="40"/>
        <v>#DIV/0!</v>
      </c>
      <c r="N120" s="891" t="e">
        <f t="shared" si="40"/>
        <v>#DIV/0!</v>
      </c>
      <c r="O120" s="905" t="e">
        <f t="shared" si="35"/>
        <v>#DIV/0!</v>
      </c>
      <c r="P120" s="905" t="e">
        <f t="shared" si="36"/>
        <v>#DIV/0!</v>
      </c>
      <c r="Q120" s="905" t="e">
        <f t="shared" si="37"/>
        <v>#DIV/0!</v>
      </c>
      <c r="R120" s="905" t="e">
        <f t="shared" si="38"/>
        <v>#DIV/0!</v>
      </c>
      <c r="S120" s="1146" t="e">
        <f t="shared" si="39"/>
        <v>#DIV/0!</v>
      </c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874"/>
      <c r="AG120" s="874" t="e">
        <f t="shared" si="34"/>
        <v>#DIV/0!</v>
      </c>
    </row>
    <row r="121" spans="1:35" ht="12.75" customHeight="1" outlineLevel="1" x14ac:dyDescent="0.25">
      <c r="A121" s="879" t="s">
        <v>377</v>
      </c>
      <c r="B121" s="879" t="s">
        <v>365</v>
      </c>
      <c r="C121" s="891" t="e">
        <f t="shared" si="40"/>
        <v>#DIV/0!</v>
      </c>
      <c r="D121" s="891" t="e">
        <f t="shared" si="40"/>
        <v>#DIV/0!</v>
      </c>
      <c r="E121" s="891" t="e">
        <f t="shared" si="40"/>
        <v>#DIV/0!</v>
      </c>
      <c r="F121" s="891" t="e">
        <f t="shared" si="40"/>
        <v>#DIV/0!</v>
      </c>
      <c r="G121" s="891" t="e">
        <f t="shared" si="40"/>
        <v>#DIV/0!</v>
      </c>
      <c r="H121" s="891" t="e">
        <f t="shared" si="40"/>
        <v>#DIV/0!</v>
      </c>
      <c r="I121" s="891" t="e">
        <f t="shared" si="40"/>
        <v>#DIV/0!</v>
      </c>
      <c r="J121" s="891" t="e">
        <f t="shared" si="40"/>
        <v>#DIV/0!</v>
      </c>
      <c r="K121" s="891" t="e">
        <f t="shared" si="40"/>
        <v>#DIV/0!</v>
      </c>
      <c r="L121" s="891" t="e">
        <f t="shared" si="40"/>
        <v>#DIV/0!</v>
      </c>
      <c r="M121" s="891" t="e">
        <f t="shared" si="40"/>
        <v>#DIV/0!</v>
      </c>
      <c r="N121" s="891" t="e">
        <f t="shared" si="40"/>
        <v>#DIV/0!</v>
      </c>
      <c r="O121" s="905" t="e">
        <f t="shared" si="35"/>
        <v>#DIV/0!</v>
      </c>
      <c r="P121" s="905" t="e">
        <f t="shared" si="36"/>
        <v>#DIV/0!</v>
      </c>
      <c r="Q121" s="905" t="e">
        <f t="shared" si="37"/>
        <v>#DIV/0!</v>
      </c>
      <c r="R121" s="905" t="e">
        <f t="shared" si="38"/>
        <v>#DIV/0!</v>
      </c>
      <c r="S121" s="1146" t="e">
        <f t="shared" si="39"/>
        <v>#DIV/0!</v>
      </c>
      <c r="T121" s="1098"/>
      <c r="U121" s="1098"/>
      <c r="V121" s="1098"/>
      <c r="W121" s="1098"/>
      <c r="X121" s="1098"/>
      <c r="Y121" s="1098"/>
      <c r="Z121" s="1098"/>
      <c r="AA121" s="1098"/>
      <c r="AB121" s="1098"/>
      <c r="AC121" s="1098"/>
      <c r="AD121" s="1098"/>
      <c r="AE121" s="1098"/>
      <c r="AF121" s="874"/>
      <c r="AG121" s="874" t="e">
        <f t="shared" si="34"/>
        <v>#DIV/0!</v>
      </c>
    </row>
    <row r="122" spans="1:35" s="923" customFormat="1" ht="12.75" customHeight="1" outlineLevel="1" x14ac:dyDescent="0.25">
      <c r="A122" s="879" t="s">
        <v>367</v>
      </c>
      <c r="B122" s="922"/>
      <c r="C122" s="891">
        <f>(C70-C104)*C55</f>
        <v>0</v>
      </c>
      <c r="D122" s="891">
        <f t="shared" si="40"/>
        <v>0</v>
      </c>
      <c r="E122" s="891">
        <f t="shared" si="40"/>
        <v>0</v>
      </c>
      <c r="F122" s="891">
        <f t="shared" si="40"/>
        <v>0</v>
      </c>
      <c r="G122" s="891">
        <f t="shared" si="40"/>
        <v>0</v>
      </c>
      <c r="H122" s="891">
        <f t="shared" si="40"/>
        <v>0</v>
      </c>
      <c r="I122" s="891">
        <f t="shared" si="40"/>
        <v>0</v>
      </c>
      <c r="J122" s="891">
        <f t="shared" si="40"/>
        <v>0</v>
      </c>
      <c r="K122" s="891">
        <f t="shared" si="40"/>
        <v>0</v>
      </c>
      <c r="L122" s="891">
        <f t="shared" si="40"/>
        <v>0</v>
      </c>
      <c r="M122" s="891">
        <f t="shared" si="40"/>
        <v>0</v>
      </c>
      <c r="N122" s="891">
        <f t="shared" si="40"/>
        <v>0</v>
      </c>
      <c r="O122" s="905">
        <f t="shared" si="35"/>
        <v>0</v>
      </c>
      <c r="P122" s="905">
        <f t="shared" si="36"/>
        <v>0</v>
      </c>
      <c r="Q122" s="905">
        <f t="shared" si="37"/>
        <v>0</v>
      </c>
      <c r="R122" s="905">
        <f t="shared" si="38"/>
        <v>0</v>
      </c>
      <c r="S122" s="1146">
        <f t="shared" si="39"/>
        <v>0</v>
      </c>
      <c r="T122" s="1098"/>
      <c r="U122" s="1098"/>
      <c r="V122" s="1098"/>
      <c r="W122" s="1098"/>
      <c r="X122" s="1098"/>
      <c r="Y122" s="1098"/>
      <c r="Z122" s="1098"/>
      <c r="AA122" s="1098"/>
      <c r="AB122" s="1098"/>
      <c r="AC122" s="1098"/>
      <c r="AD122" s="1098"/>
      <c r="AE122" s="1098"/>
      <c r="AF122" s="874"/>
      <c r="AG122" s="874" t="b">
        <f t="shared" si="34"/>
        <v>1</v>
      </c>
      <c r="AH122" s="859"/>
    </row>
    <row r="123" spans="1:35" x14ac:dyDescent="0.25">
      <c r="A123" s="893" t="s">
        <v>77</v>
      </c>
      <c r="B123" s="894" t="s">
        <v>211</v>
      </c>
      <c r="C123" s="896" t="e">
        <f>SUM(C109:C122)</f>
        <v>#DIV/0!</v>
      </c>
      <c r="D123" s="896" t="e">
        <f t="shared" ref="D123:S123" si="41">SUM(D109:D122)</f>
        <v>#DIV/0!</v>
      </c>
      <c r="E123" s="896" t="e">
        <f t="shared" si="41"/>
        <v>#DIV/0!</v>
      </c>
      <c r="F123" s="896" t="e">
        <f t="shared" si="41"/>
        <v>#DIV/0!</v>
      </c>
      <c r="G123" s="896" t="e">
        <f t="shared" si="41"/>
        <v>#DIV/0!</v>
      </c>
      <c r="H123" s="896" t="e">
        <f t="shared" si="41"/>
        <v>#DIV/0!</v>
      </c>
      <c r="I123" s="896" t="e">
        <f t="shared" si="41"/>
        <v>#DIV/0!</v>
      </c>
      <c r="J123" s="896" t="e">
        <f t="shared" si="41"/>
        <v>#DIV/0!</v>
      </c>
      <c r="K123" s="896" t="e">
        <f t="shared" si="41"/>
        <v>#DIV/0!</v>
      </c>
      <c r="L123" s="896" t="e">
        <f t="shared" si="41"/>
        <v>#DIV/0!</v>
      </c>
      <c r="M123" s="896" t="e">
        <f t="shared" si="41"/>
        <v>#DIV/0!</v>
      </c>
      <c r="N123" s="896" t="e">
        <f t="shared" si="41"/>
        <v>#DIV/0!</v>
      </c>
      <c r="O123" s="896" t="e">
        <f t="shared" si="41"/>
        <v>#DIV/0!</v>
      </c>
      <c r="P123" s="896" t="e">
        <f t="shared" si="41"/>
        <v>#DIV/0!</v>
      </c>
      <c r="Q123" s="896" t="e">
        <f t="shared" si="41"/>
        <v>#DIV/0!</v>
      </c>
      <c r="R123" s="896" t="e">
        <f t="shared" si="41"/>
        <v>#DIV/0!</v>
      </c>
      <c r="S123" s="1147" t="e">
        <f t="shared" si="41"/>
        <v>#DIV/0!</v>
      </c>
      <c r="T123" s="1100"/>
      <c r="U123" s="1100"/>
      <c r="V123" s="1100"/>
      <c r="W123" s="1100"/>
      <c r="X123" s="1100"/>
      <c r="Y123" s="1100"/>
      <c r="Z123" s="1100"/>
      <c r="AA123" s="1100"/>
      <c r="AB123" s="1100"/>
      <c r="AC123" s="1100"/>
      <c r="AD123" s="1100"/>
      <c r="AE123" s="1100"/>
      <c r="AF123" s="874"/>
      <c r="AG123" s="874" t="e">
        <f t="shared" si="34"/>
        <v>#DIV/0!</v>
      </c>
      <c r="AI123" s="929"/>
    </row>
    <row r="124" spans="1:35" ht="12.75" customHeight="1" outlineLevel="1" x14ac:dyDescent="0.25">
      <c r="H124" s="930"/>
      <c r="Q124" s="930"/>
      <c r="R124" s="931"/>
      <c r="S124" s="931"/>
      <c r="T124" s="923"/>
      <c r="U124" s="923"/>
      <c r="V124" s="923"/>
      <c r="W124" s="923"/>
      <c r="X124" s="923"/>
      <c r="Y124" s="923"/>
      <c r="Z124" s="923"/>
      <c r="AA124" s="923"/>
      <c r="AB124" s="923"/>
      <c r="AC124" s="923"/>
      <c r="AD124" s="923"/>
      <c r="AE124" s="923"/>
      <c r="AF124" s="923"/>
    </row>
    <row r="125" spans="1:35" ht="12.75" customHeight="1" outlineLevel="1" x14ac:dyDescent="0.25">
      <c r="A125" s="1431" t="s">
        <v>212</v>
      </c>
      <c r="B125" s="1432" t="s">
        <v>194</v>
      </c>
      <c r="C125" s="868" t="s">
        <v>195</v>
      </c>
      <c r="D125" s="868" t="s">
        <v>196</v>
      </c>
      <c r="E125" s="868" t="s">
        <v>197</v>
      </c>
      <c r="F125" s="868" t="s">
        <v>198</v>
      </c>
      <c r="G125" s="868" t="s">
        <v>21</v>
      </c>
      <c r="H125" s="868" t="s">
        <v>199</v>
      </c>
      <c r="I125" s="868" t="s">
        <v>200</v>
      </c>
      <c r="J125" s="868" t="s">
        <v>201</v>
      </c>
      <c r="K125" s="868" t="s">
        <v>202</v>
      </c>
      <c r="L125" s="868" t="s">
        <v>203</v>
      </c>
      <c r="M125" s="868" t="s">
        <v>204</v>
      </c>
      <c r="N125" s="868" t="s">
        <v>205</v>
      </c>
      <c r="O125" s="868" t="s">
        <v>147</v>
      </c>
      <c r="P125" s="868" t="s">
        <v>148</v>
      </c>
      <c r="Q125" s="868" t="s">
        <v>149</v>
      </c>
      <c r="R125" s="868" t="s">
        <v>150</v>
      </c>
      <c r="S125" s="1433">
        <f t="shared" ref="S125" si="42">S11</f>
        <v>2022</v>
      </c>
      <c r="T125" s="1093"/>
      <c r="U125" s="1093"/>
      <c r="V125" s="1093"/>
      <c r="W125" s="1093"/>
      <c r="X125" s="1131"/>
      <c r="Y125" s="1093"/>
      <c r="Z125" s="1093"/>
      <c r="AA125" s="1093"/>
      <c r="AB125" s="1093"/>
      <c r="AC125" s="1131"/>
      <c r="AD125" s="1130"/>
      <c r="AE125" s="1130"/>
      <c r="AF125" s="923"/>
    </row>
    <row r="126" spans="1:35" s="869" customFormat="1" ht="12.75" customHeight="1" outlineLevel="1" x14ac:dyDescent="0.25">
      <c r="A126" s="1431"/>
      <c r="B126" s="1432"/>
      <c r="C126" s="868" t="str">
        <f t="shared" ref="C126:R126" si="43">C12</f>
        <v>факт</v>
      </c>
      <c r="D126" s="868" t="str">
        <f t="shared" si="43"/>
        <v>факт</v>
      </c>
      <c r="E126" s="868" t="str">
        <f t="shared" si="43"/>
        <v>факт</v>
      </c>
      <c r="F126" s="868" t="str">
        <f t="shared" si="43"/>
        <v>факт</v>
      </c>
      <c r="G126" s="868" t="str">
        <f t="shared" si="43"/>
        <v>факт</v>
      </c>
      <c r="H126" s="868" t="str">
        <f t="shared" si="43"/>
        <v>факт</v>
      </c>
      <c r="I126" s="868" t="str">
        <f t="shared" si="43"/>
        <v>факт</v>
      </c>
      <c r="J126" s="868" t="str">
        <f t="shared" si="43"/>
        <v>факт</v>
      </c>
      <c r="K126" s="868" t="str">
        <f t="shared" si="43"/>
        <v>факт</v>
      </c>
      <c r="L126" s="868" t="str">
        <f t="shared" si="43"/>
        <v>факт</v>
      </c>
      <c r="M126" s="868" t="str">
        <f t="shared" si="43"/>
        <v>факт</v>
      </c>
      <c r="N126" s="868" t="str">
        <f t="shared" si="43"/>
        <v>факт</v>
      </c>
      <c r="O126" s="868" t="str">
        <f t="shared" si="43"/>
        <v>план</v>
      </c>
      <c r="P126" s="868" t="str">
        <f t="shared" si="43"/>
        <v>план</v>
      </c>
      <c r="Q126" s="868" t="str">
        <f t="shared" si="43"/>
        <v>план</v>
      </c>
      <c r="R126" s="868" t="str">
        <f t="shared" si="43"/>
        <v>план</v>
      </c>
      <c r="S126" s="1433"/>
      <c r="T126" s="1093"/>
      <c r="U126" s="1093"/>
      <c r="V126" s="1093"/>
      <c r="W126" s="1093"/>
      <c r="X126" s="1131"/>
      <c r="Y126" s="1093"/>
      <c r="Z126" s="1093"/>
      <c r="AA126" s="1093"/>
      <c r="AB126" s="1093"/>
      <c r="AC126" s="1131"/>
      <c r="AD126" s="1130"/>
      <c r="AE126" s="1130"/>
      <c r="AF126" s="908"/>
    </row>
    <row r="127" spans="1:35" ht="12.75" customHeight="1" outlineLevel="1" x14ac:dyDescent="0.25">
      <c r="A127" s="879" t="s">
        <v>364</v>
      </c>
      <c r="B127" s="879" t="s">
        <v>364</v>
      </c>
      <c r="C127" s="891" t="e">
        <f t="shared" ref="C127:N140" si="44">(C57-C91)*C$25-C109</f>
        <v>#DIV/0!</v>
      </c>
      <c r="D127" s="891" t="e">
        <f t="shared" si="44"/>
        <v>#DIV/0!</v>
      </c>
      <c r="E127" s="891" t="e">
        <f t="shared" si="44"/>
        <v>#DIV/0!</v>
      </c>
      <c r="F127" s="891" t="e">
        <f t="shared" si="44"/>
        <v>#DIV/0!</v>
      </c>
      <c r="G127" s="891" t="e">
        <f t="shared" si="44"/>
        <v>#DIV/0!</v>
      </c>
      <c r="H127" s="891" t="e">
        <f t="shared" si="44"/>
        <v>#DIV/0!</v>
      </c>
      <c r="I127" s="891" t="e">
        <f t="shared" si="44"/>
        <v>#DIV/0!</v>
      </c>
      <c r="J127" s="891" t="e">
        <f t="shared" si="44"/>
        <v>#DIV/0!</v>
      </c>
      <c r="K127" s="891" t="e">
        <f t="shared" si="44"/>
        <v>#DIV/0!</v>
      </c>
      <c r="L127" s="891" t="e">
        <f t="shared" si="44"/>
        <v>#DIV/0!</v>
      </c>
      <c r="M127" s="891" t="e">
        <f t="shared" si="44"/>
        <v>#DIV/0!</v>
      </c>
      <c r="N127" s="891" t="e">
        <f t="shared" si="44"/>
        <v>#DIV/0!</v>
      </c>
      <c r="O127" s="905" t="e">
        <f>SUM(C127:E127)</f>
        <v>#DIV/0!</v>
      </c>
      <c r="P127" s="905" t="e">
        <f>SUM(F127:H127)</f>
        <v>#DIV/0!</v>
      </c>
      <c r="Q127" s="905" t="e">
        <f>SUM(I127:K127)</f>
        <v>#DIV/0!</v>
      </c>
      <c r="R127" s="905" t="e">
        <f>SUM(L127:N127)</f>
        <v>#DIV/0!</v>
      </c>
      <c r="S127" s="1146" t="e">
        <f>SUM(O127:R127)</f>
        <v>#DIV/0!</v>
      </c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874"/>
      <c r="AG127" s="874" t="e">
        <f t="shared" ref="AG127:AG141" si="45">ROUND(S127,2)=ROUND(SUM(O127:R127),2)</f>
        <v>#DIV/0!</v>
      </c>
    </row>
    <row r="128" spans="1:35" ht="12.75" customHeight="1" outlineLevel="1" x14ac:dyDescent="0.25">
      <c r="A128" s="879" t="s">
        <v>365</v>
      </c>
      <c r="B128" s="879" t="s">
        <v>365</v>
      </c>
      <c r="C128" s="891" t="e">
        <f t="shared" si="44"/>
        <v>#DIV/0!</v>
      </c>
      <c r="D128" s="891" t="e">
        <f t="shared" si="44"/>
        <v>#DIV/0!</v>
      </c>
      <c r="E128" s="891" t="e">
        <f t="shared" si="44"/>
        <v>#DIV/0!</v>
      </c>
      <c r="F128" s="891" t="e">
        <f t="shared" si="44"/>
        <v>#DIV/0!</v>
      </c>
      <c r="G128" s="891" t="e">
        <f t="shared" si="44"/>
        <v>#DIV/0!</v>
      </c>
      <c r="H128" s="891" t="e">
        <f t="shared" si="44"/>
        <v>#DIV/0!</v>
      </c>
      <c r="I128" s="891" t="e">
        <f t="shared" si="44"/>
        <v>#DIV/0!</v>
      </c>
      <c r="J128" s="891" t="e">
        <f t="shared" si="44"/>
        <v>#DIV/0!</v>
      </c>
      <c r="K128" s="891" t="e">
        <f t="shared" si="44"/>
        <v>#DIV/0!</v>
      </c>
      <c r="L128" s="891" t="e">
        <f t="shared" si="44"/>
        <v>#DIV/0!</v>
      </c>
      <c r="M128" s="891" t="e">
        <f t="shared" si="44"/>
        <v>#DIV/0!</v>
      </c>
      <c r="N128" s="891" t="e">
        <f t="shared" si="44"/>
        <v>#DIV/0!</v>
      </c>
      <c r="O128" s="905" t="e">
        <f t="shared" ref="O128:O140" si="46">SUM(C128:E128)</f>
        <v>#DIV/0!</v>
      </c>
      <c r="P128" s="905" t="e">
        <f t="shared" ref="P128:P140" si="47">SUM(F128:H128)</f>
        <v>#DIV/0!</v>
      </c>
      <c r="Q128" s="905" t="e">
        <f t="shared" ref="Q128:Q140" si="48">SUM(I128:K128)</f>
        <v>#DIV/0!</v>
      </c>
      <c r="R128" s="905" t="e">
        <f t="shared" ref="R128:R140" si="49">SUM(L128:N128)</f>
        <v>#DIV/0!</v>
      </c>
      <c r="S128" s="1146" t="e">
        <f t="shared" ref="S128:S140" si="50">SUM(O128:R128)</f>
        <v>#DIV/0!</v>
      </c>
      <c r="T128" s="1098"/>
      <c r="U128" s="1098"/>
      <c r="V128" s="1098"/>
      <c r="W128" s="1098"/>
      <c r="X128" s="1098"/>
      <c r="Y128" s="1098"/>
      <c r="Z128" s="1098"/>
      <c r="AA128" s="1098"/>
      <c r="AB128" s="1098"/>
      <c r="AC128" s="1098"/>
      <c r="AD128" s="1098"/>
      <c r="AE128" s="1098"/>
      <c r="AF128" s="874"/>
      <c r="AG128" s="874" t="e">
        <f t="shared" si="45"/>
        <v>#DIV/0!</v>
      </c>
    </row>
    <row r="129" spans="1:33" ht="12.75" customHeight="1" outlineLevel="1" x14ac:dyDescent="0.25">
      <c r="A129" s="879" t="s">
        <v>366</v>
      </c>
      <c r="B129" s="879" t="s">
        <v>366</v>
      </c>
      <c r="C129" s="891" t="e">
        <f t="shared" si="44"/>
        <v>#DIV/0!</v>
      </c>
      <c r="D129" s="891" t="e">
        <f t="shared" si="44"/>
        <v>#DIV/0!</v>
      </c>
      <c r="E129" s="891" t="e">
        <f t="shared" si="44"/>
        <v>#DIV/0!</v>
      </c>
      <c r="F129" s="891" t="e">
        <f t="shared" si="44"/>
        <v>#DIV/0!</v>
      </c>
      <c r="G129" s="891" t="e">
        <f t="shared" si="44"/>
        <v>#DIV/0!</v>
      </c>
      <c r="H129" s="891" t="e">
        <f t="shared" si="44"/>
        <v>#DIV/0!</v>
      </c>
      <c r="I129" s="891" t="e">
        <f t="shared" si="44"/>
        <v>#DIV/0!</v>
      </c>
      <c r="J129" s="891" t="e">
        <f t="shared" si="44"/>
        <v>#DIV/0!</v>
      </c>
      <c r="K129" s="891" t="e">
        <f t="shared" si="44"/>
        <v>#DIV/0!</v>
      </c>
      <c r="L129" s="891" t="e">
        <f t="shared" si="44"/>
        <v>#DIV/0!</v>
      </c>
      <c r="M129" s="891" t="e">
        <f t="shared" si="44"/>
        <v>#DIV/0!</v>
      </c>
      <c r="N129" s="891" t="e">
        <f t="shared" si="44"/>
        <v>#DIV/0!</v>
      </c>
      <c r="O129" s="905" t="e">
        <f t="shared" si="46"/>
        <v>#DIV/0!</v>
      </c>
      <c r="P129" s="905" t="e">
        <f t="shared" si="47"/>
        <v>#DIV/0!</v>
      </c>
      <c r="Q129" s="905" t="e">
        <f t="shared" si="48"/>
        <v>#DIV/0!</v>
      </c>
      <c r="R129" s="905" t="e">
        <f t="shared" si="49"/>
        <v>#DIV/0!</v>
      </c>
      <c r="S129" s="1146" t="e">
        <f t="shared" si="50"/>
        <v>#DIV/0!</v>
      </c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874"/>
      <c r="AG129" s="874" t="e">
        <f t="shared" si="45"/>
        <v>#DIV/0!</v>
      </c>
    </row>
    <row r="130" spans="1:33" ht="12.75" customHeight="1" outlineLevel="1" x14ac:dyDescent="0.25">
      <c r="A130" s="879" t="s">
        <v>368</v>
      </c>
      <c r="B130" s="879" t="s">
        <v>366</v>
      </c>
      <c r="C130" s="891" t="e">
        <f t="shared" si="44"/>
        <v>#DIV/0!</v>
      </c>
      <c r="D130" s="891" t="e">
        <f t="shared" si="44"/>
        <v>#DIV/0!</v>
      </c>
      <c r="E130" s="891" t="e">
        <f t="shared" si="44"/>
        <v>#DIV/0!</v>
      </c>
      <c r="F130" s="891" t="e">
        <f t="shared" si="44"/>
        <v>#DIV/0!</v>
      </c>
      <c r="G130" s="891" t="e">
        <f t="shared" si="44"/>
        <v>#DIV/0!</v>
      </c>
      <c r="H130" s="891" t="e">
        <f t="shared" si="44"/>
        <v>#DIV/0!</v>
      </c>
      <c r="I130" s="891" t="e">
        <f t="shared" si="44"/>
        <v>#DIV/0!</v>
      </c>
      <c r="J130" s="891" t="e">
        <f t="shared" si="44"/>
        <v>#DIV/0!</v>
      </c>
      <c r="K130" s="891" t="e">
        <f t="shared" si="44"/>
        <v>#DIV/0!</v>
      </c>
      <c r="L130" s="891" t="e">
        <f t="shared" si="44"/>
        <v>#DIV/0!</v>
      </c>
      <c r="M130" s="891" t="e">
        <f t="shared" si="44"/>
        <v>#DIV/0!</v>
      </c>
      <c r="N130" s="891" t="e">
        <f t="shared" si="44"/>
        <v>#DIV/0!</v>
      </c>
      <c r="O130" s="905" t="e">
        <f t="shared" si="46"/>
        <v>#DIV/0!</v>
      </c>
      <c r="P130" s="905" t="e">
        <f t="shared" si="47"/>
        <v>#DIV/0!</v>
      </c>
      <c r="Q130" s="905" t="e">
        <f t="shared" si="48"/>
        <v>#DIV/0!</v>
      </c>
      <c r="R130" s="905" t="e">
        <f t="shared" si="49"/>
        <v>#DIV/0!</v>
      </c>
      <c r="S130" s="1146" t="e">
        <f t="shared" si="50"/>
        <v>#DIV/0!</v>
      </c>
      <c r="T130" s="1098"/>
      <c r="U130" s="1098"/>
      <c r="V130" s="1098"/>
      <c r="W130" s="1098"/>
      <c r="X130" s="1098"/>
      <c r="Y130" s="1098"/>
      <c r="Z130" s="1098"/>
      <c r="AA130" s="1098"/>
      <c r="AB130" s="1098"/>
      <c r="AC130" s="1098"/>
      <c r="AD130" s="1098"/>
      <c r="AE130" s="1098"/>
      <c r="AF130" s="874"/>
      <c r="AG130" s="874" t="e">
        <f t="shared" si="45"/>
        <v>#DIV/0!</v>
      </c>
    </row>
    <row r="131" spans="1:33" ht="12.75" customHeight="1" outlineLevel="1" x14ac:dyDescent="0.25">
      <c r="A131" s="879" t="s">
        <v>369</v>
      </c>
      <c r="B131" s="879" t="s">
        <v>368</v>
      </c>
      <c r="C131" s="891" t="e">
        <f t="shared" si="44"/>
        <v>#DIV/0!</v>
      </c>
      <c r="D131" s="891" t="e">
        <f t="shared" si="44"/>
        <v>#DIV/0!</v>
      </c>
      <c r="E131" s="891" t="e">
        <f t="shared" si="44"/>
        <v>#DIV/0!</v>
      </c>
      <c r="F131" s="891" t="e">
        <f t="shared" si="44"/>
        <v>#DIV/0!</v>
      </c>
      <c r="G131" s="891" t="e">
        <f t="shared" si="44"/>
        <v>#DIV/0!</v>
      </c>
      <c r="H131" s="891" t="e">
        <f t="shared" si="44"/>
        <v>#DIV/0!</v>
      </c>
      <c r="I131" s="891" t="e">
        <f t="shared" si="44"/>
        <v>#DIV/0!</v>
      </c>
      <c r="J131" s="891" t="e">
        <f t="shared" si="44"/>
        <v>#DIV/0!</v>
      </c>
      <c r="K131" s="891" t="e">
        <f t="shared" si="44"/>
        <v>#DIV/0!</v>
      </c>
      <c r="L131" s="891" t="e">
        <f t="shared" si="44"/>
        <v>#DIV/0!</v>
      </c>
      <c r="M131" s="891" t="e">
        <f t="shared" si="44"/>
        <v>#DIV/0!</v>
      </c>
      <c r="N131" s="891" t="e">
        <f t="shared" si="44"/>
        <v>#DIV/0!</v>
      </c>
      <c r="O131" s="905" t="e">
        <f t="shared" si="46"/>
        <v>#DIV/0!</v>
      </c>
      <c r="P131" s="905" t="e">
        <f t="shared" si="47"/>
        <v>#DIV/0!</v>
      </c>
      <c r="Q131" s="905" t="e">
        <f t="shared" si="48"/>
        <v>#DIV/0!</v>
      </c>
      <c r="R131" s="905" t="e">
        <f t="shared" si="49"/>
        <v>#DIV/0!</v>
      </c>
      <c r="S131" s="1146" t="e">
        <f t="shared" si="50"/>
        <v>#DIV/0!</v>
      </c>
      <c r="T131" s="1098"/>
      <c r="U131" s="1098"/>
      <c r="V131" s="1098"/>
      <c r="W131" s="1098"/>
      <c r="X131" s="1098"/>
      <c r="Y131" s="1098"/>
      <c r="Z131" s="1098"/>
      <c r="AA131" s="1098"/>
      <c r="AB131" s="1098"/>
      <c r="AC131" s="1098"/>
      <c r="AD131" s="1098"/>
      <c r="AE131" s="1098"/>
      <c r="AF131" s="874"/>
      <c r="AG131" s="874" t="e">
        <f t="shared" si="45"/>
        <v>#DIV/0!</v>
      </c>
    </row>
    <row r="132" spans="1:33" ht="12.75" customHeight="1" outlineLevel="1" x14ac:dyDescent="0.25">
      <c r="A132" s="879" t="s">
        <v>370</v>
      </c>
      <c r="B132" s="879" t="s">
        <v>368</v>
      </c>
      <c r="C132" s="891" t="e">
        <f t="shared" si="44"/>
        <v>#DIV/0!</v>
      </c>
      <c r="D132" s="891" t="e">
        <f t="shared" si="44"/>
        <v>#DIV/0!</v>
      </c>
      <c r="E132" s="891" t="e">
        <f t="shared" si="44"/>
        <v>#DIV/0!</v>
      </c>
      <c r="F132" s="891" t="e">
        <f t="shared" si="44"/>
        <v>#DIV/0!</v>
      </c>
      <c r="G132" s="891" t="e">
        <f t="shared" si="44"/>
        <v>#DIV/0!</v>
      </c>
      <c r="H132" s="891" t="e">
        <f t="shared" si="44"/>
        <v>#DIV/0!</v>
      </c>
      <c r="I132" s="891" t="e">
        <f t="shared" si="44"/>
        <v>#DIV/0!</v>
      </c>
      <c r="J132" s="891" t="e">
        <f t="shared" si="44"/>
        <v>#DIV/0!</v>
      </c>
      <c r="K132" s="891" t="e">
        <f t="shared" si="44"/>
        <v>#DIV/0!</v>
      </c>
      <c r="L132" s="891" t="e">
        <f t="shared" si="44"/>
        <v>#DIV/0!</v>
      </c>
      <c r="M132" s="891" t="e">
        <f t="shared" si="44"/>
        <v>#DIV/0!</v>
      </c>
      <c r="N132" s="891" t="e">
        <f t="shared" si="44"/>
        <v>#DIV/0!</v>
      </c>
      <c r="O132" s="905" t="e">
        <f t="shared" si="46"/>
        <v>#DIV/0!</v>
      </c>
      <c r="P132" s="905" t="e">
        <f t="shared" si="47"/>
        <v>#DIV/0!</v>
      </c>
      <c r="Q132" s="905" t="e">
        <f t="shared" si="48"/>
        <v>#DIV/0!</v>
      </c>
      <c r="R132" s="905" t="e">
        <f t="shared" si="49"/>
        <v>#DIV/0!</v>
      </c>
      <c r="S132" s="1146" t="e">
        <f t="shared" si="50"/>
        <v>#DIV/0!</v>
      </c>
      <c r="T132" s="1098"/>
      <c r="U132" s="1098"/>
      <c r="V132" s="1098"/>
      <c r="W132" s="1098"/>
      <c r="X132" s="1098"/>
      <c r="Y132" s="1098"/>
      <c r="Z132" s="1098"/>
      <c r="AA132" s="1098"/>
      <c r="AB132" s="1098"/>
      <c r="AC132" s="1098"/>
      <c r="AD132" s="1098"/>
      <c r="AE132" s="1098"/>
      <c r="AF132" s="874"/>
      <c r="AG132" s="874" t="e">
        <f t="shared" si="45"/>
        <v>#DIV/0!</v>
      </c>
    </row>
    <row r="133" spans="1:33" ht="12.75" customHeight="1" outlineLevel="1" x14ac:dyDescent="0.25">
      <c r="A133" s="879" t="s">
        <v>371</v>
      </c>
      <c r="B133" s="879" t="s">
        <v>368</v>
      </c>
      <c r="C133" s="891" t="e">
        <f t="shared" si="44"/>
        <v>#DIV/0!</v>
      </c>
      <c r="D133" s="891" t="e">
        <f t="shared" si="44"/>
        <v>#DIV/0!</v>
      </c>
      <c r="E133" s="891" t="e">
        <f t="shared" si="44"/>
        <v>#DIV/0!</v>
      </c>
      <c r="F133" s="891" t="e">
        <f t="shared" si="44"/>
        <v>#DIV/0!</v>
      </c>
      <c r="G133" s="891" t="e">
        <f t="shared" si="44"/>
        <v>#DIV/0!</v>
      </c>
      <c r="H133" s="891" t="e">
        <f t="shared" si="44"/>
        <v>#DIV/0!</v>
      </c>
      <c r="I133" s="891" t="e">
        <f t="shared" si="44"/>
        <v>#DIV/0!</v>
      </c>
      <c r="J133" s="891" t="e">
        <f t="shared" si="44"/>
        <v>#DIV/0!</v>
      </c>
      <c r="K133" s="891" t="e">
        <f t="shared" si="44"/>
        <v>#DIV/0!</v>
      </c>
      <c r="L133" s="891" t="e">
        <f t="shared" si="44"/>
        <v>#DIV/0!</v>
      </c>
      <c r="M133" s="891" t="e">
        <f t="shared" si="44"/>
        <v>#DIV/0!</v>
      </c>
      <c r="N133" s="891" t="e">
        <f t="shared" si="44"/>
        <v>#DIV/0!</v>
      </c>
      <c r="O133" s="905" t="e">
        <f t="shared" si="46"/>
        <v>#DIV/0!</v>
      </c>
      <c r="P133" s="905" t="e">
        <f t="shared" si="47"/>
        <v>#DIV/0!</v>
      </c>
      <c r="Q133" s="905" t="e">
        <f t="shared" si="48"/>
        <v>#DIV/0!</v>
      </c>
      <c r="R133" s="905" t="e">
        <f t="shared" si="49"/>
        <v>#DIV/0!</v>
      </c>
      <c r="S133" s="1146" t="e">
        <f t="shared" si="50"/>
        <v>#DIV/0!</v>
      </c>
      <c r="T133" s="1098"/>
      <c r="U133" s="1098"/>
      <c r="V133" s="1098"/>
      <c r="W133" s="1098"/>
      <c r="X133" s="1098"/>
      <c r="Y133" s="1098"/>
      <c r="Z133" s="1098"/>
      <c r="AA133" s="1098"/>
      <c r="AB133" s="1098"/>
      <c r="AC133" s="1098"/>
      <c r="AD133" s="1098"/>
      <c r="AE133" s="1098"/>
      <c r="AF133" s="874"/>
      <c r="AG133" s="874" t="e">
        <f t="shared" si="45"/>
        <v>#DIV/0!</v>
      </c>
    </row>
    <row r="134" spans="1:33" ht="12.75" customHeight="1" outlineLevel="1" x14ac:dyDescent="0.25">
      <c r="A134" s="879" t="s">
        <v>372</v>
      </c>
      <c r="B134" s="879" t="s">
        <v>368</v>
      </c>
      <c r="C134" s="891" t="e">
        <f t="shared" si="44"/>
        <v>#DIV/0!</v>
      </c>
      <c r="D134" s="891" t="e">
        <f t="shared" si="44"/>
        <v>#DIV/0!</v>
      </c>
      <c r="E134" s="891" t="e">
        <f t="shared" si="44"/>
        <v>#DIV/0!</v>
      </c>
      <c r="F134" s="891" t="e">
        <f t="shared" si="44"/>
        <v>#DIV/0!</v>
      </c>
      <c r="G134" s="891" t="e">
        <f t="shared" si="44"/>
        <v>#DIV/0!</v>
      </c>
      <c r="H134" s="891" t="e">
        <f t="shared" si="44"/>
        <v>#DIV/0!</v>
      </c>
      <c r="I134" s="891" t="e">
        <f t="shared" si="44"/>
        <v>#DIV/0!</v>
      </c>
      <c r="J134" s="891" t="e">
        <f t="shared" si="44"/>
        <v>#DIV/0!</v>
      </c>
      <c r="K134" s="891" t="e">
        <f t="shared" si="44"/>
        <v>#DIV/0!</v>
      </c>
      <c r="L134" s="891" t="e">
        <f t="shared" si="44"/>
        <v>#DIV/0!</v>
      </c>
      <c r="M134" s="891" t="e">
        <f t="shared" si="44"/>
        <v>#DIV/0!</v>
      </c>
      <c r="N134" s="891" t="e">
        <f t="shared" si="44"/>
        <v>#DIV/0!</v>
      </c>
      <c r="O134" s="905" t="e">
        <f t="shared" si="46"/>
        <v>#DIV/0!</v>
      </c>
      <c r="P134" s="905" t="e">
        <f t="shared" si="47"/>
        <v>#DIV/0!</v>
      </c>
      <c r="Q134" s="905" t="e">
        <f t="shared" si="48"/>
        <v>#DIV/0!</v>
      </c>
      <c r="R134" s="905" t="e">
        <f t="shared" si="49"/>
        <v>#DIV/0!</v>
      </c>
      <c r="S134" s="1146" t="e">
        <f t="shared" si="50"/>
        <v>#DIV/0!</v>
      </c>
      <c r="T134" s="1098"/>
      <c r="U134" s="1098"/>
      <c r="V134" s="1098"/>
      <c r="W134" s="1098"/>
      <c r="X134" s="1098"/>
      <c r="Y134" s="1098"/>
      <c r="Z134" s="1098"/>
      <c r="AA134" s="1098"/>
      <c r="AB134" s="1098"/>
      <c r="AC134" s="1098"/>
      <c r="AD134" s="1098"/>
      <c r="AE134" s="1098"/>
      <c r="AF134" s="874"/>
      <c r="AG134" s="874" t="e">
        <f t="shared" si="45"/>
        <v>#DIV/0!</v>
      </c>
    </row>
    <row r="135" spans="1:33" ht="12.75" customHeight="1" outlineLevel="1" x14ac:dyDescent="0.25">
      <c r="A135" s="879" t="s">
        <v>373</v>
      </c>
      <c r="B135" s="879" t="s">
        <v>366</v>
      </c>
      <c r="C135" s="891" t="e">
        <f t="shared" si="44"/>
        <v>#DIV/0!</v>
      </c>
      <c r="D135" s="891" t="e">
        <f t="shared" si="44"/>
        <v>#DIV/0!</v>
      </c>
      <c r="E135" s="891" t="e">
        <f t="shared" si="44"/>
        <v>#DIV/0!</v>
      </c>
      <c r="F135" s="891" t="e">
        <f t="shared" si="44"/>
        <v>#DIV/0!</v>
      </c>
      <c r="G135" s="891" t="e">
        <f t="shared" si="44"/>
        <v>#DIV/0!</v>
      </c>
      <c r="H135" s="891" t="e">
        <f t="shared" si="44"/>
        <v>#DIV/0!</v>
      </c>
      <c r="I135" s="891" t="e">
        <f t="shared" si="44"/>
        <v>#DIV/0!</v>
      </c>
      <c r="J135" s="891" t="e">
        <f t="shared" si="44"/>
        <v>#DIV/0!</v>
      </c>
      <c r="K135" s="891" t="e">
        <f t="shared" si="44"/>
        <v>#DIV/0!</v>
      </c>
      <c r="L135" s="891" t="e">
        <f t="shared" si="44"/>
        <v>#DIV/0!</v>
      </c>
      <c r="M135" s="891" t="e">
        <f t="shared" si="44"/>
        <v>#DIV/0!</v>
      </c>
      <c r="N135" s="891" t="e">
        <f t="shared" si="44"/>
        <v>#DIV/0!</v>
      </c>
      <c r="O135" s="905" t="e">
        <f t="shared" si="46"/>
        <v>#DIV/0!</v>
      </c>
      <c r="P135" s="905" t="e">
        <f t="shared" si="47"/>
        <v>#DIV/0!</v>
      </c>
      <c r="Q135" s="905" t="e">
        <f t="shared" si="48"/>
        <v>#DIV/0!</v>
      </c>
      <c r="R135" s="905" t="e">
        <f t="shared" si="49"/>
        <v>#DIV/0!</v>
      </c>
      <c r="S135" s="1146" t="e">
        <f t="shared" si="50"/>
        <v>#DIV/0!</v>
      </c>
      <c r="T135" s="1098"/>
      <c r="U135" s="1098"/>
      <c r="V135" s="1098"/>
      <c r="W135" s="1098"/>
      <c r="X135" s="1098"/>
      <c r="Y135" s="1098"/>
      <c r="Z135" s="1098"/>
      <c r="AA135" s="1098"/>
      <c r="AB135" s="1098"/>
      <c r="AC135" s="1098"/>
      <c r="AD135" s="1098"/>
      <c r="AE135" s="1098"/>
      <c r="AF135" s="874"/>
      <c r="AG135" s="874" t="e">
        <f t="shared" si="45"/>
        <v>#DIV/0!</v>
      </c>
    </row>
    <row r="136" spans="1:33" ht="12.75" customHeight="1" outlineLevel="1" x14ac:dyDescent="0.25">
      <c r="A136" s="879" t="s">
        <v>374</v>
      </c>
      <c r="B136" s="879" t="s">
        <v>368</v>
      </c>
      <c r="C136" s="891" t="e">
        <f t="shared" si="44"/>
        <v>#DIV/0!</v>
      </c>
      <c r="D136" s="891" t="e">
        <f t="shared" si="44"/>
        <v>#DIV/0!</v>
      </c>
      <c r="E136" s="891" t="e">
        <f t="shared" si="44"/>
        <v>#DIV/0!</v>
      </c>
      <c r="F136" s="891" t="e">
        <f t="shared" si="44"/>
        <v>#DIV/0!</v>
      </c>
      <c r="G136" s="891" t="e">
        <f t="shared" si="44"/>
        <v>#DIV/0!</v>
      </c>
      <c r="H136" s="891" t="e">
        <f t="shared" si="44"/>
        <v>#DIV/0!</v>
      </c>
      <c r="I136" s="891" t="e">
        <f t="shared" si="44"/>
        <v>#DIV/0!</v>
      </c>
      <c r="J136" s="891" t="e">
        <f t="shared" si="44"/>
        <v>#DIV/0!</v>
      </c>
      <c r="K136" s="891" t="e">
        <f t="shared" si="44"/>
        <v>#DIV/0!</v>
      </c>
      <c r="L136" s="891" t="e">
        <f t="shared" si="44"/>
        <v>#DIV/0!</v>
      </c>
      <c r="M136" s="891" t="e">
        <f t="shared" si="44"/>
        <v>#DIV/0!</v>
      </c>
      <c r="N136" s="891" t="e">
        <f t="shared" si="44"/>
        <v>#DIV/0!</v>
      </c>
      <c r="O136" s="905" t="e">
        <f t="shared" si="46"/>
        <v>#DIV/0!</v>
      </c>
      <c r="P136" s="905" t="e">
        <f t="shared" si="47"/>
        <v>#DIV/0!</v>
      </c>
      <c r="Q136" s="905" t="e">
        <f t="shared" si="48"/>
        <v>#DIV/0!</v>
      </c>
      <c r="R136" s="905" t="e">
        <f t="shared" si="49"/>
        <v>#DIV/0!</v>
      </c>
      <c r="S136" s="1146" t="e">
        <f t="shared" si="50"/>
        <v>#DIV/0!</v>
      </c>
      <c r="T136" s="1098"/>
      <c r="U136" s="1098"/>
      <c r="V136" s="1098"/>
      <c r="W136" s="1098"/>
      <c r="X136" s="1098"/>
      <c r="Y136" s="1098"/>
      <c r="Z136" s="1098"/>
      <c r="AA136" s="1098"/>
      <c r="AB136" s="1098"/>
      <c r="AC136" s="1098"/>
      <c r="AD136" s="1098"/>
      <c r="AE136" s="1098"/>
      <c r="AF136" s="874"/>
      <c r="AG136" s="874" t="e">
        <f t="shared" si="45"/>
        <v>#DIV/0!</v>
      </c>
    </row>
    <row r="137" spans="1:33" ht="12.75" customHeight="1" outlineLevel="1" x14ac:dyDescent="0.25">
      <c r="A137" s="879" t="s">
        <v>375</v>
      </c>
      <c r="B137" s="879" t="s">
        <v>366</v>
      </c>
      <c r="C137" s="891" t="e">
        <f t="shared" si="44"/>
        <v>#DIV/0!</v>
      </c>
      <c r="D137" s="891" t="e">
        <f t="shared" si="44"/>
        <v>#DIV/0!</v>
      </c>
      <c r="E137" s="891" t="e">
        <f t="shared" si="44"/>
        <v>#DIV/0!</v>
      </c>
      <c r="F137" s="891" t="e">
        <f t="shared" si="44"/>
        <v>#DIV/0!</v>
      </c>
      <c r="G137" s="891" t="e">
        <f t="shared" si="44"/>
        <v>#DIV/0!</v>
      </c>
      <c r="H137" s="891" t="e">
        <f t="shared" si="44"/>
        <v>#DIV/0!</v>
      </c>
      <c r="I137" s="891" t="e">
        <f t="shared" si="44"/>
        <v>#DIV/0!</v>
      </c>
      <c r="J137" s="891" t="e">
        <f t="shared" si="44"/>
        <v>#DIV/0!</v>
      </c>
      <c r="K137" s="891" t="e">
        <f t="shared" si="44"/>
        <v>#DIV/0!</v>
      </c>
      <c r="L137" s="891" t="e">
        <f t="shared" si="44"/>
        <v>#DIV/0!</v>
      </c>
      <c r="M137" s="891" t="e">
        <f t="shared" si="44"/>
        <v>#DIV/0!</v>
      </c>
      <c r="N137" s="891" t="e">
        <f t="shared" si="44"/>
        <v>#DIV/0!</v>
      </c>
      <c r="O137" s="905" t="e">
        <f t="shared" si="46"/>
        <v>#DIV/0!</v>
      </c>
      <c r="P137" s="905" t="e">
        <f t="shared" si="47"/>
        <v>#DIV/0!</v>
      </c>
      <c r="Q137" s="905" t="e">
        <f t="shared" si="48"/>
        <v>#DIV/0!</v>
      </c>
      <c r="R137" s="905" t="e">
        <f t="shared" si="49"/>
        <v>#DIV/0!</v>
      </c>
      <c r="S137" s="1146" t="e">
        <f t="shared" si="50"/>
        <v>#DIV/0!</v>
      </c>
      <c r="T137" s="1098"/>
      <c r="U137" s="1098"/>
      <c r="V137" s="1098"/>
      <c r="W137" s="1098"/>
      <c r="X137" s="1098"/>
      <c r="Y137" s="1098"/>
      <c r="Z137" s="1098"/>
      <c r="AA137" s="1098"/>
      <c r="AB137" s="1098"/>
      <c r="AC137" s="1098"/>
      <c r="AD137" s="1098"/>
      <c r="AE137" s="1098"/>
      <c r="AF137" s="874"/>
      <c r="AG137" s="874" t="e">
        <f t="shared" si="45"/>
        <v>#DIV/0!</v>
      </c>
    </row>
    <row r="138" spans="1:33" ht="12.75" customHeight="1" outlineLevel="1" x14ac:dyDescent="0.25">
      <c r="A138" s="879" t="s">
        <v>376</v>
      </c>
      <c r="B138" s="879" t="s">
        <v>368</v>
      </c>
      <c r="C138" s="891" t="e">
        <f t="shared" si="44"/>
        <v>#DIV/0!</v>
      </c>
      <c r="D138" s="891" t="e">
        <f t="shared" si="44"/>
        <v>#DIV/0!</v>
      </c>
      <c r="E138" s="891" t="e">
        <f t="shared" si="44"/>
        <v>#DIV/0!</v>
      </c>
      <c r="F138" s="891" t="e">
        <f t="shared" si="44"/>
        <v>#DIV/0!</v>
      </c>
      <c r="G138" s="891" t="e">
        <f t="shared" si="44"/>
        <v>#DIV/0!</v>
      </c>
      <c r="H138" s="891" t="e">
        <f t="shared" si="44"/>
        <v>#DIV/0!</v>
      </c>
      <c r="I138" s="891" t="e">
        <f t="shared" si="44"/>
        <v>#DIV/0!</v>
      </c>
      <c r="J138" s="891" t="e">
        <f t="shared" si="44"/>
        <v>#DIV/0!</v>
      </c>
      <c r="K138" s="891" t="e">
        <f t="shared" si="44"/>
        <v>#DIV/0!</v>
      </c>
      <c r="L138" s="891" t="e">
        <f t="shared" si="44"/>
        <v>#DIV/0!</v>
      </c>
      <c r="M138" s="891" t="e">
        <f t="shared" si="44"/>
        <v>#DIV/0!</v>
      </c>
      <c r="N138" s="891" t="e">
        <f t="shared" si="44"/>
        <v>#DIV/0!</v>
      </c>
      <c r="O138" s="905" t="e">
        <f t="shared" si="46"/>
        <v>#DIV/0!</v>
      </c>
      <c r="P138" s="905" t="e">
        <f t="shared" si="47"/>
        <v>#DIV/0!</v>
      </c>
      <c r="Q138" s="905" t="e">
        <f t="shared" si="48"/>
        <v>#DIV/0!</v>
      </c>
      <c r="R138" s="905" t="e">
        <f t="shared" si="49"/>
        <v>#DIV/0!</v>
      </c>
      <c r="S138" s="1146" t="e">
        <f t="shared" si="50"/>
        <v>#DIV/0!</v>
      </c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874"/>
      <c r="AG138" s="874" t="e">
        <f t="shared" si="45"/>
        <v>#DIV/0!</v>
      </c>
    </row>
    <row r="139" spans="1:33" ht="12.75" customHeight="1" outlineLevel="1" x14ac:dyDescent="0.25">
      <c r="A139" s="879" t="s">
        <v>377</v>
      </c>
      <c r="B139" s="879" t="s">
        <v>365</v>
      </c>
      <c r="C139" s="891" t="e">
        <f t="shared" si="44"/>
        <v>#DIV/0!</v>
      </c>
      <c r="D139" s="891" t="e">
        <f t="shared" si="44"/>
        <v>#DIV/0!</v>
      </c>
      <c r="E139" s="891" t="e">
        <f t="shared" si="44"/>
        <v>#DIV/0!</v>
      </c>
      <c r="F139" s="891" t="e">
        <f t="shared" si="44"/>
        <v>#DIV/0!</v>
      </c>
      <c r="G139" s="891" t="e">
        <f t="shared" si="44"/>
        <v>#DIV/0!</v>
      </c>
      <c r="H139" s="891" t="e">
        <f t="shared" si="44"/>
        <v>#DIV/0!</v>
      </c>
      <c r="I139" s="891" t="e">
        <f t="shared" si="44"/>
        <v>#DIV/0!</v>
      </c>
      <c r="J139" s="891" t="e">
        <f t="shared" si="44"/>
        <v>#DIV/0!</v>
      </c>
      <c r="K139" s="891" t="e">
        <f t="shared" si="44"/>
        <v>#DIV/0!</v>
      </c>
      <c r="L139" s="891" t="e">
        <f t="shared" si="44"/>
        <v>#DIV/0!</v>
      </c>
      <c r="M139" s="891" t="e">
        <f t="shared" si="44"/>
        <v>#DIV/0!</v>
      </c>
      <c r="N139" s="891" t="e">
        <f t="shared" si="44"/>
        <v>#DIV/0!</v>
      </c>
      <c r="O139" s="905" t="e">
        <f t="shared" si="46"/>
        <v>#DIV/0!</v>
      </c>
      <c r="P139" s="905" t="e">
        <f t="shared" si="47"/>
        <v>#DIV/0!</v>
      </c>
      <c r="Q139" s="905" t="e">
        <f t="shared" si="48"/>
        <v>#DIV/0!</v>
      </c>
      <c r="R139" s="905" t="e">
        <f t="shared" si="49"/>
        <v>#DIV/0!</v>
      </c>
      <c r="S139" s="1146" t="e">
        <f t="shared" si="50"/>
        <v>#DIV/0!</v>
      </c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874"/>
      <c r="AG139" s="874" t="e">
        <f t="shared" si="45"/>
        <v>#DIV/0!</v>
      </c>
    </row>
    <row r="140" spans="1:33" s="923" customFormat="1" ht="12.75" customHeight="1" outlineLevel="1" x14ac:dyDescent="0.25">
      <c r="A140" s="879" t="s">
        <v>367</v>
      </c>
      <c r="B140" s="922"/>
      <c r="C140" s="891" t="e">
        <f>(C70-C104)*C$25-C122</f>
        <v>#DIV/0!</v>
      </c>
      <c r="D140" s="891" t="e">
        <f t="shared" si="44"/>
        <v>#DIV/0!</v>
      </c>
      <c r="E140" s="891" t="e">
        <f t="shared" si="44"/>
        <v>#DIV/0!</v>
      </c>
      <c r="F140" s="891" t="e">
        <f t="shared" si="44"/>
        <v>#DIV/0!</v>
      </c>
      <c r="G140" s="891" t="e">
        <f t="shared" si="44"/>
        <v>#DIV/0!</v>
      </c>
      <c r="H140" s="891" t="e">
        <f t="shared" si="44"/>
        <v>#DIV/0!</v>
      </c>
      <c r="I140" s="891" t="e">
        <f t="shared" si="44"/>
        <v>#DIV/0!</v>
      </c>
      <c r="J140" s="891" t="e">
        <f t="shared" si="44"/>
        <v>#DIV/0!</v>
      </c>
      <c r="K140" s="891" t="e">
        <f t="shared" si="44"/>
        <v>#DIV/0!</v>
      </c>
      <c r="L140" s="891" t="e">
        <f t="shared" si="44"/>
        <v>#DIV/0!</v>
      </c>
      <c r="M140" s="891" t="e">
        <f t="shared" si="44"/>
        <v>#DIV/0!</v>
      </c>
      <c r="N140" s="891" t="e">
        <f t="shared" si="44"/>
        <v>#DIV/0!</v>
      </c>
      <c r="O140" s="905" t="e">
        <f t="shared" si="46"/>
        <v>#DIV/0!</v>
      </c>
      <c r="P140" s="905" t="e">
        <f t="shared" si="47"/>
        <v>#DIV/0!</v>
      </c>
      <c r="Q140" s="905" t="e">
        <f t="shared" si="48"/>
        <v>#DIV/0!</v>
      </c>
      <c r="R140" s="905" t="e">
        <f t="shared" si="49"/>
        <v>#DIV/0!</v>
      </c>
      <c r="S140" s="1146" t="e">
        <f t="shared" si="50"/>
        <v>#DIV/0!</v>
      </c>
      <c r="T140" s="1098"/>
      <c r="U140" s="1098"/>
      <c r="V140" s="1098"/>
      <c r="W140" s="1098"/>
      <c r="X140" s="1098"/>
      <c r="Y140" s="1098"/>
      <c r="Z140" s="1098"/>
      <c r="AA140" s="1098"/>
      <c r="AB140" s="1098"/>
      <c r="AC140" s="1098"/>
      <c r="AD140" s="1098"/>
      <c r="AE140" s="1098"/>
      <c r="AF140" s="874"/>
      <c r="AG140" s="874" t="e">
        <f t="shared" si="45"/>
        <v>#DIV/0!</v>
      </c>
    </row>
    <row r="141" spans="1:33" ht="12.75" customHeight="1" outlineLevel="1" x14ac:dyDescent="0.25">
      <c r="A141" s="893" t="s">
        <v>77</v>
      </c>
      <c r="B141" s="894"/>
      <c r="C141" s="896" t="e">
        <f>SUM(C127:C140)</f>
        <v>#DIV/0!</v>
      </c>
      <c r="D141" s="896" t="e">
        <f t="shared" ref="D141:S141" si="51">SUM(D127:D140)</f>
        <v>#DIV/0!</v>
      </c>
      <c r="E141" s="896" t="e">
        <f t="shared" si="51"/>
        <v>#DIV/0!</v>
      </c>
      <c r="F141" s="896" t="e">
        <f t="shared" si="51"/>
        <v>#DIV/0!</v>
      </c>
      <c r="G141" s="896" t="e">
        <f t="shared" si="51"/>
        <v>#DIV/0!</v>
      </c>
      <c r="H141" s="896" t="e">
        <f t="shared" si="51"/>
        <v>#DIV/0!</v>
      </c>
      <c r="I141" s="896" t="e">
        <f t="shared" si="51"/>
        <v>#DIV/0!</v>
      </c>
      <c r="J141" s="896" t="e">
        <f t="shared" si="51"/>
        <v>#DIV/0!</v>
      </c>
      <c r="K141" s="896" t="e">
        <f t="shared" si="51"/>
        <v>#DIV/0!</v>
      </c>
      <c r="L141" s="896" t="e">
        <f t="shared" si="51"/>
        <v>#DIV/0!</v>
      </c>
      <c r="M141" s="896" t="e">
        <f t="shared" si="51"/>
        <v>#DIV/0!</v>
      </c>
      <c r="N141" s="896" t="e">
        <f t="shared" si="51"/>
        <v>#DIV/0!</v>
      </c>
      <c r="O141" s="896" t="e">
        <f t="shared" si="51"/>
        <v>#DIV/0!</v>
      </c>
      <c r="P141" s="896" t="e">
        <f t="shared" si="51"/>
        <v>#DIV/0!</v>
      </c>
      <c r="Q141" s="896" t="e">
        <f t="shared" si="51"/>
        <v>#DIV/0!</v>
      </c>
      <c r="R141" s="896" t="e">
        <f t="shared" si="51"/>
        <v>#DIV/0!</v>
      </c>
      <c r="S141" s="1147" t="e">
        <f t="shared" si="51"/>
        <v>#DIV/0!</v>
      </c>
      <c r="T141" s="1100"/>
      <c r="U141" s="1100"/>
      <c r="V141" s="1100"/>
      <c r="W141" s="1100"/>
      <c r="X141" s="1100"/>
      <c r="Y141" s="1100"/>
      <c r="Z141" s="1100"/>
      <c r="AA141" s="1100"/>
      <c r="AB141" s="1100"/>
      <c r="AC141" s="1100"/>
      <c r="AD141" s="1100"/>
      <c r="AE141" s="1100"/>
      <c r="AF141" s="874"/>
      <c r="AG141" s="874" t="e">
        <f t="shared" si="45"/>
        <v>#DIV/0!</v>
      </c>
    </row>
    <row r="142" spans="1:33" ht="12.75" customHeight="1" outlineLevel="1" x14ac:dyDescent="0.25">
      <c r="T142" s="923"/>
      <c r="U142" s="923"/>
      <c r="V142" s="923"/>
      <c r="W142" s="923"/>
      <c r="X142" s="923"/>
      <c r="Y142" s="923"/>
      <c r="Z142" s="923"/>
      <c r="AA142" s="923"/>
      <c r="AB142" s="923"/>
      <c r="AC142" s="923"/>
      <c r="AD142" s="923"/>
      <c r="AE142" s="923"/>
      <c r="AF142" s="923"/>
    </row>
    <row r="143" spans="1:33" ht="15" x14ac:dyDescent="0.25">
      <c r="L143"/>
      <c r="M143"/>
      <c r="N143"/>
      <c r="S143" s="929"/>
      <c r="T143" s="1112"/>
      <c r="U143" s="1112"/>
      <c r="V143" s="1112"/>
      <c r="W143" s="1112"/>
      <c r="X143" s="1112"/>
      <c r="Y143" s="1112"/>
      <c r="Z143" s="1112"/>
      <c r="AA143" s="1112"/>
      <c r="AB143" s="1112"/>
      <c r="AC143" s="1112"/>
      <c r="AD143" s="1112"/>
      <c r="AE143" s="1112"/>
      <c r="AF143" s="923"/>
    </row>
    <row r="144" spans="1:33" x14ac:dyDescent="0.25">
      <c r="T144" s="923"/>
      <c r="U144" s="923"/>
      <c r="V144" s="923"/>
      <c r="W144" s="923"/>
      <c r="X144" s="923"/>
      <c r="Y144" s="923"/>
      <c r="Z144" s="923"/>
      <c r="AA144" s="923"/>
      <c r="AB144" s="923"/>
      <c r="AC144" s="923"/>
      <c r="AD144" s="923"/>
      <c r="AE144" s="923"/>
      <c r="AF144" s="923"/>
    </row>
    <row r="145" spans="1:32" x14ac:dyDescent="0.25">
      <c r="F145" s="930"/>
      <c r="T145" s="923"/>
      <c r="U145" s="923"/>
      <c r="V145" s="923"/>
      <c r="W145" s="923"/>
      <c r="X145" s="923"/>
      <c r="Y145" s="923"/>
      <c r="Z145" s="923"/>
      <c r="AA145" s="923"/>
      <c r="AB145" s="923"/>
      <c r="AC145" s="923"/>
      <c r="AD145" s="923"/>
      <c r="AE145" s="923"/>
      <c r="AF145" s="923"/>
    </row>
    <row r="146" spans="1:32" x14ac:dyDescent="0.25">
      <c r="C146" s="932"/>
      <c r="S146" s="929"/>
      <c r="T146" s="923"/>
      <c r="U146" s="923"/>
      <c r="V146" s="923"/>
      <c r="W146" s="923"/>
      <c r="X146" s="923"/>
      <c r="Y146" s="923"/>
      <c r="Z146" s="923"/>
      <c r="AA146" s="923"/>
      <c r="AB146" s="923"/>
      <c r="AC146" s="923"/>
      <c r="AD146" s="923"/>
      <c r="AE146" s="923"/>
      <c r="AF146" s="923"/>
    </row>
    <row r="147" spans="1:32" x14ac:dyDescent="0.25">
      <c r="D147" s="933"/>
      <c r="T147" s="923"/>
      <c r="U147" s="923"/>
      <c r="V147" s="923"/>
      <c r="W147" s="923"/>
      <c r="X147" s="923"/>
      <c r="Y147" s="923"/>
      <c r="Z147" s="923"/>
      <c r="AA147" s="923"/>
      <c r="AB147" s="923"/>
      <c r="AC147" s="923"/>
      <c r="AD147" s="923"/>
      <c r="AE147" s="923"/>
      <c r="AF147" s="923"/>
    </row>
    <row r="148" spans="1:32" x14ac:dyDescent="0.25">
      <c r="T148" s="923"/>
      <c r="U148" s="923"/>
      <c r="V148" s="923"/>
      <c r="W148" s="923"/>
      <c r="X148" s="923"/>
      <c r="Y148" s="923"/>
      <c r="Z148" s="923"/>
      <c r="AA148" s="923"/>
      <c r="AB148" s="923"/>
      <c r="AC148" s="923"/>
      <c r="AD148" s="923"/>
      <c r="AE148" s="923"/>
      <c r="AF148" s="923"/>
    </row>
    <row r="149" spans="1:32" ht="15" x14ac:dyDescent="0.25">
      <c r="A149" s="934" t="s">
        <v>213</v>
      </c>
      <c r="B149" s="935"/>
      <c r="C149" s="936"/>
      <c r="D149" s="936"/>
      <c r="E149" s="936"/>
      <c r="F149" s="936"/>
      <c r="G149" s="936"/>
      <c r="H149" s="936"/>
      <c r="I149" s="936"/>
      <c r="J149" s="936"/>
      <c r="K149" s="936"/>
      <c r="L149" s="936"/>
      <c r="M149" s="936"/>
      <c r="N149" s="936"/>
      <c r="O149" s="936"/>
      <c r="P149" s="936"/>
      <c r="Q149" s="936"/>
      <c r="R149" s="936"/>
      <c r="S149" s="936"/>
      <c r="T149" s="1113"/>
      <c r="U149" s="1113"/>
      <c r="V149" s="1113"/>
      <c r="W149" s="1113"/>
      <c r="X149" s="1113"/>
      <c r="Y149" s="1113"/>
      <c r="Z149" s="1113"/>
      <c r="AA149" s="1113"/>
      <c r="AB149" s="1113"/>
      <c r="AC149" s="1113"/>
      <c r="AD149" s="1113"/>
      <c r="AE149" s="1113"/>
      <c r="AF149" s="923"/>
    </row>
    <row r="150" spans="1:32" ht="15" x14ac:dyDescent="0.25">
      <c r="A150" s="937" t="s">
        <v>214</v>
      </c>
      <c r="B150" s="935"/>
      <c r="C150" s="938"/>
      <c r="D150" s="938"/>
      <c r="E150" s="938"/>
      <c r="F150" s="938"/>
      <c r="G150" s="938"/>
      <c r="H150" s="938"/>
      <c r="I150" s="938"/>
      <c r="J150" s="938"/>
      <c r="K150" s="938"/>
      <c r="L150" s="938"/>
      <c r="M150" s="938"/>
      <c r="N150" s="938"/>
      <c r="O150" s="938"/>
      <c r="P150" s="938"/>
      <c r="Q150" s="938"/>
      <c r="R150" s="938"/>
      <c r="S150" s="1148"/>
      <c r="T150" s="1111"/>
      <c r="U150" s="1111"/>
      <c r="V150" s="1111"/>
      <c r="W150" s="1111"/>
      <c r="X150" s="1111"/>
      <c r="Y150" s="1111"/>
      <c r="Z150" s="1111"/>
      <c r="AA150" s="1111"/>
      <c r="AB150" s="1111"/>
      <c r="AC150" s="1111"/>
      <c r="AD150" s="1111"/>
      <c r="AE150" s="1111"/>
      <c r="AF150" s="923"/>
    </row>
    <row r="151" spans="1:32" ht="15" x14ac:dyDescent="0.25">
      <c r="A151" s="939" t="s">
        <v>215</v>
      </c>
      <c r="B151" s="935"/>
      <c r="C151" s="940">
        <f t="shared" ref="C151:S151" si="52">C14</f>
        <v>0</v>
      </c>
      <c r="D151" s="940">
        <f t="shared" si="52"/>
        <v>0</v>
      </c>
      <c r="E151" s="940">
        <f t="shared" si="52"/>
        <v>0</v>
      </c>
      <c r="F151" s="940">
        <f t="shared" si="52"/>
        <v>0</v>
      </c>
      <c r="G151" s="940">
        <f t="shared" si="52"/>
        <v>0</v>
      </c>
      <c r="H151" s="940">
        <f t="shared" si="52"/>
        <v>0</v>
      </c>
      <c r="I151" s="940">
        <f t="shared" si="52"/>
        <v>0</v>
      </c>
      <c r="J151" s="940">
        <f t="shared" si="52"/>
        <v>0</v>
      </c>
      <c r="K151" s="940">
        <f t="shared" si="52"/>
        <v>0</v>
      </c>
      <c r="L151" s="940">
        <f t="shared" si="52"/>
        <v>0</v>
      </c>
      <c r="M151" s="940">
        <f t="shared" si="52"/>
        <v>0</v>
      </c>
      <c r="N151" s="940">
        <f t="shared" si="52"/>
        <v>0</v>
      </c>
      <c r="O151" s="940">
        <f t="shared" si="52"/>
        <v>0</v>
      </c>
      <c r="P151" s="940">
        <f t="shared" si="52"/>
        <v>0</v>
      </c>
      <c r="Q151" s="940">
        <f t="shared" si="52"/>
        <v>0</v>
      </c>
      <c r="R151" s="940">
        <f t="shared" si="52"/>
        <v>0</v>
      </c>
      <c r="S151" s="1149">
        <f t="shared" si="52"/>
        <v>0</v>
      </c>
      <c r="T151" s="1114"/>
      <c r="U151" s="1114"/>
      <c r="V151" s="1114"/>
      <c r="W151" s="1114"/>
      <c r="X151" s="1114"/>
      <c r="Y151" s="1114"/>
      <c r="Z151" s="1114"/>
      <c r="AA151" s="1114"/>
      <c r="AB151" s="1114"/>
      <c r="AC151" s="1115"/>
      <c r="AD151" s="1114"/>
      <c r="AE151" s="1114"/>
      <c r="AF151" s="923"/>
    </row>
    <row r="152" spans="1:32" ht="15" x14ac:dyDescent="0.25">
      <c r="A152" s="939" t="s">
        <v>216</v>
      </c>
      <c r="B152" s="935"/>
      <c r="C152" s="941">
        <f t="shared" ref="C152:S152" si="53">C20</f>
        <v>0</v>
      </c>
      <c r="D152" s="941">
        <f t="shared" si="53"/>
        <v>0</v>
      </c>
      <c r="E152" s="941">
        <f t="shared" si="53"/>
        <v>0</v>
      </c>
      <c r="F152" s="941">
        <f t="shared" si="53"/>
        <v>0</v>
      </c>
      <c r="G152" s="941">
        <f t="shared" si="53"/>
        <v>0</v>
      </c>
      <c r="H152" s="941">
        <f t="shared" si="53"/>
        <v>0</v>
      </c>
      <c r="I152" s="941">
        <f t="shared" si="53"/>
        <v>0</v>
      </c>
      <c r="J152" s="941">
        <f t="shared" si="53"/>
        <v>0</v>
      </c>
      <c r="K152" s="941">
        <f t="shared" si="53"/>
        <v>0</v>
      </c>
      <c r="L152" s="941">
        <f t="shared" si="53"/>
        <v>0</v>
      </c>
      <c r="M152" s="941">
        <f t="shared" si="53"/>
        <v>0</v>
      </c>
      <c r="N152" s="941">
        <f t="shared" si="53"/>
        <v>0</v>
      </c>
      <c r="O152" s="941">
        <f t="shared" si="53"/>
        <v>0</v>
      </c>
      <c r="P152" s="941">
        <f t="shared" si="53"/>
        <v>0</v>
      </c>
      <c r="Q152" s="941">
        <f t="shared" si="53"/>
        <v>0</v>
      </c>
      <c r="R152" s="941">
        <f t="shared" si="53"/>
        <v>0</v>
      </c>
      <c r="S152" s="1150">
        <f t="shared" si="53"/>
        <v>0</v>
      </c>
      <c r="T152" s="1116"/>
      <c r="U152" s="1117"/>
      <c r="V152" s="1117"/>
      <c r="W152" s="1117"/>
      <c r="X152" s="1117"/>
      <c r="Y152" s="1117"/>
      <c r="Z152" s="1117"/>
      <c r="AA152" s="1117"/>
      <c r="AB152" s="1117"/>
      <c r="AC152" s="1116"/>
      <c r="AD152" s="1117"/>
      <c r="AE152" s="1117"/>
      <c r="AF152" s="923"/>
    </row>
    <row r="153" spans="1:32" ht="15" x14ac:dyDescent="0.25">
      <c r="A153" s="942" t="s">
        <v>217</v>
      </c>
      <c r="B153" s="935"/>
      <c r="C153" s="943"/>
      <c r="D153" s="943"/>
      <c r="E153" s="943"/>
      <c r="F153" s="943"/>
      <c r="G153" s="943"/>
      <c r="H153" s="943"/>
      <c r="I153" s="943"/>
      <c r="J153" s="943"/>
      <c r="K153" s="943"/>
      <c r="L153" s="943"/>
      <c r="M153" s="943"/>
      <c r="N153" s="943"/>
      <c r="O153" s="943"/>
      <c r="P153" s="943"/>
      <c r="Q153" s="943"/>
      <c r="R153" s="943"/>
      <c r="S153" s="1151"/>
      <c r="T153" s="1118"/>
      <c r="U153" s="1118"/>
      <c r="V153" s="1118"/>
      <c r="W153" s="1118"/>
      <c r="X153" s="1118"/>
      <c r="Y153" s="1118"/>
      <c r="Z153" s="1118"/>
      <c r="AA153" s="1118"/>
      <c r="AB153" s="1118"/>
      <c r="AC153" s="1118"/>
      <c r="AD153" s="1118"/>
      <c r="AE153" s="1118"/>
      <c r="AF153" s="923"/>
    </row>
    <row r="154" spans="1:32" ht="15" x14ac:dyDescent="0.25">
      <c r="A154" s="944" t="s">
        <v>218</v>
      </c>
      <c r="B154" s="935"/>
      <c r="C154" s="1180"/>
      <c r="D154" s="1180"/>
      <c r="E154" s="1180"/>
      <c r="F154" s="1180"/>
      <c r="G154" s="1180"/>
      <c r="H154" s="1180"/>
      <c r="I154" s="1180"/>
      <c r="J154" s="1180"/>
      <c r="K154" s="1180"/>
      <c r="L154" s="1180"/>
      <c r="M154" s="1180"/>
      <c r="N154" s="1180"/>
      <c r="O154" s="1180"/>
      <c r="P154" s="1180"/>
      <c r="Q154" s="1180"/>
      <c r="R154" s="1180"/>
      <c r="S154" s="1181"/>
      <c r="T154" s="1119"/>
      <c r="U154" s="1119"/>
      <c r="V154" s="1119"/>
      <c r="W154" s="1119"/>
      <c r="X154" s="1119"/>
      <c r="Y154" s="1119"/>
      <c r="Z154" s="1119"/>
      <c r="AA154" s="1119"/>
      <c r="AB154" s="1119"/>
      <c r="AC154" s="1119"/>
      <c r="AD154" s="1119"/>
      <c r="AE154" s="1119"/>
      <c r="AF154" s="923"/>
    </row>
    <row r="155" spans="1:32" ht="15" x14ac:dyDescent="0.25">
      <c r="A155" s="944" t="s">
        <v>219</v>
      </c>
      <c r="B155" s="935"/>
      <c r="C155" s="1180"/>
      <c r="D155" s="1180"/>
      <c r="E155" s="1180"/>
      <c r="F155" s="1180"/>
      <c r="G155" s="1180"/>
      <c r="H155" s="1180"/>
      <c r="I155" s="1180"/>
      <c r="J155" s="1180"/>
      <c r="K155" s="1180"/>
      <c r="L155" s="1180"/>
      <c r="M155" s="1180"/>
      <c r="N155" s="1180"/>
      <c r="O155" s="1180"/>
      <c r="P155" s="1180"/>
      <c r="Q155" s="1180"/>
      <c r="R155" s="1180"/>
      <c r="S155" s="1181"/>
      <c r="T155" s="1119"/>
      <c r="U155" s="1119"/>
      <c r="V155" s="1119"/>
      <c r="W155" s="1119"/>
      <c r="X155" s="1119"/>
      <c r="Y155" s="1119"/>
      <c r="Z155" s="1119"/>
      <c r="AA155" s="1119"/>
      <c r="AB155" s="1119"/>
      <c r="AC155" s="1119"/>
      <c r="AD155" s="1119"/>
      <c r="AE155" s="1119"/>
      <c r="AF155" s="923"/>
    </row>
    <row r="156" spans="1:32" x14ac:dyDescent="0.2">
      <c r="A156" s="946"/>
      <c r="B156" s="935"/>
      <c r="C156" s="947"/>
      <c r="D156" s="947"/>
      <c r="E156" s="947"/>
      <c r="F156" s="947"/>
      <c r="G156" s="947"/>
      <c r="H156" s="947"/>
      <c r="I156" s="947"/>
      <c r="J156" s="947"/>
      <c r="K156" s="947"/>
      <c r="L156" s="947"/>
      <c r="M156" s="947"/>
      <c r="N156" s="947"/>
      <c r="O156" s="947"/>
      <c r="P156" s="947"/>
      <c r="Q156" s="947"/>
      <c r="R156" s="947"/>
      <c r="S156" s="1153"/>
      <c r="T156" s="964"/>
      <c r="U156" s="964"/>
      <c r="V156" s="964"/>
      <c r="W156" s="964"/>
      <c r="X156" s="964"/>
      <c r="Y156" s="964"/>
      <c r="Z156" s="964"/>
      <c r="AA156" s="964"/>
      <c r="AB156" s="964"/>
      <c r="AC156" s="964"/>
      <c r="AD156" s="964"/>
      <c r="AE156" s="964"/>
      <c r="AF156" s="923"/>
    </row>
    <row r="157" spans="1:32" x14ac:dyDescent="0.2">
      <c r="A157" s="948" t="s">
        <v>220</v>
      </c>
      <c r="B157" s="935"/>
      <c r="C157" s="947"/>
      <c r="D157" s="947"/>
      <c r="E157" s="947"/>
      <c r="F157" s="947"/>
      <c r="G157" s="947"/>
      <c r="H157" s="947"/>
      <c r="I157" s="947"/>
      <c r="J157" s="947"/>
      <c r="K157" s="947"/>
      <c r="L157" s="947"/>
      <c r="M157" s="947"/>
      <c r="N157" s="947"/>
      <c r="O157" s="947"/>
      <c r="P157" s="947"/>
      <c r="Q157" s="947"/>
      <c r="R157" s="947"/>
      <c r="S157" s="1153"/>
      <c r="T157" s="964"/>
      <c r="U157" s="964"/>
      <c r="V157" s="964"/>
      <c r="W157" s="964"/>
      <c r="X157" s="964"/>
      <c r="Y157" s="964"/>
      <c r="Z157" s="964"/>
      <c r="AA157" s="964"/>
      <c r="AB157" s="964"/>
      <c r="AC157" s="964"/>
      <c r="AD157" s="964"/>
      <c r="AE157" s="964"/>
      <c r="AF157" s="923"/>
    </row>
    <row r="158" spans="1:32" x14ac:dyDescent="0.2">
      <c r="A158" s="949" t="s">
        <v>221</v>
      </c>
      <c r="B158" s="935"/>
      <c r="C158" s="950"/>
      <c r="D158" s="950"/>
      <c r="E158" s="950"/>
      <c r="F158" s="950"/>
      <c r="G158" s="950"/>
      <c r="H158" s="950"/>
      <c r="I158" s="950"/>
      <c r="J158" s="950"/>
      <c r="K158" s="950"/>
      <c r="L158" s="950"/>
      <c r="M158" s="950"/>
      <c r="N158" s="950"/>
      <c r="O158" s="950"/>
      <c r="P158" s="950"/>
      <c r="Q158" s="950"/>
      <c r="R158" s="950"/>
      <c r="S158" s="1154"/>
      <c r="T158" s="1114"/>
      <c r="U158" s="1114"/>
      <c r="V158" s="1114"/>
      <c r="W158" s="1114"/>
      <c r="X158" s="1114"/>
      <c r="Y158" s="1114"/>
      <c r="Z158" s="1114"/>
      <c r="AA158" s="1114"/>
      <c r="AB158" s="1114"/>
      <c r="AC158" s="1114"/>
      <c r="AD158" s="1114"/>
      <c r="AE158" s="1114"/>
      <c r="AF158" s="923"/>
    </row>
    <row r="159" spans="1:32" x14ac:dyDescent="0.2">
      <c r="A159" s="951" t="s">
        <v>222</v>
      </c>
      <c r="B159" s="935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3"/>
      <c r="P159" s="953"/>
      <c r="Q159" s="953"/>
      <c r="R159" s="953"/>
      <c r="S159" s="1155"/>
      <c r="T159" s="1114"/>
      <c r="U159" s="1114"/>
      <c r="V159" s="1114"/>
      <c r="W159" s="1114"/>
      <c r="X159" s="1114"/>
      <c r="Y159" s="1114"/>
      <c r="Z159" s="1114"/>
      <c r="AA159" s="1114"/>
      <c r="AB159" s="1114"/>
      <c r="AC159" s="1114"/>
      <c r="AD159" s="1114"/>
      <c r="AE159" s="1114"/>
      <c r="AF159" s="923"/>
    </row>
    <row r="160" spans="1:32" x14ac:dyDescent="0.2">
      <c r="A160" s="951" t="s">
        <v>223</v>
      </c>
      <c r="B160" s="935"/>
      <c r="C160" s="952"/>
      <c r="D160" s="952"/>
      <c r="E160" s="952"/>
      <c r="F160" s="952"/>
      <c r="G160" s="952"/>
      <c r="H160" s="952"/>
      <c r="I160" s="952"/>
      <c r="J160" s="952"/>
      <c r="K160" s="952"/>
      <c r="L160" s="952"/>
      <c r="M160" s="952"/>
      <c r="N160" s="952"/>
      <c r="O160" s="953"/>
      <c r="P160" s="953"/>
      <c r="Q160" s="953"/>
      <c r="R160" s="953"/>
      <c r="S160" s="1155"/>
      <c r="T160" s="1114"/>
      <c r="U160" s="1114"/>
      <c r="V160" s="1114"/>
      <c r="W160" s="1114"/>
      <c r="X160" s="1114"/>
      <c r="Y160" s="1114"/>
      <c r="Z160" s="1114"/>
      <c r="AA160" s="1114"/>
      <c r="AB160" s="1114"/>
      <c r="AC160" s="1114"/>
      <c r="AD160" s="1114"/>
      <c r="AE160" s="1114"/>
      <c r="AF160" s="923"/>
    </row>
    <row r="161" spans="1:32" x14ac:dyDescent="0.2">
      <c r="A161" s="954" t="s">
        <v>224</v>
      </c>
      <c r="B161" s="935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40"/>
      <c r="P161" s="940"/>
      <c r="Q161" s="940"/>
      <c r="R161" s="940"/>
      <c r="S161" s="1149"/>
      <c r="T161" s="1114"/>
      <c r="U161" s="1114"/>
      <c r="V161" s="1114"/>
      <c r="W161" s="1114"/>
      <c r="X161" s="1114"/>
      <c r="Y161" s="1114"/>
      <c r="Z161" s="1114"/>
      <c r="AA161" s="1114"/>
      <c r="AB161" s="1114"/>
      <c r="AC161" s="1114"/>
      <c r="AD161" s="1114"/>
      <c r="AE161" s="1114"/>
      <c r="AF161" s="923"/>
    </row>
    <row r="162" spans="1:32" x14ac:dyDescent="0.2">
      <c r="A162" s="951"/>
      <c r="B162" s="935"/>
      <c r="C162" s="953"/>
      <c r="D162" s="953"/>
      <c r="E162" s="953"/>
      <c r="F162" s="953"/>
      <c r="G162" s="953"/>
      <c r="H162" s="953"/>
      <c r="I162" s="953"/>
      <c r="J162" s="953"/>
      <c r="K162" s="953"/>
      <c r="L162" s="953"/>
      <c r="M162" s="953"/>
      <c r="N162" s="953"/>
      <c r="O162" s="953"/>
      <c r="P162" s="953"/>
      <c r="Q162" s="953"/>
      <c r="R162" s="953"/>
      <c r="S162" s="1155"/>
      <c r="T162" s="1114"/>
      <c r="U162" s="1114"/>
      <c r="V162" s="1114"/>
      <c r="W162" s="1114"/>
      <c r="X162" s="1114"/>
      <c r="Y162" s="1114"/>
      <c r="Z162" s="1114"/>
      <c r="AA162" s="1114"/>
      <c r="AB162" s="1114"/>
      <c r="AC162" s="1114"/>
      <c r="AD162" s="1114"/>
      <c r="AE162" s="1114"/>
      <c r="AF162" s="923"/>
    </row>
    <row r="163" spans="1:32" x14ac:dyDescent="0.2">
      <c r="A163" s="949" t="s">
        <v>225</v>
      </c>
      <c r="B163" s="935"/>
      <c r="C163" s="950">
        <f t="shared" ref="C163:S163" si="54">((C164-C165-C170)*C152+C155)*(1+C168)</f>
        <v>0</v>
      </c>
      <c r="D163" s="950">
        <f t="shared" si="54"/>
        <v>0</v>
      </c>
      <c r="E163" s="950">
        <f t="shared" si="54"/>
        <v>0</v>
      </c>
      <c r="F163" s="950">
        <f t="shared" si="54"/>
        <v>0</v>
      </c>
      <c r="G163" s="950">
        <f t="shared" si="54"/>
        <v>0</v>
      </c>
      <c r="H163" s="950">
        <f t="shared" si="54"/>
        <v>0</v>
      </c>
      <c r="I163" s="950">
        <f t="shared" si="54"/>
        <v>0</v>
      </c>
      <c r="J163" s="950">
        <f t="shared" si="54"/>
        <v>0</v>
      </c>
      <c r="K163" s="950">
        <f t="shared" si="54"/>
        <v>0</v>
      </c>
      <c r="L163" s="950">
        <f t="shared" si="54"/>
        <v>0</v>
      </c>
      <c r="M163" s="950">
        <f t="shared" si="54"/>
        <v>0</v>
      </c>
      <c r="N163" s="950">
        <f t="shared" si="54"/>
        <v>0</v>
      </c>
      <c r="O163" s="950">
        <f t="shared" si="54"/>
        <v>0</v>
      </c>
      <c r="P163" s="950">
        <f t="shared" si="54"/>
        <v>0</v>
      </c>
      <c r="Q163" s="950">
        <f t="shared" si="54"/>
        <v>0</v>
      </c>
      <c r="R163" s="950">
        <f t="shared" si="54"/>
        <v>0</v>
      </c>
      <c r="S163" s="1154">
        <f t="shared" si="54"/>
        <v>0</v>
      </c>
      <c r="T163" s="1114"/>
      <c r="U163" s="1114"/>
      <c r="V163" s="1114"/>
      <c r="W163" s="1114"/>
      <c r="X163" s="1114"/>
      <c r="Y163" s="1114"/>
      <c r="Z163" s="1114"/>
      <c r="AA163" s="1114"/>
      <c r="AB163" s="1114"/>
      <c r="AC163" s="1114"/>
      <c r="AD163" s="1114"/>
      <c r="AE163" s="1114"/>
      <c r="AF163" s="923"/>
    </row>
    <row r="164" spans="1:32" x14ac:dyDescent="0.2">
      <c r="A164" s="951" t="s">
        <v>226</v>
      </c>
      <c r="B164" s="935"/>
      <c r="C164" s="952"/>
      <c r="D164" s="952"/>
      <c r="E164" s="952"/>
      <c r="F164" s="952"/>
      <c r="G164" s="952"/>
      <c r="H164" s="952"/>
      <c r="I164" s="952"/>
      <c r="J164" s="952"/>
      <c r="K164" s="952"/>
      <c r="L164" s="952"/>
      <c r="M164" s="952"/>
      <c r="N164" s="952"/>
      <c r="O164" s="953"/>
      <c r="P164" s="953"/>
      <c r="Q164" s="953"/>
      <c r="R164" s="953"/>
      <c r="S164" s="1155"/>
      <c r="T164" s="1114"/>
      <c r="U164" s="1114"/>
      <c r="V164" s="1114"/>
      <c r="W164" s="1114"/>
      <c r="X164" s="1114"/>
      <c r="Y164" s="1114"/>
      <c r="Z164" s="1114"/>
      <c r="AA164" s="1114"/>
      <c r="AB164" s="1114"/>
      <c r="AC164" s="1114"/>
      <c r="AD164" s="1114"/>
      <c r="AE164" s="1114"/>
      <c r="AF164" s="923"/>
    </row>
    <row r="165" spans="1:32" x14ac:dyDescent="0.2">
      <c r="A165" s="951" t="s">
        <v>227</v>
      </c>
      <c r="B165" s="935"/>
      <c r="C165" s="952"/>
      <c r="D165" s="952"/>
      <c r="E165" s="952"/>
      <c r="F165" s="952"/>
      <c r="G165" s="952"/>
      <c r="H165" s="952"/>
      <c r="I165" s="952"/>
      <c r="J165" s="952"/>
      <c r="K165" s="952"/>
      <c r="L165" s="952"/>
      <c r="M165" s="952"/>
      <c r="N165" s="952"/>
      <c r="O165" s="953"/>
      <c r="P165" s="953"/>
      <c r="Q165" s="953"/>
      <c r="R165" s="953"/>
      <c r="S165" s="1155"/>
      <c r="T165" s="1114"/>
      <c r="U165" s="1114"/>
      <c r="V165" s="1114"/>
      <c r="W165" s="1114"/>
      <c r="X165" s="1114"/>
      <c r="Y165" s="1114"/>
      <c r="Z165" s="1114"/>
      <c r="AA165" s="1114"/>
      <c r="AB165" s="1114"/>
      <c r="AC165" s="1114"/>
      <c r="AD165" s="1114"/>
      <c r="AE165" s="1114"/>
      <c r="AF165" s="923"/>
    </row>
    <row r="166" spans="1:32" x14ac:dyDescent="0.2">
      <c r="A166" s="954" t="s">
        <v>228</v>
      </c>
      <c r="B166" s="935"/>
      <c r="C166" s="952"/>
      <c r="D166" s="952"/>
      <c r="E166" s="952"/>
      <c r="F166" s="952"/>
      <c r="G166" s="952"/>
      <c r="H166" s="952"/>
      <c r="I166" s="952"/>
      <c r="J166" s="952"/>
      <c r="K166" s="952"/>
      <c r="L166" s="952"/>
      <c r="M166" s="952"/>
      <c r="N166" s="952"/>
      <c r="O166" s="940"/>
      <c r="P166" s="940"/>
      <c r="Q166" s="940"/>
      <c r="R166" s="940"/>
      <c r="S166" s="1149"/>
      <c r="T166" s="1114"/>
      <c r="U166" s="1114"/>
      <c r="V166" s="1114"/>
      <c r="W166" s="1114"/>
      <c r="X166" s="1114"/>
      <c r="Y166" s="1114"/>
      <c r="Z166" s="1114"/>
      <c r="AA166" s="1114"/>
      <c r="AB166" s="1114"/>
      <c r="AC166" s="1114"/>
      <c r="AD166" s="1114"/>
      <c r="AE166" s="1114"/>
      <c r="AF166" s="923"/>
    </row>
    <row r="167" spans="1:32" x14ac:dyDescent="0.2">
      <c r="A167" s="951"/>
      <c r="B167" s="935"/>
      <c r="C167" s="953"/>
      <c r="D167" s="953"/>
      <c r="E167" s="953"/>
      <c r="F167" s="953"/>
      <c r="G167" s="953"/>
      <c r="H167" s="953"/>
      <c r="I167" s="953"/>
      <c r="J167" s="953"/>
      <c r="K167" s="953"/>
      <c r="L167" s="953"/>
      <c r="M167" s="953"/>
      <c r="N167" s="953"/>
      <c r="O167" s="953"/>
      <c r="P167" s="953"/>
      <c r="Q167" s="953"/>
      <c r="R167" s="953"/>
      <c r="S167" s="1155"/>
      <c r="T167" s="1114"/>
      <c r="U167" s="1114"/>
      <c r="V167" s="1114"/>
      <c r="W167" s="1114"/>
      <c r="X167" s="1114"/>
      <c r="Y167" s="1114"/>
      <c r="Z167" s="1114"/>
      <c r="AA167" s="1114"/>
      <c r="AB167" s="1114"/>
      <c r="AC167" s="1114"/>
      <c r="AD167" s="1114"/>
      <c r="AE167" s="1114"/>
      <c r="AF167" s="923"/>
    </row>
    <row r="168" spans="1:32" ht="15" x14ac:dyDescent="0.25">
      <c r="A168" s="955" t="s">
        <v>229</v>
      </c>
      <c r="B168" s="935"/>
      <c r="C168" s="956"/>
      <c r="D168" s="956"/>
      <c r="E168" s="956"/>
      <c r="F168" s="956"/>
      <c r="G168" s="956"/>
      <c r="H168" s="956"/>
      <c r="I168" s="956"/>
      <c r="J168" s="956"/>
      <c r="K168" s="956"/>
      <c r="L168" s="956"/>
      <c r="M168" s="956"/>
      <c r="N168" s="956"/>
      <c r="O168" s="956"/>
      <c r="P168" s="956"/>
      <c r="Q168" s="956"/>
      <c r="R168" s="956"/>
      <c r="S168" s="1156"/>
      <c r="T168" s="1120"/>
      <c r="U168" s="1120"/>
      <c r="V168" s="1120"/>
      <c r="W168" s="1120"/>
      <c r="X168" s="1120"/>
      <c r="Y168" s="1120"/>
      <c r="Z168" s="1120"/>
      <c r="AA168" s="1120"/>
      <c r="AB168" s="1120"/>
      <c r="AC168" s="1120"/>
      <c r="AD168" s="1120"/>
      <c r="AE168" s="1120"/>
      <c r="AF168" s="923"/>
    </row>
    <row r="169" spans="1:32" ht="15" x14ac:dyDescent="0.25">
      <c r="A169" s="957" t="s">
        <v>230</v>
      </c>
      <c r="B169" s="935"/>
      <c r="C169" s="958">
        <f>IF(C171&lt;=15,0,IF(AND(C171&gt;15,C171&lt;=20),ROUNDDOWN((C171*7.3-109.5)*35%,1),IF(AND(C171&gt;20,C171&lt;=25),ROUNDDOWN((C171*7.3-146)*45%+12.78,1),(ROUNDDOWN((C171*7.3-182.5)*30%+29.2,1)))))*(1-C22)*30%</f>
        <v>0</v>
      </c>
      <c r="D169" s="958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58">
        <f t="shared" si="55"/>
        <v>0</v>
      </c>
      <c r="F169" s="958">
        <f t="shared" si="55"/>
        <v>0</v>
      </c>
      <c r="G169" s="958">
        <f t="shared" si="55"/>
        <v>0</v>
      </c>
      <c r="H169" s="958">
        <f t="shared" si="55"/>
        <v>0</v>
      </c>
      <c r="I169" s="958">
        <f t="shared" si="55"/>
        <v>0</v>
      </c>
      <c r="J169" s="958">
        <f t="shared" si="55"/>
        <v>0</v>
      </c>
      <c r="K169" s="958">
        <f t="shared" si="55"/>
        <v>0</v>
      </c>
      <c r="L169" s="958">
        <f t="shared" si="55"/>
        <v>0</v>
      </c>
      <c r="M169" s="958">
        <f t="shared" si="55"/>
        <v>0</v>
      </c>
      <c r="N169" s="958">
        <f t="shared" si="55"/>
        <v>0</v>
      </c>
      <c r="O169" s="958">
        <f t="shared" si="55"/>
        <v>0</v>
      </c>
      <c r="P169" s="958">
        <f t="shared" si="55"/>
        <v>0</v>
      </c>
      <c r="Q169" s="958">
        <f t="shared" si="55"/>
        <v>0</v>
      </c>
      <c r="R169" s="958">
        <f t="shared" si="55"/>
        <v>0</v>
      </c>
      <c r="S169" s="1157">
        <f t="shared" si="55"/>
        <v>0</v>
      </c>
      <c r="T169" s="1121"/>
      <c r="U169" s="1121"/>
      <c r="V169" s="1121"/>
      <c r="W169" s="1121"/>
      <c r="X169" s="1121"/>
      <c r="Y169" s="1121"/>
      <c r="Z169" s="1121"/>
      <c r="AA169" s="1121"/>
      <c r="AB169" s="1121"/>
      <c r="AC169" s="1121"/>
      <c r="AD169" s="1121"/>
      <c r="AE169" s="1121"/>
      <c r="AF169" s="923"/>
    </row>
    <row r="170" spans="1:32" ht="15" x14ac:dyDescent="0.25">
      <c r="A170" s="959" t="s">
        <v>231</v>
      </c>
      <c r="B170" s="935"/>
      <c r="C170" s="960">
        <f t="shared" ref="C170:S170" si="56">C169</f>
        <v>0</v>
      </c>
      <c r="D170" s="960">
        <f t="shared" si="56"/>
        <v>0</v>
      </c>
      <c r="E170" s="960">
        <f t="shared" si="56"/>
        <v>0</v>
      </c>
      <c r="F170" s="960">
        <f t="shared" si="56"/>
        <v>0</v>
      </c>
      <c r="G170" s="960">
        <f t="shared" si="56"/>
        <v>0</v>
      </c>
      <c r="H170" s="960">
        <f t="shared" si="56"/>
        <v>0</v>
      </c>
      <c r="I170" s="960">
        <f t="shared" si="56"/>
        <v>0</v>
      </c>
      <c r="J170" s="960">
        <f t="shared" si="56"/>
        <v>0</v>
      </c>
      <c r="K170" s="960">
        <f t="shared" si="56"/>
        <v>0</v>
      </c>
      <c r="L170" s="960">
        <f t="shared" si="56"/>
        <v>0</v>
      </c>
      <c r="M170" s="960">
        <f t="shared" si="56"/>
        <v>0</v>
      </c>
      <c r="N170" s="960">
        <f t="shared" si="56"/>
        <v>0</v>
      </c>
      <c r="O170" s="960">
        <f t="shared" si="56"/>
        <v>0</v>
      </c>
      <c r="P170" s="960">
        <f t="shared" si="56"/>
        <v>0</v>
      </c>
      <c r="Q170" s="960">
        <f t="shared" si="56"/>
        <v>0</v>
      </c>
      <c r="R170" s="960">
        <f t="shared" si="56"/>
        <v>0</v>
      </c>
      <c r="S170" s="1158">
        <f t="shared" si="56"/>
        <v>0</v>
      </c>
      <c r="T170" s="1121"/>
      <c r="U170" s="1121"/>
      <c r="V170" s="1121"/>
      <c r="W170" s="1121"/>
      <c r="X170" s="1121"/>
      <c r="Y170" s="1121"/>
      <c r="Z170" s="1121"/>
      <c r="AA170" s="1121"/>
      <c r="AB170" s="1121"/>
      <c r="AC170" s="1121"/>
      <c r="AD170" s="1121"/>
      <c r="AE170" s="1121"/>
      <c r="AF170" s="923"/>
    </row>
    <row r="171" spans="1:32" ht="15" x14ac:dyDescent="0.25">
      <c r="A171" s="961" t="s">
        <v>232</v>
      </c>
      <c r="B171" s="962" t="s">
        <v>233</v>
      </c>
      <c r="C171" s="963"/>
      <c r="D171" s="963"/>
      <c r="E171" s="963"/>
      <c r="F171" s="963"/>
      <c r="G171" s="963"/>
      <c r="H171" s="963"/>
      <c r="I171" s="963"/>
      <c r="J171" s="963"/>
      <c r="K171" s="963"/>
      <c r="L171" s="963"/>
      <c r="M171" s="963"/>
      <c r="N171" s="963"/>
      <c r="O171" s="960"/>
      <c r="P171" s="960"/>
      <c r="Q171" s="960"/>
      <c r="R171" s="960"/>
      <c r="S171" s="1158"/>
      <c r="T171" s="964"/>
      <c r="U171" s="964"/>
      <c r="V171" s="964"/>
      <c r="W171" s="964"/>
      <c r="X171" s="964"/>
      <c r="Y171" s="964"/>
      <c r="Z171" s="964"/>
      <c r="AA171" s="964"/>
      <c r="AB171" s="964"/>
      <c r="AC171" s="964"/>
      <c r="AD171" s="964"/>
      <c r="AE171" s="964"/>
      <c r="AF171" s="923"/>
    </row>
    <row r="172" spans="1:32" ht="15" x14ac:dyDescent="0.25">
      <c r="A172" s="965"/>
      <c r="B172" s="935"/>
      <c r="C172" s="340"/>
      <c r="D172" s="340"/>
      <c r="E172" s="340"/>
      <c r="F172" s="340"/>
      <c r="G172" s="340"/>
      <c r="H172" s="340"/>
      <c r="I172" s="340"/>
      <c r="J172" s="340"/>
      <c r="K172" s="340"/>
      <c r="L172" s="340"/>
      <c r="M172" s="340"/>
      <c r="N172" s="340"/>
      <c r="O172" s="340"/>
      <c r="P172" s="340"/>
      <c r="Q172" s="340"/>
      <c r="R172" s="340"/>
      <c r="S172" s="340"/>
      <c r="T172" s="1111"/>
      <c r="U172" s="1111"/>
      <c r="V172" s="1111"/>
      <c r="W172" s="1111"/>
      <c r="X172" s="1111"/>
      <c r="Y172" s="1111"/>
      <c r="Z172" s="1111"/>
      <c r="AA172" s="1111"/>
      <c r="AB172" s="1111"/>
      <c r="AC172" s="1111"/>
      <c r="AD172" s="1111"/>
      <c r="AE172" s="1111"/>
      <c r="AF172" s="923"/>
    </row>
    <row r="173" spans="1:32" ht="15" x14ac:dyDescent="0.25">
      <c r="A173" s="966" t="s">
        <v>234</v>
      </c>
      <c r="B173" s="935"/>
      <c r="C173" s="967">
        <f>+DATE(C10,1,1)</f>
        <v>44562</v>
      </c>
      <c r="D173" s="967">
        <f>C173</f>
        <v>44562</v>
      </c>
      <c r="E173" s="967">
        <f t="shared" ref="E173:S173" si="57">D173</f>
        <v>44562</v>
      </c>
      <c r="F173" s="967">
        <f t="shared" si="57"/>
        <v>44562</v>
      </c>
      <c r="G173" s="967">
        <f t="shared" si="57"/>
        <v>44562</v>
      </c>
      <c r="H173" s="967">
        <f t="shared" si="57"/>
        <v>44562</v>
      </c>
      <c r="I173" s="967">
        <f t="shared" si="57"/>
        <v>44562</v>
      </c>
      <c r="J173" s="967">
        <f t="shared" si="57"/>
        <v>44562</v>
      </c>
      <c r="K173" s="967">
        <f t="shared" si="57"/>
        <v>44562</v>
      </c>
      <c r="L173" s="967">
        <f t="shared" si="57"/>
        <v>44562</v>
      </c>
      <c r="M173" s="967">
        <f t="shared" si="57"/>
        <v>44562</v>
      </c>
      <c r="N173" s="967">
        <f t="shared" si="57"/>
        <v>44562</v>
      </c>
      <c r="O173" s="967">
        <f t="shared" si="57"/>
        <v>44562</v>
      </c>
      <c r="P173" s="967">
        <f t="shared" si="57"/>
        <v>44562</v>
      </c>
      <c r="Q173" s="967">
        <f t="shared" si="57"/>
        <v>44562</v>
      </c>
      <c r="R173" s="967">
        <f t="shared" si="57"/>
        <v>44562</v>
      </c>
      <c r="S173" s="967">
        <f t="shared" si="57"/>
        <v>44562</v>
      </c>
      <c r="T173" s="1113"/>
      <c r="U173" s="1113"/>
      <c r="V173" s="1113"/>
      <c r="W173" s="1113"/>
      <c r="X173" s="1113"/>
      <c r="Y173" s="1113"/>
      <c r="Z173" s="1113"/>
      <c r="AA173" s="1113"/>
      <c r="AB173" s="1113"/>
      <c r="AC173" s="1113"/>
      <c r="AD173" s="1113"/>
      <c r="AE173" s="1113"/>
      <c r="AF173" s="923"/>
    </row>
    <row r="174" spans="1:32" ht="25.5" x14ac:dyDescent="0.25">
      <c r="A174" s="968" t="s">
        <v>235</v>
      </c>
      <c r="B174" s="935"/>
      <c r="C174" s="969"/>
      <c r="D174" s="969"/>
      <c r="E174" s="969"/>
      <c r="F174" s="969"/>
      <c r="G174" s="969"/>
      <c r="H174" s="969"/>
      <c r="I174" s="969"/>
      <c r="J174" s="969"/>
      <c r="K174" s="969"/>
      <c r="L174" s="969"/>
      <c r="M174" s="969"/>
      <c r="N174" s="969"/>
      <c r="O174" s="969"/>
      <c r="P174" s="969"/>
      <c r="Q174" s="969"/>
      <c r="R174" s="969"/>
      <c r="S174" s="1159"/>
      <c r="T174" s="1122"/>
      <c r="U174" s="1122"/>
      <c r="V174" s="1122"/>
      <c r="W174" s="1122"/>
      <c r="X174" s="1122"/>
      <c r="Y174" s="1122"/>
      <c r="Z174" s="1122"/>
      <c r="AA174" s="1122"/>
      <c r="AB174" s="1122"/>
      <c r="AC174" s="1122"/>
      <c r="AD174" s="1122"/>
      <c r="AE174" s="1122"/>
      <c r="AF174" s="923"/>
    </row>
    <row r="175" spans="1:32" x14ac:dyDescent="0.25">
      <c r="A175" s="970" t="s">
        <v>236</v>
      </c>
      <c r="B175" s="971"/>
      <c r="C175" s="972">
        <f>C179-C181</f>
        <v>0</v>
      </c>
      <c r="D175" s="972">
        <f t="shared" ref="C175:S176" si="58">D179-D181</f>
        <v>0</v>
      </c>
      <c r="E175" s="972">
        <f t="shared" si="58"/>
        <v>0</v>
      </c>
      <c r="F175" s="972">
        <f t="shared" si="58"/>
        <v>0</v>
      </c>
      <c r="G175" s="972">
        <f t="shared" si="58"/>
        <v>0</v>
      </c>
      <c r="H175" s="972">
        <f t="shared" si="58"/>
        <v>0</v>
      </c>
      <c r="I175" s="972">
        <f t="shared" si="58"/>
        <v>0</v>
      </c>
      <c r="J175" s="972">
        <f t="shared" si="58"/>
        <v>0</v>
      </c>
      <c r="K175" s="972">
        <f t="shared" si="58"/>
        <v>0</v>
      </c>
      <c r="L175" s="972">
        <f t="shared" si="58"/>
        <v>0</v>
      </c>
      <c r="M175" s="972">
        <f t="shared" si="58"/>
        <v>0</v>
      </c>
      <c r="N175" s="972">
        <f t="shared" si="58"/>
        <v>0</v>
      </c>
      <c r="O175" s="972">
        <f t="shared" si="58"/>
        <v>0</v>
      </c>
      <c r="P175" s="972">
        <f t="shared" si="58"/>
        <v>0</v>
      </c>
      <c r="Q175" s="972">
        <f t="shared" si="58"/>
        <v>0</v>
      </c>
      <c r="R175" s="972">
        <f t="shared" si="58"/>
        <v>0</v>
      </c>
      <c r="S175" s="1160">
        <f t="shared" si="58"/>
        <v>0</v>
      </c>
      <c r="T175" s="1122"/>
      <c r="U175" s="1122"/>
      <c r="V175" s="1122"/>
      <c r="W175" s="1122"/>
      <c r="X175" s="1122"/>
      <c r="Y175" s="1122"/>
      <c r="Z175" s="1122"/>
      <c r="AA175" s="1122"/>
      <c r="AB175" s="1122"/>
      <c r="AC175" s="1122"/>
      <c r="AD175" s="1122"/>
      <c r="AE175" s="1122"/>
      <c r="AF175" s="923"/>
    </row>
    <row r="176" spans="1:32" x14ac:dyDescent="0.25">
      <c r="A176" s="970" t="s">
        <v>237</v>
      </c>
      <c r="B176" s="971"/>
      <c r="C176" s="972">
        <f t="shared" si="58"/>
        <v>0</v>
      </c>
      <c r="D176" s="972">
        <f t="shared" si="58"/>
        <v>0</v>
      </c>
      <c r="E176" s="972">
        <f t="shared" si="58"/>
        <v>0</v>
      </c>
      <c r="F176" s="972">
        <f t="shared" si="58"/>
        <v>0</v>
      </c>
      <c r="G176" s="972">
        <f t="shared" si="58"/>
        <v>0</v>
      </c>
      <c r="H176" s="972">
        <f t="shared" si="58"/>
        <v>0</v>
      </c>
      <c r="I176" s="972">
        <f t="shared" si="58"/>
        <v>0</v>
      </c>
      <c r="J176" s="972">
        <f t="shared" si="58"/>
        <v>0</v>
      </c>
      <c r="K176" s="972">
        <f t="shared" si="58"/>
        <v>0</v>
      </c>
      <c r="L176" s="972">
        <f t="shared" si="58"/>
        <v>0</v>
      </c>
      <c r="M176" s="972">
        <f t="shared" si="58"/>
        <v>0</v>
      </c>
      <c r="N176" s="972">
        <f t="shared" si="58"/>
        <v>0</v>
      </c>
      <c r="O176" s="972">
        <f t="shared" si="58"/>
        <v>0</v>
      </c>
      <c r="P176" s="972">
        <f t="shared" si="58"/>
        <v>0</v>
      </c>
      <c r="Q176" s="972">
        <f t="shared" si="58"/>
        <v>0</v>
      </c>
      <c r="R176" s="972">
        <f t="shared" si="58"/>
        <v>0</v>
      </c>
      <c r="S176" s="1160">
        <f t="shared" si="58"/>
        <v>0</v>
      </c>
      <c r="T176" s="1122"/>
      <c r="U176" s="1122"/>
      <c r="V176" s="1122"/>
      <c r="W176" s="1122"/>
      <c r="X176" s="1122"/>
      <c r="Y176" s="1122"/>
      <c r="Z176" s="1122"/>
      <c r="AA176" s="1122"/>
      <c r="AB176" s="1122"/>
      <c r="AC176" s="1122"/>
      <c r="AD176" s="1122"/>
      <c r="AE176" s="1122"/>
      <c r="AF176" s="923"/>
    </row>
    <row r="177" spans="1:32" x14ac:dyDescent="0.25">
      <c r="A177" s="973" t="s">
        <v>238</v>
      </c>
      <c r="B177" s="971"/>
      <c r="C177" s="1176"/>
      <c r="D177" s="1176"/>
      <c r="E177" s="1176"/>
      <c r="F177" s="1176"/>
      <c r="G177" s="1176"/>
      <c r="H177" s="1176"/>
      <c r="I177" s="1176"/>
      <c r="J177" s="1176"/>
      <c r="K177" s="1176"/>
      <c r="L177" s="1176"/>
      <c r="M177" s="1176"/>
      <c r="N177" s="1176"/>
      <c r="O177" s="1176"/>
      <c r="P177" s="1176"/>
      <c r="Q177" s="1176"/>
      <c r="R177" s="1176"/>
      <c r="S177" s="1177"/>
      <c r="T177" s="1123"/>
      <c r="U177" s="1123"/>
      <c r="V177" s="1123"/>
      <c r="W177" s="1123"/>
      <c r="X177" s="1123"/>
      <c r="Y177" s="1123"/>
      <c r="Z177" s="1123"/>
      <c r="AA177" s="1123"/>
      <c r="AB177" s="1123"/>
      <c r="AC177" s="1123"/>
      <c r="AD177" s="1123"/>
      <c r="AE177" s="1123"/>
      <c r="AF177" s="923"/>
    </row>
    <row r="178" spans="1:32" x14ac:dyDescent="0.25">
      <c r="A178" s="973" t="s">
        <v>239</v>
      </c>
      <c r="B178" s="971"/>
      <c r="C178" s="1176"/>
      <c r="D178" s="1176"/>
      <c r="E178" s="1176"/>
      <c r="F178" s="1176"/>
      <c r="G178" s="1176"/>
      <c r="H178" s="1176"/>
      <c r="I178" s="1176"/>
      <c r="J178" s="1176"/>
      <c r="K178" s="1176"/>
      <c r="L178" s="1176"/>
      <c r="M178" s="1176"/>
      <c r="N178" s="1176"/>
      <c r="O178" s="1176"/>
      <c r="P178" s="1176"/>
      <c r="Q178" s="1176"/>
      <c r="R178" s="1176"/>
      <c r="S178" s="1177"/>
      <c r="T178" s="1123"/>
      <c r="U178" s="1123"/>
      <c r="V178" s="1123"/>
      <c r="W178" s="1123"/>
      <c r="X178" s="1123"/>
      <c r="Y178" s="1123"/>
      <c r="Z178" s="1123"/>
      <c r="AA178" s="1123"/>
      <c r="AB178" s="1123"/>
      <c r="AC178" s="1123"/>
      <c r="AD178" s="1123"/>
      <c r="AE178" s="1123"/>
      <c r="AF178" s="923"/>
    </row>
    <row r="179" spans="1:32" x14ac:dyDescent="0.25">
      <c r="A179" s="973" t="s">
        <v>221</v>
      </c>
      <c r="B179" s="971"/>
      <c r="C179" s="975"/>
      <c r="D179" s="975"/>
      <c r="E179" s="975"/>
      <c r="F179" s="975"/>
      <c r="G179" s="975"/>
      <c r="H179" s="975"/>
      <c r="I179" s="975"/>
      <c r="J179" s="975"/>
      <c r="K179" s="975"/>
      <c r="L179" s="975"/>
      <c r="M179" s="975"/>
      <c r="N179" s="975"/>
      <c r="O179" s="975"/>
      <c r="P179" s="975"/>
      <c r="Q179" s="975"/>
      <c r="R179" s="975"/>
      <c r="S179" s="1162"/>
      <c r="T179" s="1124"/>
      <c r="U179" s="1124"/>
      <c r="V179" s="1124"/>
      <c r="W179" s="1124"/>
      <c r="X179" s="1124"/>
      <c r="Y179" s="1124"/>
      <c r="Z179" s="1124"/>
      <c r="AA179" s="1124"/>
      <c r="AB179" s="1124"/>
      <c r="AC179" s="1124"/>
      <c r="AD179" s="1124"/>
      <c r="AE179" s="1124"/>
      <c r="AF179" s="923"/>
    </row>
    <row r="180" spans="1:32" x14ac:dyDescent="0.25">
      <c r="A180" s="973" t="s">
        <v>225</v>
      </c>
      <c r="B180" s="971"/>
      <c r="C180" s="975">
        <f t="shared" ref="C180:S180" si="59">C163</f>
        <v>0</v>
      </c>
      <c r="D180" s="975">
        <f t="shared" si="59"/>
        <v>0</v>
      </c>
      <c r="E180" s="975">
        <f t="shared" si="59"/>
        <v>0</v>
      </c>
      <c r="F180" s="975">
        <f t="shared" si="59"/>
        <v>0</v>
      </c>
      <c r="G180" s="975">
        <f t="shared" si="59"/>
        <v>0</v>
      </c>
      <c r="H180" s="975">
        <f t="shared" si="59"/>
        <v>0</v>
      </c>
      <c r="I180" s="975">
        <f t="shared" si="59"/>
        <v>0</v>
      </c>
      <c r="J180" s="975">
        <f t="shared" si="59"/>
        <v>0</v>
      </c>
      <c r="K180" s="975">
        <f t="shared" si="59"/>
        <v>0</v>
      </c>
      <c r="L180" s="975">
        <f t="shared" si="59"/>
        <v>0</v>
      </c>
      <c r="M180" s="975">
        <f t="shared" si="59"/>
        <v>0</v>
      </c>
      <c r="N180" s="975">
        <f t="shared" si="59"/>
        <v>0</v>
      </c>
      <c r="O180" s="975">
        <f t="shared" si="59"/>
        <v>0</v>
      </c>
      <c r="P180" s="975">
        <f t="shared" si="59"/>
        <v>0</v>
      </c>
      <c r="Q180" s="975">
        <f t="shared" si="59"/>
        <v>0</v>
      </c>
      <c r="R180" s="975">
        <f t="shared" si="59"/>
        <v>0</v>
      </c>
      <c r="S180" s="1162">
        <f t="shared" si="59"/>
        <v>0</v>
      </c>
      <c r="T180" s="1124"/>
      <c r="U180" s="1124"/>
      <c r="V180" s="1124"/>
      <c r="W180" s="1124"/>
      <c r="X180" s="1124"/>
      <c r="Y180" s="1124"/>
      <c r="Z180" s="1124"/>
      <c r="AA180" s="1124"/>
      <c r="AB180" s="1124"/>
      <c r="AC180" s="1124"/>
      <c r="AD180" s="1124"/>
      <c r="AE180" s="1124"/>
      <c r="AF180" s="923"/>
    </row>
    <row r="181" spans="1:32" x14ac:dyDescent="0.25">
      <c r="A181" s="973" t="s">
        <v>240</v>
      </c>
      <c r="B181" s="971"/>
      <c r="C181" s="1178"/>
      <c r="D181" s="1178"/>
      <c r="E181" s="1178"/>
      <c r="F181" s="1178"/>
      <c r="G181" s="1178"/>
      <c r="H181" s="1178"/>
      <c r="I181" s="1178"/>
      <c r="J181" s="1178"/>
      <c r="K181" s="1178"/>
      <c r="L181" s="1178"/>
      <c r="M181" s="1178"/>
      <c r="N181" s="1178"/>
      <c r="O181" s="1178"/>
      <c r="P181" s="1178"/>
      <c r="Q181" s="1178"/>
      <c r="R181" s="1178"/>
      <c r="S181" s="1179"/>
      <c r="T181" s="1122"/>
      <c r="U181" s="1122"/>
      <c r="V181" s="1122"/>
      <c r="W181" s="1122"/>
      <c r="X181" s="1122"/>
      <c r="Y181" s="1122"/>
      <c r="Z181" s="1122"/>
      <c r="AA181" s="1122"/>
      <c r="AB181" s="1122"/>
      <c r="AC181" s="1122"/>
      <c r="AD181" s="1122"/>
      <c r="AE181" s="1122"/>
      <c r="AF181" s="923"/>
    </row>
    <row r="182" spans="1:32" x14ac:dyDescent="0.25">
      <c r="A182" s="973" t="s">
        <v>241</v>
      </c>
      <c r="B182" s="971"/>
      <c r="C182" s="1178"/>
      <c r="D182" s="1178"/>
      <c r="E182" s="1178"/>
      <c r="F182" s="1178"/>
      <c r="G182" s="1178"/>
      <c r="H182" s="1178"/>
      <c r="I182" s="1178"/>
      <c r="J182" s="1178"/>
      <c r="K182" s="1178"/>
      <c r="L182" s="1178"/>
      <c r="M182" s="1178"/>
      <c r="N182" s="1178"/>
      <c r="O182" s="1178"/>
      <c r="P182" s="1178"/>
      <c r="Q182" s="1178"/>
      <c r="R182" s="1178"/>
      <c r="S182" s="1179"/>
      <c r="T182" s="1122"/>
      <c r="U182" s="1122"/>
      <c r="V182" s="1122"/>
      <c r="W182" s="1122"/>
      <c r="X182" s="1122"/>
      <c r="Y182" s="1122"/>
      <c r="Z182" s="1122"/>
      <c r="AA182" s="1122"/>
      <c r="AB182" s="1122"/>
      <c r="AC182" s="1122"/>
      <c r="AD182" s="1122"/>
      <c r="AE182" s="1122"/>
      <c r="AF182" s="923"/>
    </row>
    <row r="183" spans="1:32" x14ac:dyDescent="0.25">
      <c r="A183" s="973" t="s">
        <v>242</v>
      </c>
      <c r="B183" s="971"/>
      <c r="C183" s="972">
        <f t="shared" ref="C183:S184" si="60">IF(2000+C175&gt;2000,2000,IF(2000+C175&lt;0,0,(2000+C175)))</f>
        <v>2000</v>
      </c>
      <c r="D183" s="972">
        <f t="shared" si="60"/>
        <v>2000</v>
      </c>
      <c r="E183" s="972">
        <f t="shared" si="60"/>
        <v>2000</v>
      </c>
      <c r="F183" s="972">
        <f t="shared" si="60"/>
        <v>2000</v>
      </c>
      <c r="G183" s="972">
        <f t="shared" si="60"/>
        <v>2000</v>
      </c>
      <c r="H183" s="972">
        <f t="shared" si="60"/>
        <v>2000</v>
      </c>
      <c r="I183" s="972">
        <f t="shared" si="60"/>
        <v>2000</v>
      </c>
      <c r="J183" s="972">
        <f t="shared" si="60"/>
        <v>2000</v>
      </c>
      <c r="K183" s="972">
        <f t="shared" si="60"/>
        <v>2000</v>
      </c>
      <c r="L183" s="972">
        <f t="shared" si="60"/>
        <v>2000</v>
      </c>
      <c r="M183" s="972">
        <f t="shared" si="60"/>
        <v>2000</v>
      </c>
      <c r="N183" s="972">
        <f t="shared" si="60"/>
        <v>2000</v>
      </c>
      <c r="O183" s="972">
        <f t="shared" si="60"/>
        <v>2000</v>
      </c>
      <c r="P183" s="972">
        <f t="shared" si="60"/>
        <v>2000</v>
      </c>
      <c r="Q183" s="972">
        <f t="shared" si="60"/>
        <v>2000</v>
      </c>
      <c r="R183" s="972">
        <f t="shared" si="60"/>
        <v>2000</v>
      </c>
      <c r="S183" s="1160">
        <f t="shared" si="60"/>
        <v>2000</v>
      </c>
      <c r="T183" s="1122"/>
      <c r="U183" s="1122"/>
      <c r="V183" s="1122"/>
      <c r="W183" s="1122"/>
      <c r="X183" s="1122"/>
      <c r="Y183" s="1122"/>
      <c r="Z183" s="1122"/>
      <c r="AA183" s="1122"/>
      <c r="AB183" s="1122"/>
      <c r="AC183" s="1122"/>
      <c r="AD183" s="1122"/>
      <c r="AE183" s="1122"/>
      <c r="AF183" s="923"/>
    </row>
    <row r="184" spans="1:32" x14ac:dyDescent="0.25">
      <c r="A184" s="973" t="s">
        <v>243</v>
      </c>
      <c r="B184" s="971"/>
      <c r="C184" s="972">
        <f>IF(2000+C176&gt;2000,2000,IF(2000+C176&lt;0,0,(2000+C176)))</f>
        <v>2000</v>
      </c>
      <c r="D184" s="972">
        <f t="shared" si="60"/>
        <v>2000</v>
      </c>
      <c r="E184" s="972">
        <f t="shared" si="60"/>
        <v>2000</v>
      </c>
      <c r="F184" s="972">
        <f t="shared" si="60"/>
        <v>2000</v>
      </c>
      <c r="G184" s="972">
        <f t="shared" si="60"/>
        <v>2000</v>
      </c>
      <c r="H184" s="972">
        <f t="shared" si="60"/>
        <v>2000</v>
      </c>
      <c r="I184" s="972">
        <f t="shared" si="60"/>
        <v>2000</v>
      </c>
      <c r="J184" s="972">
        <f t="shared" si="60"/>
        <v>2000</v>
      </c>
      <c r="K184" s="972">
        <f t="shared" si="60"/>
        <v>2000</v>
      </c>
      <c r="L184" s="972">
        <f t="shared" si="60"/>
        <v>2000</v>
      </c>
      <c r="M184" s="972">
        <f t="shared" si="60"/>
        <v>2000</v>
      </c>
      <c r="N184" s="972">
        <f t="shared" si="60"/>
        <v>2000</v>
      </c>
      <c r="O184" s="972">
        <f t="shared" si="60"/>
        <v>2000</v>
      </c>
      <c r="P184" s="972">
        <f t="shared" si="60"/>
        <v>2000</v>
      </c>
      <c r="Q184" s="972">
        <f t="shared" si="60"/>
        <v>2000</v>
      </c>
      <c r="R184" s="972">
        <f t="shared" si="60"/>
        <v>2000</v>
      </c>
      <c r="S184" s="1160">
        <f t="shared" si="60"/>
        <v>2000</v>
      </c>
      <c r="T184" s="1122"/>
      <c r="U184" s="1122"/>
      <c r="V184" s="1122"/>
      <c r="W184" s="1122"/>
      <c r="X184" s="1122"/>
      <c r="Y184" s="1122"/>
      <c r="Z184" s="1122"/>
      <c r="AA184" s="1122"/>
      <c r="AB184" s="1122"/>
      <c r="AC184" s="1122"/>
      <c r="AD184" s="1122"/>
      <c r="AE184" s="1122"/>
      <c r="AF184" s="923"/>
    </row>
    <row r="185" spans="1:32" x14ac:dyDescent="0.25">
      <c r="A185" s="973" t="s">
        <v>244</v>
      </c>
      <c r="B185" s="971"/>
      <c r="C185" s="1178"/>
      <c r="D185" s="1178"/>
      <c r="E185" s="1178"/>
      <c r="F185" s="1178"/>
      <c r="G185" s="1178"/>
      <c r="H185" s="1178"/>
      <c r="I185" s="1178"/>
      <c r="J185" s="1178"/>
      <c r="K185" s="1178"/>
      <c r="L185" s="1178"/>
      <c r="M185" s="1178"/>
      <c r="N185" s="1178"/>
      <c r="O185" s="1178"/>
      <c r="P185" s="1178"/>
      <c r="Q185" s="1178"/>
      <c r="R185" s="1178"/>
      <c r="S185" s="1179"/>
      <c r="T185" s="1122"/>
      <c r="U185" s="1122"/>
      <c r="V185" s="1122"/>
      <c r="W185" s="1122"/>
      <c r="X185" s="1122"/>
      <c r="Y185" s="1122"/>
      <c r="Z185" s="1122"/>
      <c r="AA185" s="1122"/>
      <c r="AB185" s="1122"/>
      <c r="AC185" s="1122"/>
      <c r="AD185" s="1122"/>
      <c r="AE185" s="1122"/>
      <c r="AF185" s="923"/>
    </row>
    <row r="186" spans="1:32" x14ac:dyDescent="0.25">
      <c r="A186" s="973" t="s">
        <v>245</v>
      </c>
      <c r="B186" s="971"/>
      <c r="C186" s="1178"/>
      <c r="D186" s="1178"/>
      <c r="E186" s="1178"/>
      <c r="F186" s="1178"/>
      <c r="G186" s="1178"/>
      <c r="H186" s="1178"/>
      <c r="I186" s="1178"/>
      <c r="J186" s="1178"/>
      <c r="K186" s="1178"/>
      <c r="L186" s="1178"/>
      <c r="M186" s="1178"/>
      <c r="N186" s="1178"/>
      <c r="O186" s="1178"/>
      <c r="P186" s="1178"/>
      <c r="Q186" s="1178"/>
      <c r="R186" s="1178"/>
      <c r="S186" s="1179"/>
      <c r="T186" s="1122"/>
      <c r="U186" s="1122"/>
      <c r="V186" s="1122"/>
      <c r="W186" s="1122"/>
      <c r="X186" s="1122"/>
      <c r="Y186" s="1122"/>
      <c r="Z186" s="1122"/>
      <c r="AA186" s="1122"/>
      <c r="AB186" s="1122"/>
      <c r="AC186" s="1122"/>
      <c r="AD186" s="1122"/>
      <c r="AE186" s="1122"/>
      <c r="AF186" s="923"/>
    </row>
    <row r="187" spans="1:32" x14ac:dyDescent="0.25">
      <c r="A187" s="973" t="s">
        <v>246</v>
      </c>
      <c r="B187" s="971"/>
      <c r="C187" s="972">
        <f t="shared" ref="C187:S188" si="61">C179-C185</f>
        <v>0</v>
      </c>
      <c r="D187" s="972">
        <f t="shared" si="61"/>
        <v>0</v>
      </c>
      <c r="E187" s="972">
        <f t="shared" si="61"/>
        <v>0</v>
      </c>
      <c r="F187" s="972">
        <f t="shared" si="61"/>
        <v>0</v>
      </c>
      <c r="G187" s="972">
        <f t="shared" si="61"/>
        <v>0</v>
      </c>
      <c r="H187" s="972">
        <f t="shared" si="61"/>
        <v>0</v>
      </c>
      <c r="I187" s="972">
        <f t="shared" si="61"/>
        <v>0</v>
      </c>
      <c r="J187" s="972">
        <f t="shared" si="61"/>
        <v>0</v>
      </c>
      <c r="K187" s="972">
        <f t="shared" si="61"/>
        <v>0</v>
      </c>
      <c r="L187" s="972">
        <f t="shared" si="61"/>
        <v>0</v>
      </c>
      <c r="M187" s="972">
        <f t="shared" si="61"/>
        <v>0</v>
      </c>
      <c r="N187" s="972">
        <f t="shared" si="61"/>
        <v>0</v>
      </c>
      <c r="O187" s="972">
        <f t="shared" si="61"/>
        <v>0</v>
      </c>
      <c r="P187" s="972">
        <f t="shared" si="61"/>
        <v>0</v>
      </c>
      <c r="Q187" s="972">
        <f t="shared" si="61"/>
        <v>0</v>
      </c>
      <c r="R187" s="972">
        <f t="shared" si="61"/>
        <v>0</v>
      </c>
      <c r="S187" s="1160">
        <f t="shared" si="61"/>
        <v>0</v>
      </c>
      <c r="T187" s="1122"/>
      <c r="U187" s="1122"/>
      <c r="V187" s="1122"/>
      <c r="W187" s="1122"/>
      <c r="X187" s="1122"/>
      <c r="Y187" s="1122"/>
      <c r="Z187" s="1122"/>
      <c r="AA187" s="1122"/>
      <c r="AB187" s="1122"/>
      <c r="AC187" s="1122"/>
      <c r="AD187" s="1122"/>
      <c r="AE187" s="1122"/>
      <c r="AF187" s="923"/>
    </row>
    <row r="188" spans="1:32" x14ac:dyDescent="0.25">
      <c r="A188" s="973" t="s">
        <v>247</v>
      </c>
      <c r="B188" s="971"/>
      <c r="C188" s="972">
        <f t="shared" si="61"/>
        <v>0</v>
      </c>
      <c r="D188" s="972">
        <f t="shared" si="61"/>
        <v>0</v>
      </c>
      <c r="E188" s="972">
        <f t="shared" si="61"/>
        <v>0</v>
      </c>
      <c r="F188" s="972">
        <f t="shared" si="61"/>
        <v>0</v>
      </c>
      <c r="G188" s="972">
        <f t="shared" si="61"/>
        <v>0</v>
      </c>
      <c r="H188" s="972">
        <f t="shared" si="61"/>
        <v>0</v>
      </c>
      <c r="I188" s="972">
        <f t="shared" si="61"/>
        <v>0</v>
      </c>
      <c r="J188" s="972">
        <f t="shared" si="61"/>
        <v>0</v>
      </c>
      <c r="K188" s="972">
        <f t="shared" si="61"/>
        <v>0</v>
      </c>
      <c r="L188" s="972">
        <f t="shared" si="61"/>
        <v>0</v>
      </c>
      <c r="M188" s="972">
        <f t="shared" si="61"/>
        <v>0</v>
      </c>
      <c r="N188" s="972">
        <f t="shared" si="61"/>
        <v>0</v>
      </c>
      <c r="O188" s="972">
        <f t="shared" si="61"/>
        <v>0</v>
      </c>
      <c r="P188" s="972">
        <f t="shared" si="61"/>
        <v>0</v>
      </c>
      <c r="Q188" s="972">
        <f t="shared" si="61"/>
        <v>0</v>
      </c>
      <c r="R188" s="972">
        <f t="shared" si="61"/>
        <v>0</v>
      </c>
      <c r="S188" s="1160">
        <f t="shared" si="61"/>
        <v>0</v>
      </c>
      <c r="T188" s="1122"/>
      <c r="U188" s="1122"/>
      <c r="V188" s="1122"/>
      <c r="W188" s="1122"/>
      <c r="X188" s="1122"/>
      <c r="Y188" s="1122"/>
      <c r="Z188" s="1122"/>
      <c r="AA188" s="1122"/>
      <c r="AB188" s="1122"/>
      <c r="AC188" s="1122"/>
      <c r="AD188" s="1122"/>
      <c r="AE188" s="1122"/>
      <c r="AF188" s="923"/>
    </row>
    <row r="189" spans="1:32" x14ac:dyDescent="0.25">
      <c r="A189" s="973" t="s">
        <v>248</v>
      </c>
      <c r="B189" s="971"/>
      <c r="C189" s="976">
        <f t="shared" ref="C189:S189" si="62">IF(C187&gt;0,5600,0)</f>
        <v>0</v>
      </c>
      <c r="D189" s="976">
        <f t="shared" si="62"/>
        <v>0</v>
      </c>
      <c r="E189" s="976">
        <f t="shared" si="62"/>
        <v>0</v>
      </c>
      <c r="F189" s="976">
        <f t="shared" si="62"/>
        <v>0</v>
      </c>
      <c r="G189" s="976">
        <f t="shared" si="62"/>
        <v>0</v>
      </c>
      <c r="H189" s="976">
        <f t="shared" si="62"/>
        <v>0</v>
      </c>
      <c r="I189" s="976">
        <f t="shared" si="62"/>
        <v>0</v>
      </c>
      <c r="J189" s="976">
        <f t="shared" si="62"/>
        <v>0</v>
      </c>
      <c r="K189" s="976">
        <f t="shared" si="62"/>
        <v>0</v>
      </c>
      <c r="L189" s="976">
        <f t="shared" si="62"/>
        <v>0</v>
      </c>
      <c r="M189" s="976">
        <f t="shared" si="62"/>
        <v>0</v>
      </c>
      <c r="N189" s="976">
        <f t="shared" si="62"/>
        <v>0</v>
      </c>
      <c r="O189" s="976">
        <f t="shared" si="62"/>
        <v>0</v>
      </c>
      <c r="P189" s="976">
        <f t="shared" si="62"/>
        <v>0</v>
      </c>
      <c r="Q189" s="976">
        <f t="shared" si="62"/>
        <v>0</v>
      </c>
      <c r="R189" s="976">
        <f t="shared" si="62"/>
        <v>0</v>
      </c>
      <c r="S189" s="1163">
        <f t="shared" si="62"/>
        <v>0</v>
      </c>
      <c r="T189" s="1125"/>
      <c r="U189" s="1125"/>
      <c r="V189" s="1125"/>
      <c r="W189" s="1125"/>
      <c r="X189" s="1125"/>
      <c r="Y189" s="1125"/>
      <c r="Z189" s="1125"/>
      <c r="AA189" s="1125"/>
      <c r="AB189" s="1125"/>
      <c r="AC189" s="1125"/>
      <c r="AD189" s="1125"/>
      <c r="AE189" s="1125"/>
      <c r="AF189" s="923"/>
    </row>
    <row r="190" spans="1:32" x14ac:dyDescent="0.25">
      <c r="A190" s="973" t="s">
        <v>249</v>
      </c>
      <c r="B190" s="971"/>
      <c r="C190" s="976">
        <f t="shared" ref="C190:S190" si="63">IF(C188&gt;0,5000,0)</f>
        <v>0</v>
      </c>
      <c r="D190" s="976">
        <f t="shared" si="63"/>
        <v>0</v>
      </c>
      <c r="E190" s="976">
        <f t="shared" si="63"/>
        <v>0</v>
      </c>
      <c r="F190" s="976">
        <f t="shared" si="63"/>
        <v>0</v>
      </c>
      <c r="G190" s="976">
        <f t="shared" si="63"/>
        <v>0</v>
      </c>
      <c r="H190" s="976">
        <f t="shared" si="63"/>
        <v>0</v>
      </c>
      <c r="I190" s="976">
        <f t="shared" si="63"/>
        <v>0</v>
      </c>
      <c r="J190" s="976">
        <f t="shared" si="63"/>
        <v>0</v>
      </c>
      <c r="K190" s="976">
        <f t="shared" si="63"/>
        <v>0</v>
      </c>
      <c r="L190" s="976">
        <f t="shared" si="63"/>
        <v>0</v>
      </c>
      <c r="M190" s="976">
        <f t="shared" si="63"/>
        <v>0</v>
      </c>
      <c r="N190" s="976">
        <f t="shared" si="63"/>
        <v>0</v>
      </c>
      <c r="O190" s="976">
        <f t="shared" si="63"/>
        <v>0</v>
      </c>
      <c r="P190" s="976">
        <f t="shared" si="63"/>
        <v>0</v>
      </c>
      <c r="Q190" s="976">
        <f t="shared" si="63"/>
        <v>0</v>
      </c>
      <c r="R190" s="976">
        <f t="shared" si="63"/>
        <v>0</v>
      </c>
      <c r="S190" s="1163">
        <f t="shared" si="63"/>
        <v>0</v>
      </c>
      <c r="T190" s="1125"/>
      <c r="U190" s="1125"/>
      <c r="V190" s="1125"/>
      <c r="W190" s="1125"/>
      <c r="X190" s="1125"/>
      <c r="Y190" s="1125"/>
      <c r="Z190" s="1125"/>
      <c r="AA190" s="1125"/>
      <c r="AB190" s="1125"/>
      <c r="AC190" s="1125"/>
      <c r="AD190" s="1125"/>
      <c r="AE190" s="1125"/>
      <c r="AF190" s="923"/>
    </row>
    <row r="191" spans="1:32" x14ac:dyDescent="0.25">
      <c r="A191" s="973" t="s">
        <v>250</v>
      </c>
      <c r="B191" s="971"/>
      <c r="C191" s="972">
        <f t="shared" ref="C191:S191" si="64">C175*C177+C176*C178</f>
        <v>0</v>
      </c>
      <c r="D191" s="972">
        <f t="shared" si="64"/>
        <v>0</v>
      </c>
      <c r="E191" s="972">
        <f t="shared" si="64"/>
        <v>0</v>
      </c>
      <c r="F191" s="972">
        <f t="shared" si="64"/>
        <v>0</v>
      </c>
      <c r="G191" s="972">
        <f t="shared" si="64"/>
        <v>0</v>
      </c>
      <c r="H191" s="972">
        <f t="shared" si="64"/>
        <v>0</v>
      </c>
      <c r="I191" s="972">
        <f t="shared" si="64"/>
        <v>0</v>
      </c>
      <c r="J191" s="972">
        <f t="shared" si="64"/>
        <v>0</v>
      </c>
      <c r="K191" s="972">
        <f t="shared" si="64"/>
        <v>0</v>
      </c>
      <c r="L191" s="972">
        <f t="shared" si="64"/>
        <v>0</v>
      </c>
      <c r="M191" s="972">
        <f t="shared" si="64"/>
        <v>0</v>
      </c>
      <c r="N191" s="972">
        <f t="shared" si="64"/>
        <v>0</v>
      </c>
      <c r="O191" s="972">
        <f t="shared" si="64"/>
        <v>0</v>
      </c>
      <c r="P191" s="972">
        <f t="shared" si="64"/>
        <v>0</v>
      </c>
      <c r="Q191" s="972">
        <f t="shared" si="64"/>
        <v>0</v>
      </c>
      <c r="R191" s="972">
        <f t="shared" si="64"/>
        <v>0</v>
      </c>
      <c r="S191" s="1160">
        <f t="shared" si="64"/>
        <v>0</v>
      </c>
      <c r="T191" s="1122"/>
      <c r="U191" s="1122"/>
      <c r="V191" s="1122"/>
      <c r="W191" s="1122"/>
      <c r="X191" s="1122"/>
      <c r="Y191" s="1122"/>
      <c r="Z191" s="1122"/>
      <c r="AA191" s="1122"/>
      <c r="AB191" s="1122"/>
      <c r="AC191" s="1122"/>
      <c r="AD191" s="1122"/>
      <c r="AE191" s="1122"/>
      <c r="AF191" s="923"/>
    </row>
    <row r="192" spans="1:32" x14ac:dyDescent="0.25">
      <c r="A192" s="973" t="s">
        <v>251</v>
      </c>
      <c r="B192" s="971"/>
      <c r="C192" s="972">
        <f t="shared" ref="C192:S192" si="65">(C187+C189+C188+C190)*0.5</f>
        <v>0</v>
      </c>
      <c r="D192" s="972">
        <f t="shared" si="65"/>
        <v>0</v>
      </c>
      <c r="E192" s="972">
        <f t="shared" si="65"/>
        <v>0</v>
      </c>
      <c r="F192" s="972">
        <f t="shared" si="65"/>
        <v>0</v>
      </c>
      <c r="G192" s="972">
        <f t="shared" si="65"/>
        <v>0</v>
      </c>
      <c r="H192" s="972">
        <f t="shared" si="65"/>
        <v>0</v>
      </c>
      <c r="I192" s="972">
        <f t="shared" si="65"/>
        <v>0</v>
      </c>
      <c r="J192" s="972">
        <f t="shared" si="65"/>
        <v>0</v>
      </c>
      <c r="K192" s="972">
        <f t="shared" si="65"/>
        <v>0</v>
      </c>
      <c r="L192" s="972">
        <f t="shared" si="65"/>
        <v>0</v>
      </c>
      <c r="M192" s="972">
        <f t="shared" si="65"/>
        <v>0</v>
      </c>
      <c r="N192" s="972">
        <f t="shared" si="65"/>
        <v>0</v>
      </c>
      <c r="O192" s="972">
        <f t="shared" si="65"/>
        <v>0</v>
      </c>
      <c r="P192" s="972">
        <f t="shared" si="65"/>
        <v>0</v>
      </c>
      <c r="Q192" s="972">
        <f t="shared" si="65"/>
        <v>0</v>
      </c>
      <c r="R192" s="972">
        <f t="shared" si="65"/>
        <v>0</v>
      </c>
      <c r="S192" s="1160">
        <f t="shared" si="65"/>
        <v>0</v>
      </c>
      <c r="T192" s="1122"/>
      <c r="U192" s="1122"/>
      <c r="V192" s="1122"/>
      <c r="W192" s="1122"/>
      <c r="X192" s="1122"/>
      <c r="Y192" s="1122"/>
      <c r="Z192" s="1122"/>
      <c r="AA192" s="1122"/>
      <c r="AB192" s="1122"/>
      <c r="AC192" s="1122"/>
      <c r="AD192" s="1122"/>
      <c r="AE192" s="1122"/>
      <c r="AF192" s="923"/>
    </row>
    <row r="193" spans="1:16384" x14ac:dyDescent="0.25">
      <c r="A193" s="973" t="s">
        <v>252</v>
      </c>
      <c r="B193" s="977"/>
      <c r="C193" s="972">
        <f>IF((C175+2000)&gt;2000,2000,IF((C175+2000)&lt;0,0,C175+2000))</f>
        <v>2000</v>
      </c>
      <c r="D193" s="972">
        <f t="shared" ref="D193:S194" si="66">IF((D175+2000)&gt;2000,2000,IF((D175+2000)&lt;0,0,D175+2000))</f>
        <v>2000</v>
      </c>
      <c r="E193" s="972">
        <f t="shared" si="66"/>
        <v>2000</v>
      </c>
      <c r="F193" s="972">
        <f t="shared" si="66"/>
        <v>2000</v>
      </c>
      <c r="G193" s="972">
        <f t="shared" si="66"/>
        <v>2000</v>
      </c>
      <c r="H193" s="972">
        <f t="shared" si="66"/>
        <v>2000</v>
      </c>
      <c r="I193" s="972">
        <f t="shared" si="66"/>
        <v>2000</v>
      </c>
      <c r="J193" s="972">
        <f t="shared" si="66"/>
        <v>2000</v>
      </c>
      <c r="K193" s="972">
        <f t="shared" si="66"/>
        <v>2000</v>
      </c>
      <c r="L193" s="972">
        <f t="shared" si="66"/>
        <v>2000</v>
      </c>
      <c r="M193" s="972">
        <f t="shared" si="66"/>
        <v>2000</v>
      </c>
      <c r="N193" s="972">
        <f t="shared" si="66"/>
        <v>2000</v>
      </c>
      <c r="O193" s="972">
        <f t="shared" si="66"/>
        <v>2000</v>
      </c>
      <c r="P193" s="972">
        <f t="shared" si="66"/>
        <v>2000</v>
      </c>
      <c r="Q193" s="972">
        <f t="shared" si="66"/>
        <v>2000</v>
      </c>
      <c r="R193" s="972">
        <f t="shared" si="66"/>
        <v>2000</v>
      </c>
      <c r="S193" s="1160">
        <f t="shared" si="66"/>
        <v>2000</v>
      </c>
      <c r="T193" s="1122"/>
      <c r="U193" s="1122"/>
      <c r="V193" s="1122"/>
      <c r="W193" s="1122"/>
      <c r="X193" s="1122"/>
      <c r="Y193" s="1122"/>
      <c r="Z193" s="1122"/>
      <c r="AA193" s="1122"/>
      <c r="AB193" s="1122"/>
      <c r="AC193" s="1122"/>
      <c r="AD193" s="1122"/>
      <c r="AE193" s="1122"/>
      <c r="AF193" s="1170"/>
      <c r="AG193" s="1091"/>
      <c r="AH193" s="973"/>
      <c r="AI193" s="973"/>
      <c r="AJ193" s="973"/>
      <c r="AK193" s="973"/>
      <c r="AL193" s="973"/>
      <c r="AM193" s="973"/>
      <c r="AN193" s="973"/>
      <c r="AO193" s="973"/>
      <c r="AP193" s="973"/>
      <c r="AQ193" s="973"/>
      <c r="AR193" s="973"/>
      <c r="AS193" s="973"/>
      <c r="AT193" s="973"/>
      <c r="AU193" s="973"/>
      <c r="AV193" s="973"/>
      <c r="AW193" s="973"/>
      <c r="AX193" s="973"/>
      <c r="AY193" s="973"/>
      <c r="AZ193" s="973"/>
      <c r="BA193" s="973"/>
      <c r="BB193" s="973"/>
      <c r="BC193" s="973"/>
      <c r="BD193" s="973"/>
      <c r="BE193" s="973"/>
      <c r="BF193" s="973"/>
      <c r="BG193" s="973"/>
      <c r="BH193" s="973"/>
      <c r="BI193" s="973"/>
      <c r="BJ193" s="973"/>
      <c r="BK193" s="973"/>
      <c r="BL193" s="973"/>
      <c r="BM193" s="973"/>
      <c r="BN193" s="973"/>
      <c r="BO193" s="973"/>
      <c r="BP193" s="973"/>
      <c r="BQ193" s="973"/>
      <c r="BR193" s="973"/>
      <c r="BS193" s="973"/>
      <c r="BT193" s="973"/>
      <c r="BU193" s="973"/>
      <c r="BV193" s="973"/>
      <c r="BW193" s="973"/>
      <c r="BX193" s="973"/>
      <c r="BY193" s="973"/>
      <c r="BZ193" s="973"/>
      <c r="CA193" s="973"/>
      <c r="CB193" s="973"/>
      <c r="CC193" s="973"/>
      <c r="CD193" s="973"/>
      <c r="CE193" s="973"/>
      <c r="CF193" s="973"/>
      <c r="CG193" s="973"/>
      <c r="CH193" s="973"/>
      <c r="CI193" s="973"/>
      <c r="CJ193" s="973"/>
      <c r="CK193" s="973"/>
      <c r="CL193" s="973"/>
      <c r="CM193" s="973"/>
      <c r="CN193" s="973"/>
      <c r="CO193" s="973"/>
      <c r="CP193" s="973"/>
      <c r="CQ193" s="973"/>
      <c r="CR193" s="973"/>
      <c r="CS193" s="973"/>
      <c r="CT193" s="973"/>
      <c r="CU193" s="973"/>
      <c r="CV193" s="973"/>
      <c r="CW193" s="973"/>
      <c r="CX193" s="973"/>
      <c r="CY193" s="973"/>
      <c r="CZ193" s="973"/>
      <c r="DA193" s="973"/>
      <c r="DB193" s="973"/>
      <c r="DC193" s="973"/>
      <c r="DD193" s="973"/>
      <c r="DE193" s="973"/>
      <c r="DF193" s="973"/>
      <c r="DG193" s="973"/>
      <c r="DH193" s="973"/>
      <c r="DI193" s="973"/>
      <c r="DJ193" s="973"/>
      <c r="DK193" s="973"/>
      <c r="DL193" s="973"/>
      <c r="DM193" s="973"/>
      <c r="DN193" s="973"/>
      <c r="DO193" s="973"/>
      <c r="DP193" s="973"/>
      <c r="DQ193" s="973"/>
      <c r="DR193" s="973"/>
      <c r="DS193" s="973"/>
      <c r="DT193" s="973"/>
      <c r="DU193" s="973"/>
      <c r="DV193" s="973"/>
      <c r="DW193" s="973"/>
      <c r="DX193" s="973"/>
      <c r="DY193" s="973"/>
      <c r="DZ193" s="973"/>
      <c r="EA193" s="973"/>
      <c r="EB193" s="973"/>
      <c r="EC193" s="973"/>
      <c r="ED193" s="973"/>
      <c r="EE193" s="973"/>
      <c r="EF193" s="973"/>
      <c r="EG193" s="973"/>
      <c r="EH193" s="973"/>
      <c r="EI193" s="973"/>
      <c r="EJ193" s="973"/>
      <c r="EK193" s="973"/>
      <c r="EL193" s="973"/>
      <c r="EM193" s="973"/>
      <c r="EN193" s="973"/>
      <c r="EO193" s="973"/>
      <c r="EP193" s="973"/>
      <c r="EQ193" s="973"/>
      <c r="ER193" s="973"/>
      <c r="ES193" s="973"/>
      <c r="ET193" s="973"/>
      <c r="EU193" s="973"/>
      <c r="EV193" s="973"/>
      <c r="EW193" s="973"/>
      <c r="EX193" s="973"/>
      <c r="EY193" s="973"/>
      <c r="EZ193" s="973"/>
      <c r="FA193" s="973"/>
      <c r="FB193" s="973"/>
      <c r="FC193" s="973"/>
      <c r="FD193" s="973"/>
      <c r="FE193" s="973"/>
      <c r="FF193" s="973"/>
      <c r="FG193" s="973"/>
      <c r="FH193" s="973"/>
      <c r="FI193" s="973"/>
      <c r="FJ193" s="973"/>
      <c r="FK193" s="973"/>
      <c r="FL193" s="973"/>
      <c r="FM193" s="973"/>
      <c r="FN193" s="973"/>
      <c r="FO193" s="973"/>
      <c r="FP193" s="973"/>
      <c r="FQ193" s="973"/>
      <c r="FR193" s="973"/>
      <c r="FS193" s="973"/>
      <c r="FT193" s="973"/>
      <c r="FU193" s="973"/>
      <c r="FV193" s="973"/>
      <c r="FW193" s="973"/>
      <c r="FX193" s="973"/>
      <c r="FY193" s="973"/>
      <c r="FZ193" s="973"/>
      <c r="GA193" s="973"/>
      <c r="GB193" s="973"/>
      <c r="GC193" s="973"/>
      <c r="GD193" s="973"/>
      <c r="GE193" s="973"/>
      <c r="GF193" s="973"/>
      <c r="GG193" s="973"/>
      <c r="GH193" s="973"/>
      <c r="GI193" s="973"/>
      <c r="GJ193" s="973"/>
      <c r="GK193" s="973"/>
      <c r="GL193" s="973"/>
      <c r="GM193" s="973"/>
      <c r="GN193" s="973"/>
      <c r="GO193" s="973"/>
      <c r="GP193" s="973"/>
      <c r="GQ193" s="973"/>
      <c r="GR193" s="973"/>
      <c r="GS193" s="973"/>
      <c r="GT193" s="973"/>
      <c r="GU193" s="973"/>
      <c r="GV193" s="973"/>
      <c r="GW193" s="973"/>
      <c r="GX193" s="973"/>
      <c r="GY193" s="973"/>
      <c r="GZ193" s="973"/>
      <c r="HA193" s="973"/>
      <c r="HB193" s="973"/>
      <c r="HC193" s="973"/>
      <c r="HD193" s="973"/>
      <c r="HE193" s="973"/>
      <c r="HF193" s="973"/>
      <c r="HG193" s="973"/>
      <c r="HH193" s="973"/>
      <c r="HI193" s="973"/>
      <c r="HJ193" s="973"/>
      <c r="HK193" s="973"/>
      <c r="HL193" s="973"/>
      <c r="HM193" s="973"/>
      <c r="HN193" s="973"/>
      <c r="HO193" s="973"/>
      <c r="HP193" s="973"/>
      <c r="HQ193" s="973"/>
      <c r="HR193" s="973"/>
      <c r="HS193" s="973"/>
      <c r="HT193" s="973"/>
      <c r="HU193" s="973"/>
      <c r="HV193" s="973"/>
      <c r="HW193" s="973"/>
      <c r="HX193" s="973"/>
      <c r="HY193" s="973"/>
      <c r="HZ193" s="973"/>
      <c r="IA193" s="973"/>
      <c r="IB193" s="973"/>
      <c r="IC193" s="973"/>
      <c r="ID193" s="973"/>
      <c r="IE193" s="973"/>
      <c r="IF193" s="973"/>
      <c r="IG193" s="973"/>
      <c r="IH193" s="973"/>
      <c r="II193" s="973"/>
      <c r="IJ193" s="973"/>
      <c r="IK193" s="973"/>
      <c r="IL193" s="973"/>
      <c r="IM193" s="973"/>
      <c r="IN193" s="973"/>
      <c r="IO193" s="973"/>
      <c r="IP193" s="973"/>
      <c r="IQ193" s="973"/>
      <c r="IR193" s="973"/>
      <c r="IS193" s="973"/>
      <c r="IT193" s="973"/>
      <c r="IU193" s="973"/>
      <c r="IV193" s="973"/>
      <c r="IW193" s="973"/>
      <c r="IX193" s="973"/>
      <c r="IY193" s="973"/>
      <c r="IZ193" s="973"/>
      <c r="JA193" s="973"/>
      <c r="JB193" s="973"/>
      <c r="JC193" s="973"/>
      <c r="JD193" s="973"/>
      <c r="JE193" s="973"/>
      <c r="JF193" s="973"/>
      <c r="JG193" s="973"/>
      <c r="JH193" s="973"/>
      <c r="JI193" s="973"/>
      <c r="JJ193" s="973"/>
      <c r="JK193" s="973"/>
      <c r="JL193" s="973"/>
      <c r="JM193" s="973"/>
      <c r="JN193" s="973"/>
      <c r="JO193" s="973"/>
      <c r="JP193" s="973"/>
      <c r="JQ193" s="973"/>
      <c r="JR193" s="973"/>
      <c r="JS193" s="973"/>
      <c r="JT193" s="973"/>
      <c r="JU193" s="973"/>
      <c r="JV193" s="973"/>
      <c r="JW193" s="973"/>
      <c r="JX193" s="973"/>
      <c r="JY193" s="973"/>
      <c r="JZ193" s="973"/>
      <c r="KA193" s="973"/>
      <c r="KB193" s="973"/>
      <c r="KC193" s="973"/>
      <c r="KD193" s="973"/>
      <c r="KE193" s="973"/>
      <c r="KF193" s="973"/>
      <c r="KG193" s="973"/>
      <c r="KH193" s="973"/>
      <c r="KI193" s="973"/>
      <c r="KJ193" s="973"/>
      <c r="KK193" s="973"/>
      <c r="KL193" s="973"/>
      <c r="KM193" s="973"/>
      <c r="KN193" s="973"/>
      <c r="KO193" s="973"/>
      <c r="KP193" s="973"/>
      <c r="KQ193" s="973"/>
      <c r="KR193" s="973"/>
      <c r="KS193" s="973"/>
      <c r="KT193" s="973"/>
      <c r="KU193" s="973"/>
      <c r="KV193" s="973"/>
      <c r="KW193" s="973"/>
      <c r="KX193" s="973"/>
      <c r="KY193" s="973"/>
      <c r="KZ193" s="973"/>
      <c r="LA193" s="973"/>
      <c r="LB193" s="973"/>
      <c r="LC193" s="973"/>
      <c r="LD193" s="973"/>
      <c r="LE193" s="973"/>
      <c r="LF193" s="973"/>
      <c r="LG193" s="973"/>
      <c r="LH193" s="973"/>
      <c r="LI193" s="973"/>
      <c r="LJ193" s="973"/>
      <c r="LK193" s="973"/>
      <c r="LL193" s="973"/>
      <c r="LM193" s="973"/>
      <c r="LN193" s="973"/>
      <c r="LO193" s="973"/>
      <c r="LP193" s="973"/>
      <c r="LQ193" s="973"/>
      <c r="LR193" s="973"/>
      <c r="LS193" s="973"/>
      <c r="LT193" s="973"/>
      <c r="LU193" s="973"/>
      <c r="LV193" s="973"/>
      <c r="LW193" s="973"/>
      <c r="LX193" s="973"/>
      <c r="LY193" s="973"/>
      <c r="LZ193" s="973"/>
      <c r="MA193" s="973"/>
      <c r="MB193" s="973"/>
      <c r="MC193" s="973"/>
      <c r="MD193" s="973"/>
      <c r="ME193" s="973"/>
      <c r="MF193" s="973"/>
      <c r="MG193" s="973"/>
      <c r="MH193" s="973"/>
      <c r="MI193" s="973"/>
      <c r="MJ193" s="973"/>
      <c r="MK193" s="973"/>
      <c r="ML193" s="973"/>
      <c r="MM193" s="973"/>
      <c r="MN193" s="973"/>
      <c r="MO193" s="973"/>
      <c r="MP193" s="973"/>
      <c r="MQ193" s="973"/>
      <c r="MR193" s="973"/>
      <c r="MS193" s="973"/>
      <c r="MT193" s="973"/>
      <c r="MU193" s="973"/>
      <c r="MV193" s="973"/>
      <c r="MW193" s="973"/>
      <c r="MX193" s="973"/>
      <c r="MY193" s="973"/>
      <c r="MZ193" s="973"/>
      <c r="NA193" s="973"/>
      <c r="NB193" s="973"/>
      <c r="NC193" s="973"/>
      <c r="ND193" s="973"/>
      <c r="NE193" s="973"/>
      <c r="NF193" s="973"/>
      <c r="NG193" s="973"/>
      <c r="NH193" s="973"/>
      <c r="NI193" s="973"/>
      <c r="NJ193" s="973"/>
      <c r="NK193" s="973"/>
      <c r="NL193" s="973"/>
      <c r="NM193" s="973"/>
      <c r="NN193" s="973"/>
      <c r="NO193" s="973"/>
      <c r="NP193" s="973"/>
      <c r="NQ193" s="973"/>
      <c r="NR193" s="973"/>
      <c r="NS193" s="973"/>
      <c r="NT193" s="973"/>
      <c r="NU193" s="973"/>
      <c r="NV193" s="973"/>
      <c r="NW193" s="973"/>
      <c r="NX193" s="973"/>
      <c r="NY193" s="973"/>
      <c r="NZ193" s="973"/>
      <c r="OA193" s="973"/>
      <c r="OB193" s="973"/>
      <c r="OC193" s="973"/>
      <c r="OD193" s="973"/>
      <c r="OE193" s="973"/>
      <c r="OF193" s="973"/>
      <c r="OG193" s="973"/>
      <c r="OH193" s="973"/>
      <c r="OI193" s="973"/>
      <c r="OJ193" s="973"/>
      <c r="OK193" s="973"/>
      <c r="OL193" s="973"/>
      <c r="OM193" s="973"/>
      <c r="ON193" s="973"/>
      <c r="OO193" s="973"/>
      <c r="OP193" s="973"/>
      <c r="OQ193" s="973"/>
      <c r="OR193" s="973"/>
      <c r="OS193" s="973"/>
      <c r="OT193" s="973"/>
      <c r="OU193" s="973"/>
      <c r="OV193" s="973"/>
      <c r="OW193" s="973"/>
      <c r="OX193" s="973"/>
      <c r="OY193" s="973"/>
      <c r="OZ193" s="973"/>
      <c r="PA193" s="973"/>
      <c r="PB193" s="973"/>
      <c r="PC193" s="973"/>
      <c r="PD193" s="973"/>
      <c r="PE193" s="973"/>
      <c r="PF193" s="973"/>
      <c r="PG193" s="973"/>
      <c r="PH193" s="973"/>
      <c r="PI193" s="973"/>
      <c r="PJ193" s="973"/>
      <c r="PK193" s="973"/>
      <c r="PL193" s="973"/>
      <c r="PM193" s="973"/>
      <c r="PN193" s="973"/>
      <c r="PO193" s="973"/>
      <c r="PP193" s="973"/>
      <c r="PQ193" s="973"/>
      <c r="PR193" s="973"/>
      <c r="PS193" s="973"/>
      <c r="PT193" s="973"/>
      <c r="PU193" s="973"/>
      <c r="PV193" s="973"/>
      <c r="PW193" s="973"/>
      <c r="PX193" s="973"/>
      <c r="PY193" s="973"/>
      <c r="PZ193" s="973"/>
      <c r="QA193" s="973"/>
      <c r="QB193" s="973"/>
      <c r="QC193" s="973"/>
      <c r="QD193" s="973"/>
      <c r="QE193" s="973"/>
      <c r="QF193" s="973"/>
      <c r="QG193" s="973"/>
      <c r="QH193" s="973"/>
      <c r="QI193" s="973"/>
      <c r="QJ193" s="973"/>
      <c r="QK193" s="973"/>
      <c r="QL193" s="973"/>
      <c r="QM193" s="973"/>
      <c r="QN193" s="973"/>
      <c r="QO193" s="973"/>
      <c r="QP193" s="973"/>
      <c r="QQ193" s="973"/>
      <c r="QR193" s="973"/>
      <c r="QS193" s="973"/>
      <c r="QT193" s="973"/>
      <c r="QU193" s="973"/>
      <c r="QV193" s="973"/>
      <c r="QW193" s="973"/>
      <c r="QX193" s="973"/>
      <c r="QY193" s="973"/>
      <c r="QZ193" s="973"/>
      <c r="RA193" s="973"/>
      <c r="RB193" s="973"/>
      <c r="RC193" s="973"/>
      <c r="RD193" s="973"/>
      <c r="RE193" s="973"/>
      <c r="RF193" s="973"/>
      <c r="RG193" s="973"/>
      <c r="RH193" s="973"/>
      <c r="RI193" s="973"/>
      <c r="RJ193" s="973"/>
      <c r="RK193" s="973"/>
      <c r="RL193" s="973"/>
      <c r="RM193" s="973"/>
      <c r="RN193" s="973"/>
      <c r="RO193" s="973"/>
      <c r="RP193" s="973"/>
      <c r="RQ193" s="973"/>
      <c r="RR193" s="973"/>
      <c r="RS193" s="973"/>
      <c r="RT193" s="973"/>
      <c r="RU193" s="973"/>
      <c r="RV193" s="973"/>
      <c r="RW193" s="973"/>
      <c r="RX193" s="973"/>
      <c r="RY193" s="973"/>
      <c r="RZ193" s="973"/>
      <c r="SA193" s="973"/>
      <c r="SB193" s="973"/>
      <c r="SC193" s="973"/>
      <c r="SD193" s="973"/>
      <c r="SE193" s="973"/>
      <c r="SF193" s="973"/>
      <c r="SG193" s="973"/>
      <c r="SH193" s="973"/>
      <c r="SI193" s="973"/>
      <c r="SJ193" s="973"/>
      <c r="SK193" s="973"/>
      <c r="SL193" s="973"/>
      <c r="SM193" s="973"/>
      <c r="SN193" s="973"/>
      <c r="SO193" s="973"/>
      <c r="SP193" s="973"/>
      <c r="SQ193" s="973"/>
      <c r="SR193" s="973"/>
      <c r="SS193" s="973"/>
      <c r="ST193" s="973"/>
      <c r="SU193" s="973"/>
      <c r="SV193" s="973"/>
      <c r="SW193" s="973"/>
      <c r="SX193" s="973"/>
      <c r="SY193" s="973"/>
      <c r="SZ193" s="973"/>
      <c r="TA193" s="973"/>
      <c r="TB193" s="973"/>
      <c r="TC193" s="973"/>
      <c r="TD193" s="973"/>
      <c r="TE193" s="973"/>
      <c r="TF193" s="973"/>
      <c r="TG193" s="973"/>
      <c r="TH193" s="973"/>
      <c r="TI193" s="973"/>
      <c r="TJ193" s="973"/>
      <c r="TK193" s="973"/>
      <c r="TL193" s="973"/>
      <c r="TM193" s="973"/>
      <c r="TN193" s="973"/>
      <c r="TO193" s="973"/>
      <c r="TP193" s="973"/>
      <c r="TQ193" s="973"/>
      <c r="TR193" s="973"/>
      <c r="TS193" s="973"/>
      <c r="TT193" s="973"/>
      <c r="TU193" s="973"/>
      <c r="TV193" s="973"/>
      <c r="TW193" s="973"/>
      <c r="TX193" s="973"/>
      <c r="TY193" s="973"/>
      <c r="TZ193" s="973"/>
      <c r="UA193" s="973"/>
      <c r="UB193" s="973"/>
      <c r="UC193" s="973"/>
      <c r="UD193" s="973"/>
      <c r="UE193" s="973"/>
      <c r="UF193" s="973"/>
      <c r="UG193" s="973"/>
      <c r="UH193" s="973"/>
      <c r="UI193" s="973"/>
      <c r="UJ193" s="973"/>
      <c r="UK193" s="973"/>
      <c r="UL193" s="973"/>
      <c r="UM193" s="973"/>
      <c r="UN193" s="973"/>
      <c r="UO193" s="973"/>
      <c r="UP193" s="973"/>
      <c r="UQ193" s="973"/>
      <c r="UR193" s="973"/>
      <c r="US193" s="973"/>
      <c r="UT193" s="973"/>
      <c r="UU193" s="973"/>
      <c r="UV193" s="973"/>
      <c r="UW193" s="973"/>
      <c r="UX193" s="973"/>
      <c r="UY193" s="973"/>
      <c r="UZ193" s="973"/>
      <c r="VA193" s="973"/>
      <c r="VB193" s="973"/>
      <c r="VC193" s="973"/>
      <c r="VD193" s="973"/>
      <c r="VE193" s="973"/>
      <c r="VF193" s="973"/>
      <c r="VG193" s="973"/>
      <c r="VH193" s="973"/>
      <c r="VI193" s="973"/>
      <c r="VJ193" s="973"/>
      <c r="VK193" s="973"/>
      <c r="VL193" s="973"/>
      <c r="VM193" s="973"/>
      <c r="VN193" s="973"/>
      <c r="VO193" s="973"/>
      <c r="VP193" s="973"/>
      <c r="VQ193" s="973"/>
      <c r="VR193" s="973"/>
      <c r="VS193" s="973"/>
      <c r="VT193" s="973"/>
      <c r="VU193" s="973"/>
      <c r="VV193" s="973"/>
      <c r="VW193" s="973"/>
      <c r="VX193" s="973"/>
      <c r="VY193" s="973"/>
      <c r="VZ193" s="973"/>
      <c r="WA193" s="973"/>
      <c r="WB193" s="973"/>
      <c r="WC193" s="973"/>
      <c r="WD193" s="973"/>
      <c r="WE193" s="973"/>
      <c r="WF193" s="973"/>
      <c r="WG193" s="973"/>
      <c r="WH193" s="973"/>
      <c r="WI193" s="973"/>
      <c r="WJ193" s="973"/>
      <c r="WK193" s="973"/>
      <c r="WL193" s="973"/>
      <c r="WM193" s="973"/>
      <c r="WN193" s="973"/>
      <c r="WO193" s="973"/>
      <c r="WP193" s="973"/>
      <c r="WQ193" s="973"/>
      <c r="WR193" s="973"/>
      <c r="WS193" s="973"/>
      <c r="WT193" s="973"/>
      <c r="WU193" s="973"/>
      <c r="WV193" s="973"/>
      <c r="WW193" s="973"/>
      <c r="WX193" s="973"/>
      <c r="WY193" s="973"/>
      <c r="WZ193" s="973"/>
      <c r="XA193" s="973"/>
      <c r="XB193" s="973"/>
      <c r="XC193" s="973"/>
      <c r="XD193" s="973"/>
      <c r="XE193" s="973"/>
      <c r="XF193" s="973"/>
      <c r="XG193" s="973"/>
      <c r="XH193" s="973"/>
      <c r="XI193" s="973"/>
      <c r="XJ193" s="973"/>
      <c r="XK193" s="973"/>
      <c r="XL193" s="973"/>
      <c r="XM193" s="973"/>
      <c r="XN193" s="973"/>
      <c r="XO193" s="973"/>
      <c r="XP193" s="973"/>
      <c r="XQ193" s="973"/>
      <c r="XR193" s="973"/>
      <c r="XS193" s="973"/>
      <c r="XT193" s="973"/>
      <c r="XU193" s="973"/>
      <c r="XV193" s="973"/>
      <c r="XW193" s="973"/>
      <c r="XX193" s="973"/>
      <c r="XY193" s="973"/>
      <c r="XZ193" s="973"/>
      <c r="YA193" s="973"/>
      <c r="YB193" s="973"/>
      <c r="YC193" s="973"/>
      <c r="YD193" s="973"/>
      <c r="YE193" s="973"/>
      <c r="YF193" s="973"/>
      <c r="YG193" s="973"/>
      <c r="YH193" s="973"/>
      <c r="YI193" s="973"/>
      <c r="YJ193" s="973"/>
      <c r="YK193" s="973"/>
      <c r="YL193" s="973"/>
      <c r="YM193" s="973"/>
      <c r="YN193" s="973"/>
      <c r="YO193" s="973"/>
      <c r="YP193" s="973"/>
      <c r="YQ193" s="973"/>
      <c r="YR193" s="973"/>
      <c r="YS193" s="973"/>
      <c r="YT193" s="973"/>
      <c r="YU193" s="973"/>
      <c r="YV193" s="973"/>
      <c r="YW193" s="973"/>
      <c r="YX193" s="973"/>
      <c r="YY193" s="973"/>
      <c r="YZ193" s="973"/>
      <c r="ZA193" s="973"/>
      <c r="ZB193" s="973"/>
      <c r="ZC193" s="973"/>
      <c r="ZD193" s="973"/>
      <c r="ZE193" s="973"/>
      <c r="ZF193" s="973"/>
      <c r="ZG193" s="973"/>
      <c r="ZH193" s="973"/>
      <c r="ZI193" s="973"/>
      <c r="ZJ193" s="973"/>
      <c r="ZK193" s="973"/>
      <c r="ZL193" s="973"/>
      <c r="ZM193" s="973"/>
      <c r="ZN193" s="973"/>
      <c r="ZO193" s="973"/>
      <c r="ZP193" s="973"/>
      <c r="ZQ193" s="973"/>
      <c r="ZR193" s="973"/>
      <c r="ZS193" s="973"/>
      <c r="ZT193" s="973"/>
      <c r="ZU193" s="973"/>
      <c r="ZV193" s="973"/>
      <c r="ZW193" s="973"/>
      <c r="ZX193" s="973"/>
      <c r="ZY193" s="973"/>
      <c r="ZZ193" s="973"/>
      <c r="AAA193" s="973"/>
      <c r="AAB193" s="973"/>
      <c r="AAC193" s="973"/>
      <c r="AAD193" s="973"/>
      <c r="AAE193" s="973"/>
      <c r="AAF193" s="973"/>
      <c r="AAG193" s="973"/>
      <c r="AAH193" s="973"/>
      <c r="AAI193" s="973"/>
      <c r="AAJ193" s="973"/>
      <c r="AAK193" s="973"/>
      <c r="AAL193" s="973"/>
      <c r="AAM193" s="973"/>
      <c r="AAN193" s="973"/>
      <c r="AAO193" s="973"/>
      <c r="AAP193" s="973"/>
      <c r="AAQ193" s="973"/>
      <c r="AAR193" s="973"/>
      <c r="AAS193" s="973"/>
      <c r="AAT193" s="973"/>
      <c r="AAU193" s="973"/>
      <c r="AAV193" s="973"/>
      <c r="AAW193" s="973"/>
      <c r="AAX193" s="973"/>
      <c r="AAY193" s="973"/>
      <c r="AAZ193" s="973"/>
      <c r="ABA193" s="973"/>
      <c r="ABB193" s="973"/>
      <c r="ABC193" s="973"/>
      <c r="ABD193" s="973"/>
      <c r="ABE193" s="973"/>
      <c r="ABF193" s="973"/>
      <c r="ABG193" s="973"/>
      <c r="ABH193" s="973"/>
      <c r="ABI193" s="973"/>
      <c r="ABJ193" s="973"/>
      <c r="ABK193" s="973"/>
      <c r="ABL193" s="973"/>
      <c r="ABM193" s="973"/>
      <c r="ABN193" s="973"/>
      <c r="ABO193" s="973"/>
      <c r="ABP193" s="973"/>
      <c r="ABQ193" s="973"/>
      <c r="ABR193" s="973"/>
      <c r="ABS193" s="973"/>
      <c r="ABT193" s="973"/>
      <c r="ABU193" s="973"/>
      <c r="ABV193" s="973"/>
      <c r="ABW193" s="973"/>
      <c r="ABX193" s="973"/>
      <c r="ABY193" s="973"/>
      <c r="ABZ193" s="973"/>
      <c r="ACA193" s="973"/>
      <c r="ACB193" s="973"/>
      <c r="ACC193" s="973"/>
      <c r="ACD193" s="973"/>
      <c r="ACE193" s="973"/>
      <c r="ACF193" s="973"/>
      <c r="ACG193" s="973"/>
      <c r="ACH193" s="973"/>
      <c r="ACI193" s="973"/>
      <c r="ACJ193" s="973"/>
      <c r="ACK193" s="973"/>
      <c r="ACL193" s="973"/>
      <c r="ACM193" s="973"/>
      <c r="ACN193" s="973"/>
      <c r="ACO193" s="973"/>
      <c r="ACP193" s="973"/>
      <c r="ACQ193" s="973"/>
      <c r="ACR193" s="973"/>
      <c r="ACS193" s="973"/>
      <c r="ACT193" s="973"/>
      <c r="ACU193" s="973"/>
      <c r="ACV193" s="973"/>
      <c r="ACW193" s="973"/>
      <c r="ACX193" s="973"/>
      <c r="ACY193" s="973"/>
      <c r="ACZ193" s="973"/>
      <c r="ADA193" s="973"/>
      <c r="ADB193" s="973"/>
      <c r="ADC193" s="973"/>
      <c r="ADD193" s="973"/>
      <c r="ADE193" s="973"/>
      <c r="ADF193" s="973"/>
      <c r="ADG193" s="973"/>
      <c r="ADH193" s="973"/>
      <c r="ADI193" s="973"/>
      <c r="ADJ193" s="973"/>
      <c r="ADK193" s="973"/>
      <c r="ADL193" s="973"/>
      <c r="ADM193" s="973"/>
      <c r="ADN193" s="973"/>
      <c r="ADO193" s="973"/>
      <c r="ADP193" s="973"/>
      <c r="ADQ193" s="973"/>
      <c r="ADR193" s="973"/>
      <c r="ADS193" s="973"/>
      <c r="ADT193" s="973"/>
      <c r="ADU193" s="973"/>
      <c r="ADV193" s="973"/>
      <c r="ADW193" s="973"/>
      <c r="ADX193" s="973"/>
      <c r="ADY193" s="973"/>
      <c r="ADZ193" s="973"/>
      <c r="AEA193" s="973"/>
      <c r="AEB193" s="973"/>
      <c r="AEC193" s="973"/>
      <c r="AED193" s="973"/>
      <c r="AEE193" s="973"/>
      <c r="AEF193" s="973"/>
      <c r="AEG193" s="973"/>
      <c r="AEH193" s="973"/>
      <c r="AEI193" s="973"/>
      <c r="AEJ193" s="973"/>
      <c r="AEK193" s="973"/>
      <c r="AEL193" s="973"/>
      <c r="AEM193" s="973"/>
      <c r="AEN193" s="973"/>
      <c r="AEO193" s="973"/>
      <c r="AEP193" s="973"/>
      <c r="AEQ193" s="973"/>
      <c r="AER193" s="973"/>
      <c r="AES193" s="973"/>
      <c r="AET193" s="973"/>
      <c r="AEU193" s="973"/>
      <c r="AEV193" s="973"/>
      <c r="AEW193" s="973"/>
      <c r="AEX193" s="973"/>
      <c r="AEY193" s="973"/>
      <c r="AEZ193" s="973"/>
      <c r="AFA193" s="973"/>
      <c r="AFB193" s="973"/>
      <c r="AFC193" s="973"/>
      <c r="AFD193" s="973"/>
      <c r="AFE193" s="973"/>
      <c r="AFF193" s="973"/>
      <c r="AFG193" s="973"/>
      <c r="AFH193" s="973"/>
      <c r="AFI193" s="973"/>
      <c r="AFJ193" s="973"/>
      <c r="AFK193" s="973"/>
      <c r="AFL193" s="973"/>
      <c r="AFM193" s="973"/>
      <c r="AFN193" s="973"/>
      <c r="AFO193" s="973"/>
      <c r="AFP193" s="973"/>
      <c r="AFQ193" s="973"/>
      <c r="AFR193" s="973"/>
      <c r="AFS193" s="973"/>
      <c r="AFT193" s="973"/>
      <c r="AFU193" s="973"/>
      <c r="AFV193" s="973"/>
      <c r="AFW193" s="973"/>
      <c r="AFX193" s="973"/>
      <c r="AFY193" s="973"/>
      <c r="AFZ193" s="973"/>
      <c r="AGA193" s="973"/>
      <c r="AGB193" s="973"/>
      <c r="AGC193" s="973"/>
      <c r="AGD193" s="973"/>
      <c r="AGE193" s="973"/>
      <c r="AGF193" s="973"/>
      <c r="AGG193" s="973"/>
      <c r="AGH193" s="973"/>
      <c r="AGI193" s="973"/>
      <c r="AGJ193" s="973"/>
      <c r="AGK193" s="973"/>
      <c r="AGL193" s="973"/>
      <c r="AGM193" s="973"/>
      <c r="AGN193" s="973"/>
      <c r="AGO193" s="973"/>
      <c r="AGP193" s="973"/>
      <c r="AGQ193" s="973"/>
      <c r="AGR193" s="973"/>
      <c r="AGS193" s="973"/>
      <c r="AGT193" s="973"/>
      <c r="AGU193" s="973"/>
      <c r="AGV193" s="973"/>
      <c r="AGW193" s="973"/>
      <c r="AGX193" s="973"/>
      <c r="AGY193" s="973"/>
      <c r="AGZ193" s="973"/>
      <c r="AHA193" s="973"/>
      <c r="AHB193" s="973"/>
      <c r="AHC193" s="973"/>
      <c r="AHD193" s="973"/>
      <c r="AHE193" s="973"/>
      <c r="AHF193" s="973"/>
      <c r="AHG193" s="973"/>
      <c r="AHH193" s="973"/>
      <c r="AHI193" s="973"/>
      <c r="AHJ193" s="973"/>
      <c r="AHK193" s="973"/>
      <c r="AHL193" s="973"/>
      <c r="AHM193" s="973"/>
      <c r="AHN193" s="973"/>
      <c r="AHO193" s="973"/>
      <c r="AHP193" s="973"/>
      <c r="AHQ193" s="973"/>
      <c r="AHR193" s="973"/>
      <c r="AHS193" s="973"/>
      <c r="AHT193" s="973"/>
      <c r="AHU193" s="973"/>
      <c r="AHV193" s="973"/>
      <c r="AHW193" s="973"/>
      <c r="AHX193" s="973"/>
      <c r="AHY193" s="973"/>
      <c r="AHZ193" s="973"/>
      <c r="AIA193" s="973"/>
      <c r="AIB193" s="973"/>
      <c r="AIC193" s="973"/>
      <c r="AID193" s="973"/>
      <c r="AIE193" s="973"/>
      <c r="AIF193" s="973"/>
      <c r="AIG193" s="973"/>
      <c r="AIH193" s="973"/>
      <c r="AII193" s="973"/>
      <c r="AIJ193" s="973"/>
      <c r="AIK193" s="973"/>
      <c r="AIL193" s="973"/>
      <c r="AIM193" s="973"/>
      <c r="AIN193" s="973"/>
      <c r="AIO193" s="973"/>
      <c r="AIP193" s="973"/>
      <c r="AIQ193" s="973"/>
      <c r="AIR193" s="973"/>
      <c r="AIS193" s="973"/>
      <c r="AIT193" s="973"/>
      <c r="AIU193" s="973"/>
      <c r="AIV193" s="973"/>
      <c r="AIW193" s="973"/>
      <c r="AIX193" s="973"/>
      <c r="AIY193" s="973"/>
      <c r="AIZ193" s="973"/>
      <c r="AJA193" s="973"/>
      <c r="AJB193" s="973"/>
      <c r="AJC193" s="973"/>
      <c r="AJD193" s="973"/>
      <c r="AJE193" s="973"/>
      <c r="AJF193" s="973"/>
      <c r="AJG193" s="973"/>
      <c r="AJH193" s="973"/>
      <c r="AJI193" s="973"/>
      <c r="AJJ193" s="973"/>
      <c r="AJK193" s="973"/>
      <c r="AJL193" s="973"/>
      <c r="AJM193" s="973"/>
      <c r="AJN193" s="973"/>
      <c r="AJO193" s="973"/>
      <c r="AJP193" s="973"/>
      <c r="AJQ193" s="973"/>
      <c r="AJR193" s="973"/>
      <c r="AJS193" s="973"/>
      <c r="AJT193" s="973"/>
      <c r="AJU193" s="973"/>
      <c r="AJV193" s="973"/>
      <c r="AJW193" s="973"/>
      <c r="AJX193" s="973"/>
      <c r="AJY193" s="973"/>
      <c r="AJZ193" s="973"/>
      <c r="AKA193" s="973"/>
      <c r="AKB193" s="973"/>
      <c r="AKC193" s="973"/>
      <c r="AKD193" s="973"/>
      <c r="AKE193" s="973"/>
      <c r="AKF193" s="973"/>
      <c r="AKG193" s="973"/>
      <c r="AKH193" s="973"/>
      <c r="AKI193" s="973"/>
      <c r="AKJ193" s="973"/>
      <c r="AKK193" s="973"/>
      <c r="AKL193" s="973"/>
      <c r="AKM193" s="973"/>
      <c r="AKN193" s="973"/>
      <c r="AKO193" s="973"/>
      <c r="AKP193" s="973"/>
      <c r="AKQ193" s="973"/>
      <c r="AKR193" s="973"/>
      <c r="AKS193" s="973"/>
      <c r="AKT193" s="973"/>
      <c r="AKU193" s="973"/>
      <c r="AKV193" s="973"/>
      <c r="AKW193" s="973"/>
      <c r="AKX193" s="973"/>
      <c r="AKY193" s="973"/>
      <c r="AKZ193" s="973"/>
      <c r="ALA193" s="973"/>
      <c r="ALB193" s="973"/>
      <c r="ALC193" s="973"/>
      <c r="ALD193" s="973"/>
      <c r="ALE193" s="973"/>
      <c r="ALF193" s="973"/>
      <c r="ALG193" s="973"/>
      <c r="ALH193" s="973"/>
      <c r="ALI193" s="973"/>
      <c r="ALJ193" s="973"/>
      <c r="ALK193" s="973"/>
      <c r="ALL193" s="973"/>
      <c r="ALM193" s="973"/>
      <c r="ALN193" s="973"/>
      <c r="ALO193" s="973"/>
      <c r="ALP193" s="973"/>
      <c r="ALQ193" s="973"/>
      <c r="ALR193" s="973"/>
      <c r="ALS193" s="973"/>
      <c r="ALT193" s="973"/>
      <c r="ALU193" s="973"/>
      <c r="ALV193" s="973"/>
      <c r="ALW193" s="973"/>
      <c r="ALX193" s="973"/>
      <c r="ALY193" s="973"/>
      <c r="ALZ193" s="973"/>
      <c r="AMA193" s="973"/>
      <c r="AMB193" s="973"/>
      <c r="AMC193" s="973"/>
      <c r="AMD193" s="973"/>
      <c r="AME193" s="973"/>
      <c r="AMF193" s="973"/>
      <c r="AMG193" s="973"/>
      <c r="AMH193" s="973"/>
      <c r="AMI193" s="973"/>
      <c r="AMJ193" s="973"/>
      <c r="AMK193" s="973"/>
      <c r="AML193" s="973"/>
      <c r="AMM193" s="973"/>
      <c r="AMN193" s="973"/>
      <c r="AMO193" s="973"/>
      <c r="AMP193" s="973"/>
      <c r="AMQ193" s="973"/>
      <c r="AMR193" s="973"/>
      <c r="AMS193" s="973"/>
      <c r="AMT193" s="973"/>
      <c r="AMU193" s="973"/>
      <c r="AMV193" s="973"/>
      <c r="AMW193" s="973"/>
      <c r="AMX193" s="973"/>
      <c r="AMY193" s="973"/>
      <c r="AMZ193" s="973"/>
      <c r="ANA193" s="973"/>
      <c r="ANB193" s="973"/>
      <c r="ANC193" s="973"/>
      <c r="AND193" s="973"/>
      <c r="ANE193" s="973"/>
      <c r="ANF193" s="973"/>
      <c r="ANG193" s="973"/>
      <c r="ANH193" s="973"/>
      <c r="ANI193" s="973"/>
      <c r="ANJ193" s="973"/>
      <c r="ANK193" s="973"/>
      <c r="ANL193" s="973"/>
      <c r="ANM193" s="973"/>
      <c r="ANN193" s="973"/>
      <c r="ANO193" s="973"/>
      <c r="ANP193" s="973"/>
      <c r="ANQ193" s="973"/>
      <c r="ANR193" s="973"/>
      <c r="ANS193" s="973"/>
      <c r="ANT193" s="973"/>
      <c r="ANU193" s="973"/>
      <c r="ANV193" s="973"/>
      <c r="ANW193" s="973"/>
      <c r="ANX193" s="973"/>
      <c r="ANY193" s="973"/>
      <c r="ANZ193" s="973"/>
      <c r="AOA193" s="973"/>
      <c r="AOB193" s="973"/>
      <c r="AOC193" s="973"/>
      <c r="AOD193" s="973"/>
      <c r="AOE193" s="973"/>
      <c r="AOF193" s="973"/>
      <c r="AOG193" s="973"/>
      <c r="AOH193" s="973"/>
      <c r="AOI193" s="973"/>
      <c r="AOJ193" s="973"/>
      <c r="AOK193" s="973"/>
      <c r="AOL193" s="973"/>
      <c r="AOM193" s="973"/>
      <c r="AON193" s="973"/>
      <c r="AOO193" s="973"/>
      <c r="AOP193" s="973"/>
      <c r="AOQ193" s="973"/>
      <c r="AOR193" s="973"/>
      <c r="AOS193" s="973"/>
      <c r="AOT193" s="973"/>
      <c r="AOU193" s="973"/>
      <c r="AOV193" s="973"/>
      <c r="AOW193" s="973"/>
      <c r="AOX193" s="973"/>
      <c r="AOY193" s="973"/>
      <c r="AOZ193" s="973"/>
      <c r="APA193" s="973"/>
      <c r="APB193" s="973"/>
      <c r="APC193" s="973"/>
      <c r="APD193" s="973"/>
      <c r="APE193" s="973"/>
      <c r="APF193" s="973"/>
      <c r="APG193" s="973"/>
      <c r="APH193" s="973"/>
      <c r="API193" s="973"/>
      <c r="APJ193" s="973"/>
      <c r="APK193" s="973"/>
      <c r="APL193" s="973"/>
      <c r="APM193" s="973"/>
      <c r="APN193" s="973"/>
      <c r="APO193" s="973"/>
      <c r="APP193" s="973"/>
      <c r="APQ193" s="973"/>
      <c r="APR193" s="973"/>
      <c r="APS193" s="973"/>
      <c r="APT193" s="973"/>
      <c r="APU193" s="973"/>
      <c r="APV193" s="973"/>
      <c r="APW193" s="973"/>
      <c r="APX193" s="973"/>
      <c r="APY193" s="973"/>
      <c r="APZ193" s="973"/>
      <c r="AQA193" s="973"/>
      <c r="AQB193" s="973"/>
      <c r="AQC193" s="973"/>
      <c r="AQD193" s="973"/>
      <c r="AQE193" s="973"/>
      <c r="AQF193" s="973"/>
      <c r="AQG193" s="973"/>
      <c r="AQH193" s="973"/>
      <c r="AQI193" s="973"/>
      <c r="AQJ193" s="973"/>
      <c r="AQK193" s="973"/>
      <c r="AQL193" s="973"/>
      <c r="AQM193" s="973"/>
      <c r="AQN193" s="973"/>
      <c r="AQO193" s="973"/>
      <c r="AQP193" s="973"/>
      <c r="AQQ193" s="973"/>
      <c r="AQR193" s="973"/>
      <c r="AQS193" s="973"/>
      <c r="AQT193" s="973"/>
      <c r="AQU193" s="973"/>
      <c r="AQV193" s="973"/>
      <c r="AQW193" s="973"/>
      <c r="AQX193" s="973"/>
      <c r="AQY193" s="973"/>
      <c r="AQZ193" s="973"/>
      <c r="ARA193" s="973"/>
      <c r="ARB193" s="973"/>
      <c r="ARC193" s="973"/>
      <c r="ARD193" s="973"/>
      <c r="ARE193" s="973"/>
      <c r="ARF193" s="973"/>
      <c r="ARG193" s="973"/>
      <c r="ARH193" s="973"/>
      <c r="ARI193" s="973"/>
      <c r="ARJ193" s="973"/>
      <c r="ARK193" s="973"/>
      <c r="ARL193" s="973"/>
      <c r="ARM193" s="973"/>
      <c r="ARN193" s="973"/>
      <c r="ARO193" s="973"/>
      <c r="ARP193" s="973"/>
      <c r="ARQ193" s="973"/>
      <c r="ARR193" s="973"/>
      <c r="ARS193" s="973"/>
      <c r="ART193" s="973"/>
      <c r="ARU193" s="973"/>
      <c r="ARV193" s="973"/>
      <c r="ARW193" s="973"/>
      <c r="ARX193" s="973"/>
      <c r="ARY193" s="973"/>
      <c r="ARZ193" s="973"/>
      <c r="ASA193" s="973"/>
      <c r="ASB193" s="973"/>
      <c r="ASC193" s="973"/>
      <c r="ASD193" s="973"/>
      <c r="ASE193" s="973"/>
      <c r="ASF193" s="973"/>
      <c r="ASG193" s="973"/>
      <c r="ASH193" s="973"/>
      <c r="ASI193" s="973"/>
      <c r="ASJ193" s="973"/>
      <c r="ASK193" s="973"/>
      <c r="ASL193" s="973"/>
      <c r="ASM193" s="973"/>
      <c r="ASN193" s="973"/>
      <c r="ASO193" s="973"/>
      <c r="ASP193" s="973"/>
      <c r="ASQ193" s="973"/>
      <c r="ASR193" s="973"/>
      <c r="ASS193" s="973"/>
      <c r="AST193" s="973"/>
      <c r="ASU193" s="973"/>
      <c r="ASV193" s="973"/>
      <c r="ASW193" s="973"/>
      <c r="ASX193" s="973"/>
      <c r="ASY193" s="973"/>
      <c r="ASZ193" s="973"/>
      <c r="ATA193" s="973"/>
      <c r="ATB193" s="973"/>
      <c r="ATC193" s="973"/>
      <c r="ATD193" s="973"/>
      <c r="ATE193" s="973"/>
      <c r="ATF193" s="973"/>
      <c r="ATG193" s="973"/>
      <c r="ATH193" s="973"/>
      <c r="ATI193" s="973"/>
      <c r="ATJ193" s="973"/>
      <c r="ATK193" s="973"/>
      <c r="ATL193" s="973"/>
      <c r="ATM193" s="973"/>
      <c r="ATN193" s="973"/>
      <c r="ATO193" s="973"/>
      <c r="ATP193" s="973"/>
      <c r="ATQ193" s="973"/>
      <c r="ATR193" s="973"/>
      <c r="ATS193" s="973"/>
      <c r="ATT193" s="973"/>
      <c r="ATU193" s="973"/>
      <c r="ATV193" s="973"/>
      <c r="ATW193" s="973"/>
      <c r="ATX193" s="973"/>
      <c r="ATY193" s="973"/>
      <c r="ATZ193" s="973"/>
      <c r="AUA193" s="973"/>
      <c r="AUB193" s="973"/>
      <c r="AUC193" s="973"/>
      <c r="AUD193" s="973"/>
      <c r="AUE193" s="973"/>
      <c r="AUF193" s="973"/>
      <c r="AUG193" s="973"/>
      <c r="AUH193" s="973"/>
      <c r="AUI193" s="973"/>
      <c r="AUJ193" s="973"/>
      <c r="AUK193" s="973"/>
      <c r="AUL193" s="973"/>
      <c r="AUM193" s="973"/>
      <c r="AUN193" s="973"/>
      <c r="AUO193" s="973"/>
      <c r="AUP193" s="973"/>
      <c r="AUQ193" s="973"/>
      <c r="AUR193" s="973"/>
      <c r="AUS193" s="973"/>
      <c r="AUT193" s="973"/>
      <c r="AUU193" s="973"/>
      <c r="AUV193" s="973"/>
      <c r="AUW193" s="973"/>
      <c r="AUX193" s="973"/>
      <c r="AUY193" s="973"/>
      <c r="AUZ193" s="973"/>
      <c r="AVA193" s="973"/>
      <c r="AVB193" s="973"/>
      <c r="AVC193" s="973"/>
      <c r="AVD193" s="973"/>
      <c r="AVE193" s="973"/>
      <c r="AVF193" s="973"/>
      <c r="AVG193" s="973"/>
      <c r="AVH193" s="973"/>
      <c r="AVI193" s="973"/>
      <c r="AVJ193" s="973"/>
      <c r="AVK193" s="973"/>
      <c r="AVL193" s="973"/>
      <c r="AVM193" s="973"/>
      <c r="AVN193" s="973"/>
      <c r="AVO193" s="973"/>
      <c r="AVP193" s="973"/>
      <c r="AVQ193" s="973"/>
      <c r="AVR193" s="973"/>
      <c r="AVS193" s="973"/>
      <c r="AVT193" s="973"/>
      <c r="AVU193" s="973"/>
      <c r="AVV193" s="973"/>
      <c r="AVW193" s="973"/>
      <c r="AVX193" s="973"/>
      <c r="AVY193" s="973"/>
      <c r="AVZ193" s="973"/>
      <c r="AWA193" s="973"/>
      <c r="AWB193" s="973"/>
      <c r="AWC193" s="973"/>
      <c r="AWD193" s="973"/>
      <c r="AWE193" s="973"/>
      <c r="AWF193" s="973"/>
      <c r="AWG193" s="973"/>
      <c r="AWH193" s="973"/>
      <c r="AWI193" s="973"/>
      <c r="AWJ193" s="973"/>
      <c r="AWK193" s="973"/>
      <c r="AWL193" s="973"/>
      <c r="AWM193" s="973"/>
      <c r="AWN193" s="973"/>
      <c r="AWO193" s="973"/>
      <c r="AWP193" s="973"/>
      <c r="AWQ193" s="973"/>
      <c r="AWR193" s="973"/>
      <c r="AWS193" s="973"/>
      <c r="AWT193" s="973"/>
      <c r="AWU193" s="973"/>
      <c r="AWV193" s="973"/>
      <c r="AWW193" s="973"/>
      <c r="AWX193" s="973"/>
      <c r="AWY193" s="973"/>
      <c r="AWZ193" s="973"/>
      <c r="AXA193" s="973"/>
      <c r="AXB193" s="973"/>
      <c r="AXC193" s="973"/>
      <c r="AXD193" s="973"/>
      <c r="AXE193" s="973"/>
      <c r="AXF193" s="973"/>
      <c r="AXG193" s="973"/>
      <c r="AXH193" s="973"/>
      <c r="AXI193" s="973"/>
      <c r="AXJ193" s="973"/>
      <c r="AXK193" s="973"/>
      <c r="AXL193" s="973"/>
      <c r="AXM193" s="973"/>
      <c r="AXN193" s="973"/>
      <c r="AXO193" s="973"/>
      <c r="AXP193" s="973"/>
      <c r="AXQ193" s="973"/>
      <c r="AXR193" s="973"/>
      <c r="AXS193" s="973"/>
      <c r="AXT193" s="973"/>
      <c r="AXU193" s="973"/>
      <c r="AXV193" s="973"/>
      <c r="AXW193" s="973"/>
      <c r="AXX193" s="973"/>
      <c r="AXY193" s="973"/>
      <c r="AXZ193" s="973"/>
      <c r="AYA193" s="973"/>
      <c r="AYB193" s="973"/>
      <c r="AYC193" s="973"/>
      <c r="AYD193" s="973"/>
      <c r="AYE193" s="973"/>
      <c r="AYF193" s="973"/>
      <c r="AYG193" s="973"/>
      <c r="AYH193" s="973"/>
      <c r="AYI193" s="973"/>
      <c r="AYJ193" s="973"/>
      <c r="AYK193" s="973"/>
      <c r="AYL193" s="973"/>
      <c r="AYM193" s="973"/>
      <c r="AYN193" s="973"/>
      <c r="AYO193" s="973"/>
      <c r="AYP193" s="973"/>
      <c r="AYQ193" s="973"/>
      <c r="AYR193" s="973"/>
      <c r="AYS193" s="973"/>
      <c r="AYT193" s="973"/>
      <c r="AYU193" s="973"/>
      <c r="AYV193" s="973"/>
      <c r="AYW193" s="973"/>
      <c r="AYX193" s="973"/>
      <c r="AYY193" s="973"/>
      <c r="AYZ193" s="973"/>
      <c r="AZA193" s="973"/>
      <c r="AZB193" s="973"/>
      <c r="AZC193" s="973"/>
      <c r="AZD193" s="973"/>
      <c r="AZE193" s="973"/>
      <c r="AZF193" s="973"/>
      <c r="AZG193" s="973"/>
      <c r="AZH193" s="973"/>
      <c r="AZI193" s="973"/>
      <c r="AZJ193" s="973"/>
      <c r="AZK193" s="973"/>
      <c r="AZL193" s="973"/>
      <c r="AZM193" s="973"/>
      <c r="AZN193" s="973"/>
      <c r="AZO193" s="973"/>
      <c r="AZP193" s="973"/>
      <c r="AZQ193" s="973"/>
      <c r="AZR193" s="973"/>
      <c r="AZS193" s="973"/>
      <c r="AZT193" s="973"/>
      <c r="AZU193" s="973"/>
      <c r="AZV193" s="973"/>
      <c r="AZW193" s="973"/>
      <c r="AZX193" s="973"/>
      <c r="AZY193" s="973"/>
      <c r="AZZ193" s="973"/>
      <c r="BAA193" s="973"/>
      <c r="BAB193" s="973"/>
      <c r="BAC193" s="973"/>
      <c r="BAD193" s="973"/>
      <c r="BAE193" s="973"/>
      <c r="BAF193" s="973"/>
      <c r="BAG193" s="973"/>
      <c r="BAH193" s="973"/>
      <c r="BAI193" s="973"/>
      <c r="BAJ193" s="973"/>
      <c r="BAK193" s="973"/>
      <c r="BAL193" s="973"/>
      <c r="BAM193" s="973"/>
      <c r="BAN193" s="973"/>
      <c r="BAO193" s="973"/>
      <c r="BAP193" s="973"/>
      <c r="BAQ193" s="973"/>
      <c r="BAR193" s="973"/>
      <c r="BAS193" s="973"/>
      <c r="BAT193" s="973"/>
      <c r="BAU193" s="973"/>
      <c r="BAV193" s="973"/>
      <c r="BAW193" s="973"/>
      <c r="BAX193" s="973"/>
      <c r="BAY193" s="973"/>
      <c r="BAZ193" s="973"/>
      <c r="BBA193" s="973"/>
      <c r="BBB193" s="973"/>
      <c r="BBC193" s="973"/>
      <c r="BBD193" s="973"/>
      <c r="BBE193" s="973"/>
      <c r="BBF193" s="973"/>
      <c r="BBG193" s="973"/>
      <c r="BBH193" s="973"/>
      <c r="BBI193" s="973"/>
      <c r="BBJ193" s="973"/>
      <c r="BBK193" s="973"/>
      <c r="BBL193" s="973"/>
      <c r="BBM193" s="973"/>
      <c r="BBN193" s="973"/>
      <c r="BBO193" s="973"/>
      <c r="BBP193" s="973"/>
      <c r="BBQ193" s="973"/>
      <c r="BBR193" s="973"/>
      <c r="BBS193" s="973"/>
      <c r="BBT193" s="973"/>
      <c r="BBU193" s="973"/>
      <c r="BBV193" s="973"/>
      <c r="BBW193" s="973"/>
      <c r="BBX193" s="973"/>
      <c r="BBY193" s="973"/>
      <c r="BBZ193" s="973"/>
      <c r="BCA193" s="973"/>
      <c r="BCB193" s="973"/>
      <c r="BCC193" s="973"/>
      <c r="BCD193" s="973"/>
      <c r="BCE193" s="973"/>
      <c r="BCF193" s="973"/>
      <c r="BCG193" s="973"/>
      <c r="BCH193" s="973"/>
      <c r="BCI193" s="973"/>
      <c r="BCJ193" s="973"/>
      <c r="BCK193" s="973"/>
      <c r="BCL193" s="973"/>
      <c r="BCM193" s="973"/>
      <c r="BCN193" s="973"/>
      <c r="BCO193" s="973"/>
      <c r="BCP193" s="973"/>
      <c r="BCQ193" s="973"/>
      <c r="BCR193" s="973"/>
      <c r="BCS193" s="973"/>
      <c r="BCT193" s="973"/>
      <c r="BCU193" s="973"/>
      <c r="BCV193" s="973"/>
      <c r="BCW193" s="973"/>
      <c r="BCX193" s="973"/>
      <c r="BCY193" s="973"/>
      <c r="BCZ193" s="973"/>
      <c r="BDA193" s="973"/>
      <c r="BDB193" s="973"/>
      <c r="BDC193" s="973"/>
      <c r="BDD193" s="973"/>
      <c r="BDE193" s="973"/>
      <c r="BDF193" s="973"/>
      <c r="BDG193" s="973"/>
      <c r="BDH193" s="973"/>
      <c r="BDI193" s="973"/>
      <c r="BDJ193" s="973"/>
      <c r="BDK193" s="973"/>
      <c r="BDL193" s="973"/>
      <c r="BDM193" s="973"/>
      <c r="BDN193" s="973"/>
      <c r="BDO193" s="973"/>
      <c r="BDP193" s="973"/>
      <c r="BDQ193" s="973"/>
      <c r="BDR193" s="973"/>
      <c r="BDS193" s="973"/>
      <c r="BDT193" s="973"/>
      <c r="BDU193" s="973"/>
      <c r="BDV193" s="973"/>
      <c r="BDW193" s="973"/>
      <c r="BDX193" s="973"/>
      <c r="BDY193" s="973"/>
      <c r="BDZ193" s="973"/>
      <c r="BEA193" s="973"/>
      <c r="BEB193" s="973"/>
      <c r="BEC193" s="973"/>
      <c r="BED193" s="973"/>
      <c r="BEE193" s="973"/>
      <c r="BEF193" s="973"/>
      <c r="BEG193" s="973"/>
      <c r="BEH193" s="973"/>
      <c r="BEI193" s="973"/>
      <c r="BEJ193" s="973"/>
      <c r="BEK193" s="973"/>
      <c r="BEL193" s="973"/>
      <c r="BEM193" s="973"/>
      <c r="BEN193" s="973"/>
      <c r="BEO193" s="973"/>
      <c r="BEP193" s="973"/>
      <c r="BEQ193" s="973"/>
      <c r="BER193" s="973"/>
      <c r="BES193" s="973"/>
      <c r="BET193" s="973"/>
      <c r="BEU193" s="973"/>
      <c r="BEV193" s="973"/>
      <c r="BEW193" s="973"/>
      <c r="BEX193" s="973"/>
      <c r="BEY193" s="973"/>
      <c r="BEZ193" s="973"/>
      <c r="BFA193" s="973"/>
      <c r="BFB193" s="973"/>
      <c r="BFC193" s="973"/>
      <c r="BFD193" s="973"/>
      <c r="BFE193" s="973"/>
      <c r="BFF193" s="973"/>
      <c r="BFG193" s="973"/>
      <c r="BFH193" s="973"/>
      <c r="BFI193" s="973"/>
      <c r="BFJ193" s="973"/>
      <c r="BFK193" s="973"/>
      <c r="BFL193" s="973"/>
      <c r="BFM193" s="973"/>
      <c r="BFN193" s="973"/>
      <c r="BFO193" s="973"/>
      <c r="BFP193" s="973"/>
      <c r="BFQ193" s="973"/>
      <c r="BFR193" s="973"/>
      <c r="BFS193" s="973"/>
      <c r="BFT193" s="973"/>
      <c r="BFU193" s="973"/>
      <c r="BFV193" s="973"/>
      <c r="BFW193" s="973"/>
      <c r="BFX193" s="973"/>
      <c r="BFY193" s="973"/>
      <c r="BFZ193" s="973"/>
      <c r="BGA193" s="973"/>
      <c r="BGB193" s="973"/>
      <c r="BGC193" s="973"/>
      <c r="BGD193" s="973"/>
      <c r="BGE193" s="973"/>
      <c r="BGF193" s="973"/>
      <c r="BGG193" s="973"/>
      <c r="BGH193" s="973"/>
      <c r="BGI193" s="973"/>
      <c r="BGJ193" s="973"/>
      <c r="BGK193" s="973"/>
      <c r="BGL193" s="973"/>
      <c r="BGM193" s="973"/>
      <c r="BGN193" s="973"/>
      <c r="BGO193" s="973"/>
      <c r="BGP193" s="973"/>
      <c r="BGQ193" s="973"/>
      <c r="BGR193" s="973"/>
      <c r="BGS193" s="973"/>
      <c r="BGT193" s="973"/>
      <c r="BGU193" s="973"/>
      <c r="BGV193" s="973"/>
      <c r="BGW193" s="973"/>
      <c r="BGX193" s="973"/>
      <c r="BGY193" s="973"/>
      <c r="BGZ193" s="973"/>
      <c r="BHA193" s="973"/>
      <c r="BHB193" s="973"/>
      <c r="BHC193" s="973"/>
      <c r="BHD193" s="973"/>
      <c r="BHE193" s="973"/>
      <c r="BHF193" s="973"/>
      <c r="BHG193" s="973"/>
      <c r="BHH193" s="973"/>
      <c r="BHI193" s="973"/>
      <c r="BHJ193" s="973"/>
      <c r="BHK193" s="973"/>
      <c r="BHL193" s="973"/>
      <c r="BHM193" s="973"/>
      <c r="BHN193" s="973"/>
      <c r="BHO193" s="973"/>
      <c r="BHP193" s="973"/>
      <c r="BHQ193" s="973"/>
      <c r="BHR193" s="973"/>
      <c r="BHS193" s="973"/>
      <c r="BHT193" s="973"/>
      <c r="BHU193" s="973"/>
      <c r="BHV193" s="973"/>
      <c r="BHW193" s="973"/>
      <c r="BHX193" s="973"/>
      <c r="BHY193" s="973"/>
      <c r="BHZ193" s="973"/>
      <c r="BIA193" s="973"/>
      <c r="BIB193" s="973"/>
      <c r="BIC193" s="973"/>
      <c r="BID193" s="973"/>
      <c r="BIE193" s="973"/>
      <c r="BIF193" s="973"/>
      <c r="BIG193" s="973"/>
      <c r="BIH193" s="973"/>
      <c r="BII193" s="973"/>
      <c r="BIJ193" s="973"/>
      <c r="BIK193" s="973"/>
      <c r="BIL193" s="973"/>
      <c r="BIM193" s="973"/>
      <c r="BIN193" s="973"/>
      <c r="BIO193" s="973"/>
      <c r="BIP193" s="973"/>
      <c r="BIQ193" s="973"/>
      <c r="BIR193" s="973"/>
      <c r="BIS193" s="973"/>
      <c r="BIT193" s="973"/>
      <c r="BIU193" s="973"/>
      <c r="BIV193" s="973"/>
      <c r="BIW193" s="973"/>
      <c r="BIX193" s="973"/>
      <c r="BIY193" s="973"/>
      <c r="BIZ193" s="973"/>
      <c r="BJA193" s="973"/>
      <c r="BJB193" s="973"/>
      <c r="BJC193" s="973"/>
      <c r="BJD193" s="973"/>
      <c r="BJE193" s="973"/>
      <c r="BJF193" s="973"/>
      <c r="BJG193" s="973"/>
      <c r="BJH193" s="973"/>
      <c r="BJI193" s="973"/>
      <c r="BJJ193" s="973"/>
      <c r="BJK193" s="973"/>
      <c r="BJL193" s="973"/>
      <c r="BJM193" s="973"/>
      <c r="BJN193" s="973"/>
      <c r="BJO193" s="973"/>
      <c r="BJP193" s="973"/>
      <c r="BJQ193" s="973"/>
      <c r="BJR193" s="973"/>
      <c r="BJS193" s="973"/>
      <c r="BJT193" s="973"/>
      <c r="BJU193" s="973"/>
      <c r="BJV193" s="973"/>
      <c r="BJW193" s="973"/>
      <c r="BJX193" s="973"/>
      <c r="BJY193" s="973"/>
      <c r="BJZ193" s="973"/>
      <c r="BKA193" s="973"/>
      <c r="BKB193" s="973"/>
      <c r="BKC193" s="973"/>
      <c r="BKD193" s="973"/>
      <c r="BKE193" s="973"/>
      <c r="BKF193" s="973"/>
      <c r="BKG193" s="973"/>
      <c r="BKH193" s="973"/>
      <c r="BKI193" s="973"/>
      <c r="BKJ193" s="973"/>
      <c r="BKK193" s="973"/>
      <c r="BKL193" s="973"/>
      <c r="BKM193" s="973"/>
      <c r="BKN193" s="973"/>
      <c r="BKO193" s="973"/>
      <c r="BKP193" s="973"/>
      <c r="BKQ193" s="973"/>
      <c r="BKR193" s="973"/>
      <c r="BKS193" s="973"/>
      <c r="BKT193" s="973"/>
      <c r="BKU193" s="973"/>
      <c r="BKV193" s="973"/>
      <c r="BKW193" s="973"/>
      <c r="BKX193" s="973"/>
      <c r="BKY193" s="973"/>
      <c r="BKZ193" s="973"/>
      <c r="BLA193" s="973"/>
      <c r="BLB193" s="973"/>
      <c r="BLC193" s="973"/>
      <c r="BLD193" s="973"/>
      <c r="BLE193" s="973"/>
      <c r="BLF193" s="973"/>
      <c r="BLG193" s="973"/>
      <c r="BLH193" s="973"/>
      <c r="BLI193" s="973"/>
      <c r="BLJ193" s="973"/>
      <c r="BLK193" s="973"/>
      <c r="BLL193" s="973"/>
      <c r="BLM193" s="973"/>
      <c r="BLN193" s="973"/>
      <c r="BLO193" s="973"/>
      <c r="BLP193" s="973"/>
      <c r="BLQ193" s="973"/>
      <c r="BLR193" s="973"/>
      <c r="BLS193" s="973"/>
      <c r="BLT193" s="973"/>
      <c r="BLU193" s="973"/>
      <c r="BLV193" s="973"/>
      <c r="BLW193" s="973"/>
      <c r="BLX193" s="973"/>
      <c r="BLY193" s="973"/>
      <c r="BLZ193" s="973"/>
      <c r="BMA193" s="973"/>
      <c r="BMB193" s="973"/>
      <c r="BMC193" s="973"/>
      <c r="BMD193" s="973"/>
      <c r="BME193" s="973"/>
      <c r="BMF193" s="973"/>
      <c r="BMG193" s="973"/>
      <c r="BMH193" s="973"/>
      <c r="BMI193" s="973"/>
      <c r="BMJ193" s="973"/>
      <c r="BMK193" s="973"/>
      <c r="BML193" s="973"/>
      <c r="BMM193" s="973"/>
      <c r="BMN193" s="973"/>
      <c r="BMO193" s="973"/>
      <c r="BMP193" s="973"/>
      <c r="BMQ193" s="973"/>
      <c r="BMR193" s="973"/>
      <c r="BMS193" s="973"/>
      <c r="BMT193" s="973"/>
      <c r="BMU193" s="973"/>
      <c r="BMV193" s="973"/>
      <c r="BMW193" s="973"/>
      <c r="BMX193" s="973"/>
      <c r="BMY193" s="973"/>
      <c r="BMZ193" s="973"/>
      <c r="BNA193" s="973"/>
      <c r="BNB193" s="973"/>
      <c r="BNC193" s="973"/>
      <c r="BND193" s="973"/>
      <c r="BNE193" s="973"/>
      <c r="BNF193" s="973"/>
      <c r="BNG193" s="973"/>
      <c r="BNH193" s="973"/>
      <c r="BNI193" s="973"/>
      <c r="BNJ193" s="973"/>
      <c r="BNK193" s="973"/>
      <c r="BNL193" s="973"/>
      <c r="BNM193" s="973"/>
      <c r="BNN193" s="973"/>
      <c r="BNO193" s="973"/>
      <c r="BNP193" s="973"/>
      <c r="BNQ193" s="973"/>
      <c r="BNR193" s="973"/>
      <c r="BNS193" s="973"/>
      <c r="BNT193" s="973"/>
      <c r="BNU193" s="973"/>
      <c r="BNV193" s="973"/>
      <c r="BNW193" s="973"/>
      <c r="BNX193" s="973"/>
      <c r="BNY193" s="973"/>
      <c r="BNZ193" s="973"/>
      <c r="BOA193" s="973"/>
      <c r="BOB193" s="973"/>
      <c r="BOC193" s="973"/>
      <c r="BOD193" s="973"/>
      <c r="BOE193" s="973"/>
      <c r="BOF193" s="973"/>
      <c r="BOG193" s="973"/>
      <c r="BOH193" s="973"/>
      <c r="BOI193" s="973"/>
      <c r="BOJ193" s="973"/>
      <c r="BOK193" s="973"/>
      <c r="BOL193" s="973"/>
      <c r="BOM193" s="973"/>
      <c r="BON193" s="973"/>
      <c r="BOO193" s="973"/>
      <c r="BOP193" s="973"/>
      <c r="BOQ193" s="973"/>
      <c r="BOR193" s="973"/>
      <c r="BOS193" s="973"/>
      <c r="BOT193" s="973"/>
      <c r="BOU193" s="973"/>
      <c r="BOV193" s="973"/>
      <c r="BOW193" s="973"/>
      <c r="BOX193" s="973"/>
      <c r="BOY193" s="973"/>
      <c r="BOZ193" s="973"/>
      <c r="BPA193" s="973"/>
      <c r="BPB193" s="973"/>
      <c r="BPC193" s="973"/>
      <c r="BPD193" s="973"/>
      <c r="BPE193" s="973"/>
      <c r="BPF193" s="973"/>
      <c r="BPG193" s="973"/>
      <c r="BPH193" s="973"/>
      <c r="BPI193" s="973"/>
      <c r="BPJ193" s="973"/>
      <c r="BPK193" s="973"/>
      <c r="BPL193" s="973"/>
      <c r="BPM193" s="973"/>
      <c r="BPN193" s="973"/>
      <c r="BPO193" s="973"/>
      <c r="BPP193" s="973"/>
      <c r="BPQ193" s="973"/>
      <c r="BPR193" s="973"/>
      <c r="BPS193" s="973"/>
      <c r="BPT193" s="973"/>
      <c r="BPU193" s="973"/>
      <c r="BPV193" s="973"/>
      <c r="BPW193" s="973"/>
      <c r="BPX193" s="973"/>
      <c r="BPY193" s="973"/>
      <c r="BPZ193" s="973"/>
      <c r="BQA193" s="973"/>
      <c r="BQB193" s="973"/>
      <c r="BQC193" s="973"/>
      <c r="BQD193" s="973"/>
      <c r="BQE193" s="973"/>
      <c r="BQF193" s="973"/>
      <c r="BQG193" s="973"/>
      <c r="BQH193" s="973"/>
      <c r="BQI193" s="973"/>
      <c r="BQJ193" s="973"/>
      <c r="BQK193" s="973"/>
      <c r="BQL193" s="973"/>
      <c r="BQM193" s="973"/>
      <c r="BQN193" s="973"/>
      <c r="BQO193" s="973"/>
      <c r="BQP193" s="973"/>
      <c r="BQQ193" s="973"/>
      <c r="BQR193" s="973"/>
      <c r="BQS193" s="973"/>
      <c r="BQT193" s="973"/>
      <c r="BQU193" s="973"/>
      <c r="BQV193" s="973"/>
      <c r="BQW193" s="973"/>
      <c r="BQX193" s="973"/>
      <c r="BQY193" s="973"/>
      <c r="BQZ193" s="973"/>
      <c r="BRA193" s="973"/>
      <c r="BRB193" s="973"/>
      <c r="BRC193" s="973"/>
      <c r="BRD193" s="973"/>
      <c r="BRE193" s="973"/>
      <c r="BRF193" s="973"/>
      <c r="BRG193" s="973"/>
      <c r="BRH193" s="973"/>
      <c r="BRI193" s="973"/>
      <c r="BRJ193" s="973"/>
      <c r="BRK193" s="973"/>
      <c r="BRL193" s="973"/>
      <c r="BRM193" s="973"/>
      <c r="BRN193" s="973"/>
      <c r="BRO193" s="973"/>
      <c r="BRP193" s="973"/>
      <c r="BRQ193" s="973"/>
      <c r="BRR193" s="973"/>
      <c r="BRS193" s="973"/>
      <c r="BRT193" s="973"/>
      <c r="BRU193" s="973"/>
      <c r="BRV193" s="973"/>
      <c r="BRW193" s="973"/>
      <c r="BRX193" s="973"/>
      <c r="BRY193" s="973"/>
      <c r="BRZ193" s="973"/>
      <c r="BSA193" s="973"/>
      <c r="BSB193" s="973"/>
      <c r="BSC193" s="973"/>
      <c r="BSD193" s="973"/>
      <c r="BSE193" s="973"/>
      <c r="BSF193" s="973"/>
      <c r="BSG193" s="973"/>
      <c r="BSH193" s="973"/>
      <c r="BSI193" s="973"/>
      <c r="BSJ193" s="973"/>
      <c r="BSK193" s="973"/>
      <c r="BSL193" s="973"/>
      <c r="BSM193" s="973"/>
      <c r="BSN193" s="973"/>
      <c r="BSO193" s="973"/>
      <c r="BSP193" s="973"/>
      <c r="BSQ193" s="973"/>
      <c r="BSR193" s="973"/>
      <c r="BSS193" s="973"/>
      <c r="BST193" s="973"/>
      <c r="BSU193" s="973"/>
      <c r="BSV193" s="973"/>
      <c r="BSW193" s="973"/>
      <c r="BSX193" s="973"/>
      <c r="BSY193" s="973"/>
      <c r="BSZ193" s="973"/>
      <c r="BTA193" s="973"/>
      <c r="BTB193" s="973"/>
      <c r="BTC193" s="973"/>
      <c r="BTD193" s="973"/>
      <c r="BTE193" s="973"/>
      <c r="BTF193" s="973"/>
      <c r="BTG193" s="973"/>
      <c r="BTH193" s="973"/>
      <c r="BTI193" s="973"/>
      <c r="BTJ193" s="973"/>
      <c r="BTK193" s="973"/>
      <c r="BTL193" s="973"/>
      <c r="BTM193" s="973"/>
      <c r="BTN193" s="973"/>
      <c r="BTO193" s="973"/>
      <c r="BTP193" s="973"/>
      <c r="BTQ193" s="973"/>
      <c r="BTR193" s="973"/>
      <c r="BTS193" s="973"/>
      <c r="BTT193" s="973"/>
      <c r="BTU193" s="973"/>
      <c r="BTV193" s="973"/>
      <c r="BTW193" s="973"/>
      <c r="BTX193" s="973"/>
      <c r="BTY193" s="973"/>
      <c r="BTZ193" s="973"/>
      <c r="BUA193" s="973"/>
      <c r="BUB193" s="973"/>
      <c r="BUC193" s="973"/>
      <c r="BUD193" s="973"/>
      <c r="BUE193" s="973"/>
      <c r="BUF193" s="973"/>
      <c r="BUG193" s="973"/>
      <c r="BUH193" s="973"/>
      <c r="BUI193" s="973"/>
      <c r="BUJ193" s="973"/>
      <c r="BUK193" s="973"/>
      <c r="BUL193" s="973"/>
      <c r="BUM193" s="973"/>
      <c r="BUN193" s="973"/>
      <c r="BUO193" s="973"/>
      <c r="BUP193" s="973"/>
      <c r="BUQ193" s="973"/>
      <c r="BUR193" s="973"/>
      <c r="BUS193" s="973"/>
      <c r="BUT193" s="973"/>
      <c r="BUU193" s="973"/>
      <c r="BUV193" s="973"/>
      <c r="BUW193" s="973"/>
      <c r="BUX193" s="973"/>
      <c r="BUY193" s="973"/>
      <c r="BUZ193" s="973"/>
      <c r="BVA193" s="973"/>
      <c r="BVB193" s="973"/>
      <c r="BVC193" s="973"/>
      <c r="BVD193" s="973"/>
      <c r="BVE193" s="973"/>
      <c r="BVF193" s="973"/>
      <c r="BVG193" s="973"/>
      <c r="BVH193" s="973"/>
      <c r="BVI193" s="973"/>
      <c r="BVJ193" s="973"/>
      <c r="BVK193" s="973"/>
      <c r="BVL193" s="973"/>
      <c r="BVM193" s="973"/>
      <c r="BVN193" s="973"/>
      <c r="BVO193" s="973"/>
      <c r="BVP193" s="973"/>
      <c r="BVQ193" s="973"/>
      <c r="BVR193" s="973"/>
      <c r="BVS193" s="973"/>
      <c r="BVT193" s="973"/>
      <c r="BVU193" s="973"/>
      <c r="BVV193" s="973"/>
      <c r="BVW193" s="973"/>
      <c r="BVX193" s="973"/>
      <c r="BVY193" s="973"/>
      <c r="BVZ193" s="973"/>
      <c r="BWA193" s="973"/>
      <c r="BWB193" s="973"/>
      <c r="BWC193" s="973"/>
      <c r="BWD193" s="973"/>
      <c r="BWE193" s="973"/>
      <c r="BWF193" s="973"/>
      <c r="BWG193" s="973"/>
      <c r="BWH193" s="973"/>
      <c r="BWI193" s="973"/>
      <c r="BWJ193" s="973"/>
      <c r="BWK193" s="973"/>
      <c r="BWL193" s="973"/>
      <c r="BWM193" s="973"/>
      <c r="BWN193" s="973"/>
      <c r="BWO193" s="973"/>
      <c r="BWP193" s="973"/>
      <c r="BWQ193" s="973"/>
      <c r="BWR193" s="973"/>
      <c r="BWS193" s="973"/>
      <c r="BWT193" s="973"/>
      <c r="BWU193" s="973"/>
      <c r="BWV193" s="973"/>
      <c r="BWW193" s="973"/>
      <c r="BWX193" s="973"/>
      <c r="BWY193" s="973"/>
      <c r="BWZ193" s="973"/>
      <c r="BXA193" s="973"/>
      <c r="BXB193" s="973"/>
      <c r="BXC193" s="973"/>
      <c r="BXD193" s="973"/>
      <c r="BXE193" s="973"/>
      <c r="BXF193" s="973"/>
      <c r="BXG193" s="973"/>
      <c r="BXH193" s="973"/>
      <c r="BXI193" s="973"/>
      <c r="BXJ193" s="973"/>
      <c r="BXK193" s="973"/>
      <c r="BXL193" s="973"/>
      <c r="BXM193" s="973"/>
      <c r="BXN193" s="973"/>
      <c r="BXO193" s="973"/>
      <c r="BXP193" s="973"/>
      <c r="BXQ193" s="973"/>
      <c r="BXR193" s="973"/>
      <c r="BXS193" s="973"/>
      <c r="BXT193" s="973"/>
      <c r="BXU193" s="973"/>
      <c r="BXV193" s="973"/>
      <c r="BXW193" s="973"/>
      <c r="BXX193" s="973"/>
      <c r="BXY193" s="973"/>
      <c r="BXZ193" s="973"/>
      <c r="BYA193" s="973"/>
      <c r="BYB193" s="973"/>
      <c r="BYC193" s="973"/>
      <c r="BYD193" s="973"/>
      <c r="BYE193" s="973"/>
      <c r="BYF193" s="973"/>
      <c r="BYG193" s="973"/>
      <c r="BYH193" s="973"/>
      <c r="BYI193" s="973"/>
      <c r="BYJ193" s="973"/>
      <c r="BYK193" s="973"/>
      <c r="BYL193" s="973"/>
      <c r="BYM193" s="973"/>
      <c r="BYN193" s="973"/>
      <c r="BYO193" s="973"/>
      <c r="BYP193" s="973"/>
      <c r="BYQ193" s="973"/>
      <c r="BYR193" s="973"/>
      <c r="BYS193" s="973"/>
      <c r="BYT193" s="973"/>
      <c r="BYU193" s="973"/>
      <c r="BYV193" s="973"/>
      <c r="BYW193" s="973"/>
      <c r="BYX193" s="973"/>
      <c r="BYY193" s="973"/>
      <c r="BYZ193" s="973"/>
      <c r="BZA193" s="973"/>
      <c r="BZB193" s="973"/>
      <c r="BZC193" s="973"/>
      <c r="BZD193" s="973"/>
      <c r="BZE193" s="973"/>
      <c r="BZF193" s="973"/>
      <c r="BZG193" s="973"/>
      <c r="BZH193" s="973"/>
      <c r="BZI193" s="973"/>
      <c r="BZJ193" s="973"/>
      <c r="BZK193" s="973"/>
      <c r="BZL193" s="973"/>
      <c r="BZM193" s="973"/>
      <c r="BZN193" s="973"/>
      <c r="BZO193" s="973"/>
      <c r="BZP193" s="973"/>
      <c r="BZQ193" s="973"/>
      <c r="BZR193" s="973"/>
      <c r="BZS193" s="973"/>
      <c r="BZT193" s="973"/>
      <c r="BZU193" s="973"/>
      <c r="BZV193" s="973"/>
      <c r="BZW193" s="973"/>
      <c r="BZX193" s="973"/>
      <c r="BZY193" s="973"/>
      <c r="BZZ193" s="973"/>
      <c r="CAA193" s="973"/>
      <c r="CAB193" s="973"/>
      <c r="CAC193" s="973"/>
      <c r="CAD193" s="973"/>
      <c r="CAE193" s="973"/>
      <c r="CAF193" s="973"/>
      <c r="CAG193" s="973"/>
      <c r="CAH193" s="973"/>
      <c r="CAI193" s="973"/>
      <c r="CAJ193" s="973"/>
      <c r="CAK193" s="973"/>
      <c r="CAL193" s="973"/>
      <c r="CAM193" s="973"/>
      <c r="CAN193" s="973"/>
      <c r="CAO193" s="973"/>
      <c r="CAP193" s="973"/>
      <c r="CAQ193" s="973"/>
      <c r="CAR193" s="973"/>
      <c r="CAS193" s="973"/>
      <c r="CAT193" s="973"/>
      <c r="CAU193" s="973"/>
      <c r="CAV193" s="973"/>
      <c r="CAW193" s="973"/>
      <c r="CAX193" s="973"/>
      <c r="CAY193" s="973"/>
      <c r="CAZ193" s="973"/>
      <c r="CBA193" s="973"/>
      <c r="CBB193" s="973"/>
      <c r="CBC193" s="973"/>
      <c r="CBD193" s="973"/>
      <c r="CBE193" s="973"/>
      <c r="CBF193" s="973"/>
      <c r="CBG193" s="973"/>
      <c r="CBH193" s="973"/>
      <c r="CBI193" s="973"/>
      <c r="CBJ193" s="973"/>
      <c r="CBK193" s="973"/>
      <c r="CBL193" s="973"/>
      <c r="CBM193" s="973"/>
      <c r="CBN193" s="973"/>
      <c r="CBO193" s="973"/>
      <c r="CBP193" s="973"/>
      <c r="CBQ193" s="973"/>
      <c r="CBR193" s="973"/>
      <c r="CBS193" s="973"/>
      <c r="CBT193" s="973"/>
      <c r="CBU193" s="973"/>
      <c r="CBV193" s="973"/>
      <c r="CBW193" s="973"/>
      <c r="CBX193" s="973"/>
      <c r="CBY193" s="973"/>
      <c r="CBZ193" s="973"/>
      <c r="CCA193" s="973"/>
      <c r="CCB193" s="973"/>
      <c r="CCC193" s="973"/>
      <c r="CCD193" s="973"/>
      <c r="CCE193" s="973"/>
      <c r="CCF193" s="973"/>
      <c r="CCG193" s="973"/>
      <c r="CCH193" s="973"/>
      <c r="CCI193" s="973"/>
      <c r="CCJ193" s="973"/>
      <c r="CCK193" s="973"/>
      <c r="CCL193" s="973"/>
      <c r="CCM193" s="973"/>
      <c r="CCN193" s="973"/>
      <c r="CCO193" s="973"/>
      <c r="CCP193" s="973"/>
      <c r="CCQ193" s="973"/>
      <c r="CCR193" s="973"/>
      <c r="CCS193" s="973"/>
      <c r="CCT193" s="973"/>
      <c r="CCU193" s="973"/>
      <c r="CCV193" s="973"/>
      <c r="CCW193" s="973"/>
      <c r="CCX193" s="973"/>
      <c r="CCY193" s="973"/>
      <c r="CCZ193" s="973"/>
      <c r="CDA193" s="973"/>
      <c r="CDB193" s="973"/>
      <c r="CDC193" s="973"/>
      <c r="CDD193" s="973"/>
      <c r="CDE193" s="973"/>
      <c r="CDF193" s="973"/>
      <c r="CDG193" s="973"/>
      <c r="CDH193" s="973"/>
      <c r="CDI193" s="973"/>
      <c r="CDJ193" s="973"/>
      <c r="CDK193" s="973"/>
      <c r="CDL193" s="973"/>
      <c r="CDM193" s="973"/>
      <c r="CDN193" s="973"/>
      <c r="CDO193" s="973"/>
      <c r="CDP193" s="973"/>
      <c r="CDQ193" s="973"/>
      <c r="CDR193" s="973"/>
      <c r="CDS193" s="973"/>
      <c r="CDT193" s="973"/>
      <c r="CDU193" s="973"/>
      <c r="CDV193" s="973"/>
      <c r="CDW193" s="973"/>
      <c r="CDX193" s="973"/>
      <c r="CDY193" s="973"/>
      <c r="CDZ193" s="973"/>
      <c r="CEA193" s="973"/>
      <c r="CEB193" s="973"/>
      <c r="CEC193" s="973"/>
      <c r="CED193" s="973"/>
      <c r="CEE193" s="973"/>
      <c r="CEF193" s="973"/>
      <c r="CEG193" s="973"/>
      <c r="CEH193" s="973"/>
      <c r="CEI193" s="973"/>
      <c r="CEJ193" s="973"/>
      <c r="CEK193" s="973"/>
      <c r="CEL193" s="973"/>
      <c r="CEM193" s="973"/>
      <c r="CEN193" s="973"/>
      <c r="CEO193" s="973"/>
      <c r="CEP193" s="973"/>
      <c r="CEQ193" s="973"/>
      <c r="CER193" s="973"/>
      <c r="CES193" s="973"/>
      <c r="CET193" s="973"/>
      <c r="CEU193" s="973"/>
      <c r="CEV193" s="973"/>
      <c r="CEW193" s="973"/>
      <c r="CEX193" s="973"/>
      <c r="CEY193" s="973"/>
      <c r="CEZ193" s="973"/>
      <c r="CFA193" s="973"/>
      <c r="CFB193" s="973"/>
      <c r="CFC193" s="973"/>
      <c r="CFD193" s="973"/>
      <c r="CFE193" s="973"/>
      <c r="CFF193" s="973"/>
      <c r="CFG193" s="973"/>
      <c r="CFH193" s="973"/>
      <c r="CFI193" s="973"/>
      <c r="CFJ193" s="973"/>
      <c r="CFK193" s="973"/>
      <c r="CFL193" s="973"/>
      <c r="CFM193" s="973"/>
      <c r="CFN193" s="973"/>
      <c r="CFO193" s="973"/>
      <c r="CFP193" s="973"/>
      <c r="CFQ193" s="973"/>
      <c r="CFR193" s="973"/>
      <c r="CFS193" s="973"/>
      <c r="CFT193" s="973"/>
      <c r="CFU193" s="973"/>
      <c r="CFV193" s="973"/>
      <c r="CFW193" s="973"/>
      <c r="CFX193" s="973"/>
      <c r="CFY193" s="973"/>
      <c r="CFZ193" s="973"/>
      <c r="CGA193" s="973"/>
      <c r="CGB193" s="973"/>
      <c r="CGC193" s="973"/>
      <c r="CGD193" s="973"/>
      <c r="CGE193" s="973"/>
      <c r="CGF193" s="973"/>
      <c r="CGG193" s="973"/>
      <c r="CGH193" s="973"/>
      <c r="CGI193" s="973"/>
      <c r="CGJ193" s="973"/>
      <c r="CGK193" s="973"/>
      <c r="CGL193" s="973"/>
      <c r="CGM193" s="973"/>
      <c r="CGN193" s="973"/>
      <c r="CGO193" s="973"/>
      <c r="CGP193" s="973"/>
      <c r="CGQ193" s="973"/>
      <c r="CGR193" s="973"/>
      <c r="CGS193" s="973"/>
      <c r="CGT193" s="973"/>
      <c r="CGU193" s="973"/>
      <c r="CGV193" s="973"/>
      <c r="CGW193" s="973"/>
      <c r="CGX193" s="973"/>
      <c r="CGY193" s="973"/>
      <c r="CGZ193" s="973"/>
      <c r="CHA193" s="973"/>
      <c r="CHB193" s="973"/>
      <c r="CHC193" s="973"/>
      <c r="CHD193" s="973"/>
      <c r="CHE193" s="973"/>
      <c r="CHF193" s="973"/>
      <c r="CHG193" s="973"/>
      <c r="CHH193" s="973"/>
      <c r="CHI193" s="973"/>
      <c r="CHJ193" s="973"/>
      <c r="CHK193" s="973"/>
      <c r="CHL193" s="973"/>
      <c r="CHM193" s="973"/>
      <c r="CHN193" s="973"/>
      <c r="CHO193" s="973"/>
      <c r="CHP193" s="973"/>
      <c r="CHQ193" s="973"/>
      <c r="CHR193" s="973"/>
      <c r="CHS193" s="973"/>
      <c r="CHT193" s="973"/>
      <c r="CHU193" s="973"/>
      <c r="CHV193" s="973"/>
      <c r="CHW193" s="973"/>
      <c r="CHX193" s="973"/>
      <c r="CHY193" s="973"/>
      <c r="CHZ193" s="973"/>
      <c r="CIA193" s="973"/>
      <c r="CIB193" s="973"/>
      <c r="CIC193" s="973"/>
      <c r="CID193" s="973"/>
      <c r="CIE193" s="973"/>
      <c r="CIF193" s="973"/>
      <c r="CIG193" s="973"/>
      <c r="CIH193" s="973"/>
      <c r="CII193" s="973"/>
      <c r="CIJ193" s="973"/>
      <c r="CIK193" s="973"/>
      <c r="CIL193" s="973"/>
      <c r="CIM193" s="973"/>
      <c r="CIN193" s="973"/>
      <c r="CIO193" s="973"/>
      <c r="CIP193" s="973"/>
      <c r="CIQ193" s="973"/>
      <c r="CIR193" s="973"/>
      <c r="CIS193" s="973"/>
      <c r="CIT193" s="973"/>
      <c r="CIU193" s="973"/>
      <c r="CIV193" s="973"/>
      <c r="CIW193" s="973"/>
      <c r="CIX193" s="973"/>
      <c r="CIY193" s="973"/>
      <c r="CIZ193" s="973"/>
      <c r="CJA193" s="973"/>
      <c r="CJB193" s="973"/>
      <c r="CJC193" s="973"/>
      <c r="CJD193" s="973"/>
      <c r="CJE193" s="973"/>
      <c r="CJF193" s="973"/>
      <c r="CJG193" s="973"/>
      <c r="CJH193" s="973"/>
      <c r="CJI193" s="973"/>
      <c r="CJJ193" s="973"/>
      <c r="CJK193" s="973"/>
      <c r="CJL193" s="973"/>
      <c r="CJM193" s="973"/>
      <c r="CJN193" s="973"/>
      <c r="CJO193" s="973"/>
      <c r="CJP193" s="973"/>
      <c r="CJQ193" s="973"/>
      <c r="CJR193" s="973"/>
      <c r="CJS193" s="973"/>
      <c r="CJT193" s="973"/>
      <c r="CJU193" s="973"/>
      <c r="CJV193" s="973"/>
      <c r="CJW193" s="973"/>
      <c r="CJX193" s="973"/>
      <c r="CJY193" s="973"/>
      <c r="CJZ193" s="973"/>
      <c r="CKA193" s="973"/>
      <c r="CKB193" s="973"/>
      <c r="CKC193" s="973"/>
      <c r="CKD193" s="973"/>
      <c r="CKE193" s="973"/>
      <c r="CKF193" s="973"/>
      <c r="CKG193" s="973"/>
      <c r="CKH193" s="973"/>
      <c r="CKI193" s="973"/>
      <c r="CKJ193" s="973"/>
      <c r="CKK193" s="973"/>
      <c r="CKL193" s="973"/>
      <c r="CKM193" s="973"/>
      <c r="CKN193" s="973"/>
      <c r="CKO193" s="973"/>
      <c r="CKP193" s="973"/>
      <c r="CKQ193" s="973"/>
      <c r="CKR193" s="973"/>
      <c r="CKS193" s="973"/>
      <c r="CKT193" s="973"/>
      <c r="CKU193" s="973"/>
      <c r="CKV193" s="973"/>
      <c r="CKW193" s="973"/>
      <c r="CKX193" s="973"/>
      <c r="CKY193" s="973"/>
      <c r="CKZ193" s="973"/>
      <c r="CLA193" s="973"/>
      <c r="CLB193" s="973"/>
      <c r="CLC193" s="973"/>
      <c r="CLD193" s="973"/>
      <c r="CLE193" s="973"/>
      <c r="CLF193" s="973"/>
      <c r="CLG193" s="973"/>
      <c r="CLH193" s="973"/>
      <c r="CLI193" s="973"/>
      <c r="CLJ193" s="973"/>
      <c r="CLK193" s="973"/>
      <c r="CLL193" s="973"/>
      <c r="CLM193" s="973"/>
      <c r="CLN193" s="973"/>
      <c r="CLO193" s="973"/>
      <c r="CLP193" s="973"/>
      <c r="CLQ193" s="973"/>
      <c r="CLR193" s="973"/>
      <c r="CLS193" s="973"/>
      <c r="CLT193" s="973"/>
      <c r="CLU193" s="973"/>
      <c r="CLV193" s="973"/>
      <c r="CLW193" s="973"/>
      <c r="CLX193" s="973"/>
      <c r="CLY193" s="973"/>
      <c r="CLZ193" s="973"/>
      <c r="CMA193" s="973"/>
      <c r="CMB193" s="973"/>
      <c r="CMC193" s="973"/>
      <c r="CMD193" s="973"/>
      <c r="CME193" s="973"/>
      <c r="CMF193" s="973"/>
      <c r="CMG193" s="973"/>
      <c r="CMH193" s="973"/>
      <c r="CMI193" s="973"/>
      <c r="CMJ193" s="973"/>
      <c r="CMK193" s="973"/>
      <c r="CML193" s="973"/>
      <c r="CMM193" s="973"/>
      <c r="CMN193" s="973"/>
      <c r="CMO193" s="973"/>
      <c r="CMP193" s="973"/>
      <c r="CMQ193" s="973"/>
      <c r="CMR193" s="973"/>
      <c r="CMS193" s="973"/>
      <c r="CMT193" s="973"/>
      <c r="CMU193" s="973"/>
      <c r="CMV193" s="973"/>
      <c r="CMW193" s="973"/>
      <c r="CMX193" s="973"/>
      <c r="CMY193" s="973"/>
      <c r="CMZ193" s="973"/>
      <c r="CNA193" s="973"/>
      <c r="CNB193" s="973"/>
      <c r="CNC193" s="973"/>
      <c r="CND193" s="973"/>
      <c r="CNE193" s="973"/>
      <c r="CNF193" s="973"/>
      <c r="CNG193" s="973"/>
      <c r="CNH193" s="973"/>
      <c r="CNI193" s="973"/>
      <c r="CNJ193" s="973"/>
      <c r="CNK193" s="973"/>
      <c r="CNL193" s="973"/>
      <c r="CNM193" s="973"/>
      <c r="CNN193" s="973"/>
      <c r="CNO193" s="973"/>
      <c r="CNP193" s="973"/>
      <c r="CNQ193" s="973"/>
      <c r="CNR193" s="973"/>
      <c r="CNS193" s="973"/>
      <c r="CNT193" s="973"/>
      <c r="CNU193" s="973"/>
      <c r="CNV193" s="973"/>
      <c r="CNW193" s="973"/>
      <c r="CNX193" s="973"/>
      <c r="CNY193" s="973"/>
      <c r="CNZ193" s="973"/>
      <c r="COA193" s="973"/>
      <c r="COB193" s="973"/>
      <c r="COC193" s="973"/>
      <c r="COD193" s="973"/>
      <c r="COE193" s="973"/>
      <c r="COF193" s="973"/>
      <c r="COG193" s="973"/>
      <c r="COH193" s="973"/>
      <c r="COI193" s="973"/>
      <c r="COJ193" s="973"/>
      <c r="COK193" s="973"/>
      <c r="COL193" s="973"/>
      <c r="COM193" s="973"/>
      <c r="CON193" s="973"/>
      <c r="COO193" s="973"/>
      <c r="COP193" s="973"/>
      <c r="COQ193" s="973"/>
      <c r="COR193" s="973"/>
      <c r="COS193" s="973"/>
      <c r="COT193" s="973"/>
      <c r="COU193" s="973"/>
      <c r="COV193" s="973"/>
      <c r="COW193" s="973"/>
      <c r="COX193" s="973"/>
      <c r="COY193" s="973"/>
      <c r="COZ193" s="973"/>
      <c r="CPA193" s="973"/>
      <c r="CPB193" s="973"/>
      <c r="CPC193" s="973"/>
      <c r="CPD193" s="973"/>
      <c r="CPE193" s="973"/>
      <c r="CPF193" s="973"/>
      <c r="CPG193" s="973"/>
      <c r="CPH193" s="973"/>
      <c r="CPI193" s="973"/>
      <c r="CPJ193" s="973"/>
      <c r="CPK193" s="973"/>
      <c r="CPL193" s="973"/>
      <c r="CPM193" s="973"/>
      <c r="CPN193" s="973"/>
      <c r="CPO193" s="973"/>
      <c r="CPP193" s="973"/>
      <c r="CPQ193" s="973"/>
      <c r="CPR193" s="973"/>
      <c r="CPS193" s="973"/>
      <c r="CPT193" s="973"/>
      <c r="CPU193" s="973"/>
      <c r="CPV193" s="973"/>
      <c r="CPW193" s="973"/>
      <c r="CPX193" s="973"/>
      <c r="CPY193" s="973"/>
      <c r="CPZ193" s="973"/>
      <c r="CQA193" s="973"/>
      <c r="CQB193" s="973"/>
      <c r="CQC193" s="973"/>
      <c r="CQD193" s="973"/>
      <c r="CQE193" s="973"/>
      <c r="CQF193" s="973"/>
      <c r="CQG193" s="973"/>
      <c r="CQH193" s="973"/>
      <c r="CQI193" s="973"/>
      <c r="CQJ193" s="973"/>
      <c r="CQK193" s="973"/>
      <c r="CQL193" s="973"/>
      <c r="CQM193" s="973"/>
      <c r="CQN193" s="973"/>
      <c r="CQO193" s="973"/>
      <c r="CQP193" s="973"/>
      <c r="CQQ193" s="973"/>
      <c r="CQR193" s="973"/>
      <c r="CQS193" s="973"/>
      <c r="CQT193" s="973"/>
      <c r="CQU193" s="973"/>
      <c r="CQV193" s="973"/>
      <c r="CQW193" s="973"/>
      <c r="CQX193" s="973"/>
      <c r="CQY193" s="973"/>
      <c r="CQZ193" s="973"/>
      <c r="CRA193" s="973"/>
      <c r="CRB193" s="973"/>
      <c r="CRC193" s="973"/>
      <c r="CRD193" s="973"/>
      <c r="CRE193" s="973"/>
      <c r="CRF193" s="973"/>
      <c r="CRG193" s="973"/>
      <c r="CRH193" s="973"/>
      <c r="CRI193" s="973"/>
      <c r="CRJ193" s="973"/>
      <c r="CRK193" s="973"/>
      <c r="CRL193" s="973"/>
      <c r="CRM193" s="973"/>
      <c r="CRN193" s="973"/>
      <c r="CRO193" s="973"/>
      <c r="CRP193" s="973"/>
      <c r="CRQ193" s="973"/>
      <c r="CRR193" s="973"/>
      <c r="CRS193" s="973"/>
      <c r="CRT193" s="973"/>
      <c r="CRU193" s="973"/>
      <c r="CRV193" s="973"/>
      <c r="CRW193" s="973"/>
      <c r="CRX193" s="973"/>
      <c r="CRY193" s="973"/>
      <c r="CRZ193" s="973"/>
      <c r="CSA193" s="973"/>
      <c r="CSB193" s="973"/>
      <c r="CSC193" s="973"/>
      <c r="CSD193" s="973"/>
      <c r="CSE193" s="973"/>
      <c r="CSF193" s="973"/>
      <c r="CSG193" s="973"/>
      <c r="CSH193" s="973"/>
      <c r="CSI193" s="973"/>
      <c r="CSJ193" s="973"/>
      <c r="CSK193" s="973"/>
      <c r="CSL193" s="973"/>
      <c r="CSM193" s="973"/>
      <c r="CSN193" s="973"/>
      <c r="CSO193" s="973"/>
      <c r="CSP193" s="973"/>
      <c r="CSQ193" s="973"/>
      <c r="CSR193" s="973"/>
      <c r="CSS193" s="973"/>
      <c r="CST193" s="973"/>
      <c r="CSU193" s="973"/>
      <c r="CSV193" s="973"/>
      <c r="CSW193" s="973"/>
      <c r="CSX193" s="973"/>
      <c r="CSY193" s="973"/>
      <c r="CSZ193" s="973"/>
      <c r="CTA193" s="973"/>
      <c r="CTB193" s="973"/>
      <c r="CTC193" s="973"/>
      <c r="CTD193" s="973"/>
      <c r="CTE193" s="973"/>
      <c r="CTF193" s="973"/>
      <c r="CTG193" s="973"/>
      <c r="CTH193" s="973"/>
      <c r="CTI193" s="973"/>
      <c r="CTJ193" s="973"/>
      <c r="CTK193" s="973"/>
      <c r="CTL193" s="973"/>
      <c r="CTM193" s="973"/>
      <c r="CTN193" s="973"/>
      <c r="CTO193" s="973"/>
      <c r="CTP193" s="973"/>
      <c r="CTQ193" s="973"/>
      <c r="CTR193" s="973"/>
      <c r="CTS193" s="973"/>
      <c r="CTT193" s="973"/>
      <c r="CTU193" s="973"/>
      <c r="CTV193" s="973"/>
      <c r="CTW193" s="973"/>
      <c r="CTX193" s="973"/>
      <c r="CTY193" s="973"/>
      <c r="CTZ193" s="973"/>
      <c r="CUA193" s="973"/>
      <c r="CUB193" s="973"/>
      <c r="CUC193" s="973"/>
      <c r="CUD193" s="973"/>
      <c r="CUE193" s="973"/>
      <c r="CUF193" s="973"/>
      <c r="CUG193" s="973"/>
      <c r="CUH193" s="973"/>
      <c r="CUI193" s="973"/>
      <c r="CUJ193" s="973"/>
      <c r="CUK193" s="973"/>
      <c r="CUL193" s="973"/>
      <c r="CUM193" s="973"/>
      <c r="CUN193" s="973"/>
      <c r="CUO193" s="973"/>
      <c r="CUP193" s="973"/>
      <c r="CUQ193" s="973"/>
      <c r="CUR193" s="973"/>
      <c r="CUS193" s="973"/>
      <c r="CUT193" s="973"/>
      <c r="CUU193" s="973"/>
      <c r="CUV193" s="973"/>
      <c r="CUW193" s="973"/>
      <c r="CUX193" s="973"/>
      <c r="CUY193" s="973"/>
      <c r="CUZ193" s="973"/>
      <c r="CVA193" s="973"/>
      <c r="CVB193" s="973"/>
      <c r="CVC193" s="973"/>
      <c r="CVD193" s="973"/>
      <c r="CVE193" s="973"/>
      <c r="CVF193" s="973"/>
      <c r="CVG193" s="973"/>
      <c r="CVH193" s="973"/>
      <c r="CVI193" s="973"/>
      <c r="CVJ193" s="973"/>
      <c r="CVK193" s="973"/>
      <c r="CVL193" s="973"/>
      <c r="CVM193" s="973"/>
      <c r="CVN193" s="973"/>
      <c r="CVO193" s="973"/>
      <c r="CVP193" s="973"/>
      <c r="CVQ193" s="973"/>
      <c r="CVR193" s="973"/>
      <c r="CVS193" s="973"/>
      <c r="CVT193" s="973"/>
      <c r="CVU193" s="973"/>
      <c r="CVV193" s="973"/>
      <c r="CVW193" s="973"/>
      <c r="CVX193" s="973"/>
      <c r="CVY193" s="973"/>
      <c r="CVZ193" s="973"/>
      <c r="CWA193" s="973"/>
      <c r="CWB193" s="973"/>
      <c r="CWC193" s="973"/>
      <c r="CWD193" s="973"/>
      <c r="CWE193" s="973"/>
      <c r="CWF193" s="973"/>
      <c r="CWG193" s="973"/>
      <c r="CWH193" s="973"/>
      <c r="CWI193" s="973"/>
      <c r="CWJ193" s="973"/>
      <c r="CWK193" s="973"/>
      <c r="CWL193" s="973"/>
      <c r="CWM193" s="973"/>
      <c r="CWN193" s="973"/>
      <c r="CWO193" s="973"/>
      <c r="CWP193" s="973"/>
      <c r="CWQ193" s="973"/>
      <c r="CWR193" s="973"/>
      <c r="CWS193" s="973"/>
      <c r="CWT193" s="973"/>
      <c r="CWU193" s="973"/>
      <c r="CWV193" s="973"/>
      <c r="CWW193" s="973"/>
      <c r="CWX193" s="973"/>
      <c r="CWY193" s="973"/>
      <c r="CWZ193" s="973"/>
      <c r="CXA193" s="973"/>
      <c r="CXB193" s="973"/>
      <c r="CXC193" s="973"/>
      <c r="CXD193" s="973"/>
      <c r="CXE193" s="973"/>
      <c r="CXF193" s="973"/>
      <c r="CXG193" s="973"/>
      <c r="CXH193" s="973"/>
      <c r="CXI193" s="973"/>
      <c r="CXJ193" s="973"/>
      <c r="CXK193" s="973"/>
      <c r="CXL193" s="973"/>
      <c r="CXM193" s="973"/>
      <c r="CXN193" s="973"/>
      <c r="CXO193" s="973"/>
      <c r="CXP193" s="973"/>
      <c r="CXQ193" s="973"/>
      <c r="CXR193" s="973"/>
      <c r="CXS193" s="973"/>
      <c r="CXT193" s="973"/>
      <c r="CXU193" s="973"/>
      <c r="CXV193" s="973"/>
      <c r="CXW193" s="973"/>
      <c r="CXX193" s="973"/>
      <c r="CXY193" s="973"/>
      <c r="CXZ193" s="973"/>
      <c r="CYA193" s="973"/>
      <c r="CYB193" s="973"/>
      <c r="CYC193" s="973"/>
      <c r="CYD193" s="973"/>
      <c r="CYE193" s="973"/>
      <c r="CYF193" s="973"/>
      <c r="CYG193" s="973"/>
      <c r="CYH193" s="973"/>
      <c r="CYI193" s="973"/>
      <c r="CYJ193" s="973"/>
      <c r="CYK193" s="973"/>
      <c r="CYL193" s="973"/>
      <c r="CYM193" s="973"/>
      <c r="CYN193" s="973"/>
      <c r="CYO193" s="973"/>
      <c r="CYP193" s="973"/>
      <c r="CYQ193" s="973"/>
      <c r="CYR193" s="973"/>
      <c r="CYS193" s="973"/>
      <c r="CYT193" s="973"/>
      <c r="CYU193" s="973"/>
      <c r="CYV193" s="973"/>
      <c r="CYW193" s="973"/>
      <c r="CYX193" s="973"/>
      <c r="CYY193" s="973"/>
      <c r="CYZ193" s="973"/>
      <c r="CZA193" s="973"/>
      <c r="CZB193" s="973"/>
      <c r="CZC193" s="973"/>
      <c r="CZD193" s="973"/>
      <c r="CZE193" s="973"/>
      <c r="CZF193" s="973"/>
      <c r="CZG193" s="973"/>
      <c r="CZH193" s="973"/>
      <c r="CZI193" s="973"/>
      <c r="CZJ193" s="973"/>
      <c r="CZK193" s="973"/>
      <c r="CZL193" s="973"/>
      <c r="CZM193" s="973"/>
      <c r="CZN193" s="973"/>
      <c r="CZO193" s="973"/>
      <c r="CZP193" s="973"/>
      <c r="CZQ193" s="973"/>
      <c r="CZR193" s="973"/>
      <c r="CZS193" s="973"/>
      <c r="CZT193" s="973"/>
      <c r="CZU193" s="973"/>
      <c r="CZV193" s="973"/>
      <c r="CZW193" s="973"/>
      <c r="CZX193" s="973"/>
      <c r="CZY193" s="973"/>
      <c r="CZZ193" s="973"/>
      <c r="DAA193" s="973"/>
      <c r="DAB193" s="973"/>
      <c r="DAC193" s="973"/>
      <c r="DAD193" s="973"/>
      <c r="DAE193" s="973"/>
      <c r="DAF193" s="973"/>
      <c r="DAG193" s="973"/>
      <c r="DAH193" s="973"/>
      <c r="DAI193" s="973"/>
      <c r="DAJ193" s="973"/>
      <c r="DAK193" s="973"/>
      <c r="DAL193" s="973"/>
      <c r="DAM193" s="973"/>
      <c r="DAN193" s="973"/>
      <c r="DAO193" s="973"/>
      <c r="DAP193" s="973"/>
      <c r="DAQ193" s="973"/>
      <c r="DAR193" s="973"/>
      <c r="DAS193" s="973"/>
      <c r="DAT193" s="973"/>
      <c r="DAU193" s="973"/>
      <c r="DAV193" s="973"/>
      <c r="DAW193" s="973"/>
      <c r="DAX193" s="973"/>
      <c r="DAY193" s="973"/>
      <c r="DAZ193" s="973"/>
      <c r="DBA193" s="973"/>
      <c r="DBB193" s="973"/>
      <c r="DBC193" s="973"/>
      <c r="DBD193" s="973"/>
      <c r="DBE193" s="973"/>
      <c r="DBF193" s="973"/>
      <c r="DBG193" s="973"/>
      <c r="DBH193" s="973"/>
      <c r="DBI193" s="973"/>
      <c r="DBJ193" s="973"/>
      <c r="DBK193" s="973"/>
      <c r="DBL193" s="973"/>
      <c r="DBM193" s="973"/>
      <c r="DBN193" s="973"/>
      <c r="DBO193" s="973"/>
      <c r="DBP193" s="973"/>
      <c r="DBQ193" s="973"/>
      <c r="DBR193" s="973"/>
      <c r="DBS193" s="973"/>
      <c r="DBT193" s="973"/>
      <c r="DBU193" s="973"/>
      <c r="DBV193" s="973"/>
      <c r="DBW193" s="973"/>
      <c r="DBX193" s="973"/>
      <c r="DBY193" s="973"/>
      <c r="DBZ193" s="973"/>
      <c r="DCA193" s="973"/>
      <c r="DCB193" s="973"/>
      <c r="DCC193" s="973"/>
      <c r="DCD193" s="973"/>
      <c r="DCE193" s="973"/>
      <c r="DCF193" s="973"/>
      <c r="DCG193" s="973"/>
      <c r="DCH193" s="973"/>
      <c r="DCI193" s="973"/>
      <c r="DCJ193" s="973"/>
      <c r="DCK193" s="973"/>
      <c r="DCL193" s="973"/>
      <c r="DCM193" s="973"/>
      <c r="DCN193" s="973"/>
      <c r="DCO193" s="973"/>
      <c r="DCP193" s="973"/>
      <c r="DCQ193" s="973"/>
      <c r="DCR193" s="973"/>
      <c r="DCS193" s="973"/>
      <c r="DCT193" s="973"/>
      <c r="DCU193" s="973"/>
      <c r="DCV193" s="973"/>
      <c r="DCW193" s="973"/>
      <c r="DCX193" s="973"/>
      <c r="DCY193" s="973"/>
      <c r="DCZ193" s="973"/>
      <c r="DDA193" s="973"/>
      <c r="DDB193" s="973"/>
      <c r="DDC193" s="973"/>
      <c r="DDD193" s="973"/>
      <c r="DDE193" s="973"/>
      <c r="DDF193" s="973"/>
      <c r="DDG193" s="973"/>
      <c r="DDH193" s="973"/>
      <c r="DDI193" s="973"/>
      <c r="DDJ193" s="973"/>
      <c r="DDK193" s="973"/>
      <c r="DDL193" s="973"/>
      <c r="DDM193" s="973"/>
      <c r="DDN193" s="973"/>
      <c r="DDO193" s="973"/>
      <c r="DDP193" s="973"/>
      <c r="DDQ193" s="973"/>
      <c r="DDR193" s="973"/>
      <c r="DDS193" s="973"/>
      <c r="DDT193" s="973"/>
      <c r="DDU193" s="973"/>
      <c r="DDV193" s="973"/>
      <c r="DDW193" s="973"/>
      <c r="DDX193" s="973"/>
      <c r="DDY193" s="973"/>
      <c r="DDZ193" s="973"/>
      <c r="DEA193" s="973"/>
      <c r="DEB193" s="973"/>
      <c r="DEC193" s="973"/>
      <c r="DED193" s="973"/>
      <c r="DEE193" s="973"/>
      <c r="DEF193" s="973"/>
      <c r="DEG193" s="973"/>
      <c r="DEH193" s="973"/>
      <c r="DEI193" s="973"/>
      <c r="DEJ193" s="973"/>
      <c r="DEK193" s="973"/>
      <c r="DEL193" s="973"/>
      <c r="DEM193" s="973"/>
      <c r="DEN193" s="973"/>
      <c r="DEO193" s="973"/>
      <c r="DEP193" s="973"/>
      <c r="DEQ193" s="973"/>
      <c r="DER193" s="973"/>
      <c r="DES193" s="973"/>
      <c r="DET193" s="973"/>
      <c r="DEU193" s="973"/>
      <c r="DEV193" s="973"/>
      <c r="DEW193" s="973"/>
      <c r="DEX193" s="973"/>
      <c r="DEY193" s="973"/>
      <c r="DEZ193" s="973"/>
      <c r="DFA193" s="973"/>
      <c r="DFB193" s="973"/>
      <c r="DFC193" s="973"/>
      <c r="DFD193" s="973"/>
      <c r="DFE193" s="973"/>
      <c r="DFF193" s="973"/>
      <c r="DFG193" s="973"/>
      <c r="DFH193" s="973"/>
      <c r="DFI193" s="973"/>
      <c r="DFJ193" s="973"/>
      <c r="DFK193" s="973"/>
      <c r="DFL193" s="973"/>
      <c r="DFM193" s="973"/>
      <c r="DFN193" s="973"/>
      <c r="DFO193" s="973"/>
      <c r="DFP193" s="973"/>
      <c r="DFQ193" s="973"/>
      <c r="DFR193" s="973"/>
      <c r="DFS193" s="973"/>
      <c r="DFT193" s="973"/>
      <c r="DFU193" s="973"/>
      <c r="DFV193" s="973"/>
      <c r="DFW193" s="973"/>
      <c r="DFX193" s="973"/>
      <c r="DFY193" s="973"/>
      <c r="DFZ193" s="973"/>
      <c r="DGA193" s="973"/>
      <c r="DGB193" s="973"/>
      <c r="DGC193" s="973"/>
      <c r="DGD193" s="973"/>
      <c r="DGE193" s="973"/>
      <c r="DGF193" s="973"/>
      <c r="DGG193" s="973"/>
      <c r="DGH193" s="973"/>
      <c r="DGI193" s="973"/>
      <c r="DGJ193" s="973"/>
      <c r="DGK193" s="973"/>
      <c r="DGL193" s="973"/>
      <c r="DGM193" s="973"/>
      <c r="DGN193" s="973"/>
      <c r="DGO193" s="973"/>
      <c r="DGP193" s="973"/>
      <c r="DGQ193" s="973"/>
      <c r="DGR193" s="973"/>
      <c r="DGS193" s="973"/>
      <c r="DGT193" s="973"/>
      <c r="DGU193" s="973"/>
      <c r="DGV193" s="973"/>
      <c r="DGW193" s="973"/>
      <c r="DGX193" s="973"/>
      <c r="DGY193" s="973"/>
      <c r="DGZ193" s="973"/>
      <c r="DHA193" s="973"/>
      <c r="DHB193" s="973"/>
      <c r="DHC193" s="973"/>
      <c r="DHD193" s="973"/>
      <c r="DHE193" s="973"/>
      <c r="DHF193" s="973"/>
      <c r="DHG193" s="973"/>
      <c r="DHH193" s="973"/>
      <c r="DHI193" s="973"/>
      <c r="DHJ193" s="973"/>
      <c r="DHK193" s="973"/>
      <c r="DHL193" s="973"/>
      <c r="DHM193" s="973"/>
      <c r="DHN193" s="973"/>
      <c r="DHO193" s="973"/>
      <c r="DHP193" s="973"/>
      <c r="DHQ193" s="973"/>
      <c r="DHR193" s="973"/>
      <c r="DHS193" s="973"/>
      <c r="DHT193" s="973"/>
      <c r="DHU193" s="973"/>
      <c r="DHV193" s="973"/>
      <c r="DHW193" s="973"/>
      <c r="DHX193" s="973"/>
      <c r="DHY193" s="973"/>
      <c r="DHZ193" s="973"/>
      <c r="DIA193" s="973"/>
      <c r="DIB193" s="973"/>
      <c r="DIC193" s="973"/>
      <c r="DID193" s="973"/>
      <c r="DIE193" s="973"/>
      <c r="DIF193" s="973"/>
      <c r="DIG193" s="973"/>
      <c r="DIH193" s="973"/>
      <c r="DII193" s="973"/>
      <c r="DIJ193" s="973"/>
      <c r="DIK193" s="973"/>
      <c r="DIL193" s="973"/>
      <c r="DIM193" s="973"/>
      <c r="DIN193" s="973"/>
      <c r="DIO193" s="973"/>
      <c r="DIP193" s="973"/>
      <c r="DIQ193" s="973"/>
      <c r="DIR193" s="973"/>
      <c r="DIS193" s="973"/>
      <c r="DIT193" s="973"/>
      <c r="DIU193" s="973"/>
      <c r="DIV193" s="973"/>
      <c r="DIW193" s="973"/>
      <c r="DIX193" s="973"/>
      <c r="DIY193" s="973"/>
      <c r="DIZ193" s="973"/>
      <c r="DJA193" s="973"/>
      <c r="DJB193" s="973"/>
      <c r="DJC193" s="973"/>
      <c r="DJD193" s="973"/>
      <c r="DJE193" s="973"/>
      <c r="DJF193" s="973"/>
      <c r="DJG193" s="973"/>
      <c r="DJH193" s="973"/>
      <c r="DJI193" s="973"/>
      <c r="DJJ193" s="973"/>
      <c r="DJK193" s="973"/>
      <c r="DJL193" s="973"/>
      <c r="DJM193" s="973"/>
      <c r="DJN193" s="973"/>
      <c r="DJO193" s="973"/>
      <c r="DJP193" s="973"/>
      <c r="DJQ193" s="973"/>
      <c r="DJR193" s="973"/>
      <c r="DJS193" s="973"/>
      <c r="DJT193" s="973"/>
      <c r="DJU193" s="973"/>
      <c r="DJV193" s="973"/>
      <c r="DJW193" s="973"/>
      <c r="DJX193" s="973"/>
      <c r="DJY193" s="973"/>
      <c r="DJZ193" s="973"/>
      <c r="DKA193" s="973"/>
      <c r="DKB193" s="973"/>
      <c r="DKC193" s="973"/>
      <c r="DKD193" s="973"/>
      <c r="DKE193" s="973"/>
      <c r="DKF193" s="973"/>
      <c r="DKG193" s="973"/>
      <c r="DKH193" s="973"/>
      <c r="DKI193" s="973"/>
      <c r="DKJ193" s="973"/>
      <c r="DKK193" s="973"/>
      <c r="DKL193" s="973"/>
      <c r="DKM193" s="973"/>
      <c r="DKN193" s="973"/>
      <c r="DKO193" s="973"/>
      <c r="DKP193" s="973"/>
      <c r="DKQ193" s="973"/>
      <c r="DKR193" s="973"/>
      <c r="DKS193" s="973"/>
      <c r="DKT193" s="973"/>
      <c r="DKU193" s="973"/>
      <c r="DKV193" s="973"/>
      <c r="DKW193" s="973"/>
      <c r="DKX193" s="973"/>
      <c r="DKY193" s="973"/>
      <c r="DKZ193" s="973"/>
      <c r="DLA193" s="973"/>
      <c r="DLB193" s="973"/>
      <c r="DLC193" s="973"/>
      <c r="DLD193" s="973"/>
      <c r="DLE193" s="973"/>
      <c r="DLF193" s="973"/>
      <c r="DLG193" s="973"/>
      <c r="DLH193" s="973"/>
      <c r="DLI193" s="973"/>
      <c r="DLJ193" s="973"/>
      <c r="DLK193" s="973"/>
      <c r="DLL193" s="973"/>
      <c r="DLM193" s="973"/>
      <c r="DLN193" s="973"/>
      <c r="DLO193" s="973"/>
      <c r="DLP193" s="973"/>
      <c r="DLQ193" s="973"/>
      <c r="DLR193" s="973"/>
      <c r="DLS193" s="973"/>
      <c r="DLT193" s="973"/>
      <c r="DLU193" s="973"/>
      <c r="DLV193" s="973"/>
      <c r="DLW193" s="973"/>
      <c r="DLX193" s="973"/>
      <c r="DLY193" s="973"/>
      <c r="DLZ193" s="973"/>
      <c r="DMA193" s="973"/>
      <c r="DMB193" s="973"/>
      <c r="DMC193" s="973"/>
      <c r="DMD193" s="973"/>
      <c r="DME193" s="973"/>
      <c r="DMF193" s="973"/>
      <c r="DMG193" s="973"/>
      <c r="DMH193" s="973"/>
      <c r="DMI193" s="973"/>
      <c r="DMJ193" s="973"/>
      <c r="DMK193" s="973"/>
      <c r="DML193" s="973"/>
      <c r="DMM193" s="973"/>
      <c r="DMN193" s="973"/>
      <c r="DMO193" s="973"/>
      <c r="DMP193" s="973"/>
      <c r="DMQ193" s="973"/>
      <c r="DMR193" s="973"/>
      <c r="DMS193" s="973"/>
      <c r="DMT193" s="973"/>
      <c r="DMU193" s="973"/>
      <c r="DMV193" s="973"/>
      <c r="DMW193" s="973"/>
      <c r="DMX193" s="973"/>
      <c r="DMY193" s="973"/>
      <c r="DMZ193" s="973"/>
      <c r="DNA193" s="973"/>
      <c r="DNB193" s="973"/>
      <c r="DNC193" s="973"/>
      <c r="DND193" s="973"/>
      <c r="DNE193" s="973"/>
      <c r="DNF193" s="973"/>
      <c r="DNG193" s="973"/>
      <c r="DNH193" s="973"/>
      <c r="DNI193" s="973"/>
      <c r="DNJ193" s="973"/>
      <c r="DNK193" s="973"/>
      <c r="DNL193" s="973"/>
      <c r="DNM193" s="973"/>
      <c r="DNN193" s="973"/>
      <c r="DNO193" s="973"/>
      <c r="DNP193" s="973"/>
      <c r="DNQ193" s="973"/>
      <c r="DNR193" s="973"/>
      <c r="DNS193" s="973"/>
      <c r="DNT193" s="973"/>
      <c r="DNU193" s="973"/>
      <c r="DNV193" s="973"/>
      <c r="DNW193" s="973"/>
      <c r="DNX193" s="973"/>
      <c r="DNY193" s="973"/>
      <c r="DNZ193" s="973"/>
      <c r="DOA193" s="973"/>
      <c r="DOB193" s="973"/>
      <c r="DOC193" s="973"/>
      <c r="DOD193" s="973"/>
      <c r="DOE193" s="973"/>
      <c r="DOF193" s="973"/>
      <c r="DOG193" s="973"/>
      <c r="DOH193" s="973"/>
      <c r="DOI193" s="973"/>
      <c r="DOJ193" s="973"/>
      <c r="DOK193" s="973"/>
      <c r="DOL193" s="973"/>
      <c r="DOM193" s="973"/>
      <c r="DON193" s="973"/>
      <c r="DOO193" s="973"/>
      <c r="DOP193" s="973"/>
      <c r="DOQ193" s="973"/>
      <c r="DOR193" s="973"/>
      <c r="DOS193" s="973"/>
      <c r="DOT193" s="973"/>
      <c r="DOU193" s="973"/>
      <c r="DOV193" s="973"/>
      <c r="DOW193" s="973"/>
      <c r="DOX193" s="973"/>
      <c r="DOY193" s="973"/>
      <c r="DOZ193" s="973"/>
      <c r="DPA193" s="973"/>
      <c r="DPB193" s="973"/>
      <c r="DPC193" s="973"/>
      <c r="DPD193" s="973"/>
      <c r="DPE193" s="973"/>
      <c r="DPF193" s="973"/>
      <c r="DPG193" s="973"/>
      <c r="DPH193" s="973"/>
      <c r="DPI193" s="973"/>
      <c r="DPJ193" s="973"/>
      <c r="DPK193" s="973"/>
      <c r="DPL193" s="973"/>
      <c r="DPM193" s="973"/>
      <c r="DPN193" s="973"/>
      <c r="DPO193" s="973"/>
      <c r="DPP193" s="973"/>
      <c r="DPQ193" s="973"/>
      <c r="DPR193" s="973"/>
      <c r="DPS193" s="973"/>
      <c r="DPT193" s="973"/>
      <c r="DPU193" s="973"/>
      <c r="DPV193" s="973"/>
      <c r="DPW193" s="973"/>
      <c r="DPX193" s="973"/>
      <c r="DPY193" s="973"/>
      <c r="DPZ193" s="973"/>
      <c r="DQA193" s="973"/>
      <c r="DQB193" s="973"/>
      <c r="DQC193" s="973"/>
      <c r="DQD193" s="973"/>
      <c r="DQE193" s="973"/>
      <c r="DQF193" s="973"/>
      <c r="DQG193" s="973"/>
      <c r="DQH193" s="973"/>
      <c r="DQI193" s="973"/>
      <c r="DQJ193" s="973"/>
      <c r="DQK193" s="973"/>
      <c r="DQL193" s="973"/>
      <c r="DQM193" s="973"/>
      <c r="DQN193" s="973"/>
      <c r="DQO193" s="973"/>
      <c r="DQP193" s="973"/>
      <c r="DQQ193" s="973"/>
      <c r="DQR193" s="973"/>
      <c r="DQS193" s="973"/>
      <c r="DQT193" s="973"/>
      <c r="DQU193" s="973"/>
      <c r="DQV193" s="973"/>
      <c r="DQW193" s="973"/>
      <c r="DQX193" s="973"/>
      <c r="DQY193" s="973"/>
      <c r="DQZ193" s="973"/>
      <c r="DRA193" s="973"/>
      <c r="DRB193" s="973"/>
      <c r="DRC193" s="973"/>
      <c r="DRD193" s="973"/>
      <c r="DRE193" s="973"/>
      <c r="DRF193" s="973"/>
      <c r="DRG193" s="973"/>
      <c r="DRH193" s="973"/>
      <c r="DRI193" s="973"/>
      <c r="DRJ193" s="973"/>
      <c r="DRK193" s="973"/>
      <c r="DRL193" s="973"/>
      <c r="DRM193" s="973"/>
      <c r="DRN193" s="973"/>
      <c r="DRO193" s="973"/>
      <c r="DRP193" s="973"/>
      <c r="DRQ193" s="973"/>
      <c r="DRR193" s="973"/>
      <c r="DRS193" s="973"/>
      <c r="DRT193" s="973"/>
      <c r="DRU193" s="973"/>
      <c r="DRV193" s="973"/>
      <c r="DRW193" s="973"/>
      <c r="DRX193" s="973"/>
      <c r="DRY193" s="973"/>
      <c r="DRZ193" s="973"/>
      <c r="DSA193" s="973"/>
      <c r="DSB193" s="973"/>
      <c r="DSC193" s="973"/>
      <c r="DSD193" s="973"/>
      <c r="DSE193" s="973"/>
      <c r="DSF193" s="973"/>
      <c r="DSG193" s="973"/>
      <c r="DSH193" s="973"/>
      <c r="DSI193" s="973"/>
      <c r="DSJ193" s="973"/>
      <c r="DSK193" s="973"/>
      <c r="DSL193" s="973"/>
      <c r="DSM193" s="973"/>
      <c r="DSN193" s="973"/>
      <c r="DSO193" s="973"/>
      <c r="DSP193" s="973"/>
      <c r="DSQ193" s="973"/>
      <c r="DSR193" s="973"/>
      <c r="DSS193" s="973"/>
      <c r="DST193" s="973"/>
      <c r="DSU193" s="973"/>
      <c r="DSV193" s="973"/>
      <c r="DSW193" s="973"/>
      <c r="DSX193" s="973"/>
      <c r="DSY193" s="973"/>
      <c r="DSZ193" s="973"/>
      <c r="DTA193" s="973"/>
      <c r="DTB193" s="973"/>
      <c r="DTC193" s="973"/>
      <c r="DTD193" s="973"/>
      <c r="DTE193" s="973"/>
      <c r="DTF193" s="973"/>
      <c r="DTG193" s="973"/>
      <c r="DTH193" s="973"/>
      <c r="DTI193" s="973"/>
      <c r="DTJ193" s="973"/>
      <c r="DTK193" s="973"/>
      <c r="DTL193" s="973"/>
      <c r="DTM193" s="973"/>
      <c r="DTN193" s="973"/>
      <c r="DTO193" s="973"/>
      <c r="DTP193" s="973"/>
      <c r="DTQ193" s="973"/>
      <c r="DTR193" s="973"/>
      <c r="DTS193" s="973"/>
      <c r="DTT193" s="973"/>
      <c r="DTU193" s="973"/>
      <c r="DTV193" s="973"/>
      <c r="DTW193" s="973"/>
      <c r="DTX193" s="973"/>
      <c r="DTY193" s="973"/>
      <c r="DTZ193" s="973"/>
      <c r="DUA193" s="973"/>
      <c r="DUB193" s="973"/>
      <c r="DUC193" s="973"/>
      <c r="DUD193" s="973"/>
      <c r="DUE193" s="973"/>
      <c r="DUF193" s="973"/>
      <c r="DUG193" s="973"/>
      <c r="DUH193" s="973"/>
      <c r="DUI193" s="973"/>
      <c r="DUJ193" s="973"/>
      <c r="DUK193" s="973"/>
      <c r="DUL193" s="973"/>
      <c r="DUM193" s="973"/>
      <c r="DUN193" s="973"/>
      <c r="DUO193" s="973"/>
      <c r="DUP193" s="973"/>
      <c r="DUQ193" s="973"/>
      <c r="DUR193" s="973"/>
      <c r="DUS193" s="973"/>
      <c r="DUT193" s="973"/>
      <c r="DUU193" s="973"/>
      <c r="DUV193" s="973"/>
      <c r="DUW193" s="973"/>
      <c r="DUX193" s="973"/>
      <c r="DUY193" s="973"/>
      <c r="DUZ193" s="973"/>
      <c r="DVA193" s="973"/>
      <c r="DVB193" s="973"/>
      <c r="DVC193" s="973"/>
      <c r="DVD193" s="973"/>
      <c r="DVE193" s="973"/>
      <c r="DVF193" s="973"/>
      <c r="DVG193" s="973"/>
      <c r="DVH193" s="973"/>
      <c r="DVI193" s="973"/>
      <c r="DVJ193" s="973"/>
      <c r="DVK193" s="973"/>
      <c r="DVL193" s="973"/>
      <c r="DVM193" s="973"/>
      <c r="DVN193" s="973"/>
      <c r="DVO193" s="973"/>
      <c r="DVP193" s="973"/>
      <c r="DVQ193" s="973"/>
      <c r="DVR193" s="973"/>
      <c r="DVS193" s="973"/>
      <c r="DVT193" s="973"/>
      <c r="DVU193" s="973"/>
      <c r="DVV193" s="973"/>
      <c r="DVW193" s="973"/>
      <c r="DVX193" s="973"/>
      <c r="DVY193" s="973"/>
      <c r="DVZ193" s="973"/>
      <c r="DWA193" s="973"/>
      <c r="DWB193" s="973"/>
      <c r="DWC193" s="973"/>
      <c r="DWD193" s="973"/>
      <c r="DWE193" s="973"/>
      <c r="DWF193" s="973"/>
      <c r="DWG193" s="973"/>
      <c r="DWH193" s="973"/>
      <c r="DWI193" s="973"/>
      <c r="DWJ193" s="973"/>
      <c r="DWK193" s="973"/>
      <c r="DWL193" s="973"/>
      <c r="DWM193" s="973"/>
      <c r="DWN193" s="973"/>
      <c r="DWO193" s="973"/>
      <c r="DWP193" s="973"/>
      <c r="DWQ193" s="973"/>
      <c r="DWR193" s="973"/>
      <c r="DWS193" s="973"/>
      <c r="DWT193" s="973"/>
      <c r="DWU193" s="973"/>
      <c r="DWV193" s="973"/>
      <c r="DWW193" s="973"/>
      <c r="DWX193" s="973"/>
      <c r="DWY193" s="973"/>
      <c r="DWZ193" s="973"/>
      <c r="DXA193" s="973"/>
      <c r="DXB193" s="973"/>
      <c r="DXC193" s="973"/>
      <c r="DXD193" s="973"/>
      <c r="DXE193" s="973"/>
      <c r="DXF193" s="973"/>
      <c r="DXG193" s="973"/>
      <c r="DXH193" s="973"/>
      <c r="DXI193" s="973"/>
      <c r="DXJ193" s="973"/>
      <c r="DXK193" s="973"/>
      <c r="DXL193" s="973"/>
      <c r="DXM193" s="973"/>
      <c r="DXN193" s="973"/>
      <c r="DXO193" s="973"/>
      <c r="DXP193" s="973"/>
      <c r="DXQ193" s="973"/>
      <c r="DXR193" s="973"/>
      <c r="DXS193" s="973"/>
      <c r="DXT193" s="973"/>
      <c r="DXU193" s="973"/>
      <c r="DXV193" s="973"/>
      <c r="DXW193" s="973"/>
      <c r="DXX193" s="973"/>
      <c r="DXY193" s="973"/>
      <c r="DXZ193" s="973"/>
      <c r="DYA193" s="973"/>
      <c r="DYB193" s="973"/>
      <c r="DYC193" s="973"/>
      <c r="DYD193" s="973"/>
      <c r="DYE193" s="973"/>
      <c r="DYF193" s="973"/>
      <c r="DYG193" s="973"/>
      <c r="DYH193" s="973"/>
      <c r="DYI193" s="973"/>
      <c r="DYJ193" s="973"/>
      <c r="DYK193" s="973"/>
      <c r="DYL193" s="973"/>
      <c r="DYM193" s="973"/>
      <c r="DYN193" s="973"/>
      <c r="DYO193" s="973"/>
      <c r="DYP193" s="973"/>
      <c r="DYQ193" s="973"/>
      <c r="DYR193" s="973"/>
      <c r="DYS193" s="973"/>
      <c r="DYT193" s="973"/>
      <c r="DYU193" s="973"/>
      <c r="DYV193" s="973"/>
      <c r="DYW193" s="973"/>
      <c r="DYX193" s="973"/>
      <c r="DYY193" s="973"/>
      <c r="DYZ193" s="973"/>
      <c r="DZA193" s="973"/>
      <c r="DZB193" s="973"/>
      <c r="DZC193" s="973"/>
      <c r="DZD193" s="973"/>
      <c r="DZE193" s="973"/>
      <c r="DZF193" s="973"/>
      <c r="DZG193" s="973"/>
      <c r="DZH193" s="973"/>
      <c r="DZI193" s="973"/>
      <c r="DZJ193" s="973"/>
      <c r="DZK193" s="973"/>
      <c r="DZL193" s="973"/>
      <c r="DZM193" s="973"/>
      <c r="DZN193" s="973"/>
      <c r="DZO193" s="973"/>
      <c r="DZP193" s="973"/>
      <c r="DZQ193" s="973"/>
      <c r="DZR193" s="973"/>
      <c r="DZS193" s="973"/>
      <c r="DZT193" s="973"/>
      <c r="DZU193" s="973"/>
      <c r="DZV193" s="973"/>
      <c r="DZW193" s="973"/>
      <c r="DZX193" s="973"/>
      <c r="DZY193" s="973"/>
      <c r="DZZ193" s="973"/>
      <c r="EAA193" s="973"/>
      <c r="EAB193" s="973"/>
      <c r="EAC193" s="973"/>
      <c r="EAD193" s="973"/>
      <c r="EAE193" s="973"/>
      <c r="EAF193" s="973"/>
      <c r="EAG193" s="973"/>
      <c r="EAH193" s="973"/>
      <c r="EAI193" s="973"/>
      <c r="EAJ193" s="973"/>
      <c r="EAK193" s="973"/>
      <c r="EAL193" s="973"/>
      <c r="EAM193" s="973"/>
      <c r="EAN193" s="973"/>
      <c r="EAO193" s="973"/>
      <c r="EAP193" s="973"/>
      <c r="EAQ193" s="973"/>
      <c r="EAR193" s="973"/>
      <c r="EAS193" s="973"/>
      <c r="EAT193" s="973"/>
      <c r="EAU193" s="973"/>
      <c r="EAV193" s="973"/>
      <c r="EAW193" s="973"/>
      <c r="EAX193" s="973"/>
      <c r="EAY193" s="973"/>
      <c r="EAZ193" s="973"/>
      <c r="EBA193" s="973"/>
      <c r="EBB193" s="973"/>
      <c r="EBC193" s="973"/>
      <c r="EBD193" s="973"/>
      <c r="EBE193" s="973"/>
      <c r="EBF193" s="973"/>
      <c r="EBG193" s="973"/>
      <c r="EBH193" s="973"/>
      <c r="EBI193" s="973"/>
      <c r="EBJ193" s="973"/>
      <c r="EBK193" s="973"/>
      <c r="EBL193" s="973"/>
      <c r="EBM193" s="973"/>
      <c r="EBN193" s="973"/>
      <c r="EBO193" s="973"/>
      <c r="EBP193" s="973"/>
      <c r="EBQ193" s="973"/>
      <c r="EBR193" s="973"/>
      <c r="EBS193" s="973"/>
      <c r="EBT193" s="973"/>
      <c r="EBU193" s="973"/>
      <c r="EBV193" s="973"/>
      <c r="EBW193" s="973"/>
      <c r="EBX193" s="973"/>
      <c r="EBY193" s="973"/>
      <c r="EBZ193" s="973"/>
      <c r="ECA193" s="973"/>
      <c r="ECB193" s="973"/>
      <c r="ECC193" s="973"/>
      <c r="ECD193" s="973"/>
      <c r="ECE193" s="973"/>
      <c r="ECF193" s="973"/>
      <c r="ECG193" s="973"/>
      <c r="ECH193" s="973"/>
      <c r="ECI193" s="973"/>
      <c r="ECJ193" s="973"/>
      <c r="ECK193" s="973"/>
      <c r="ECL193" s="973"/>
      <c r="ECM193" s="973"/>
      <c r="ECN193" s="973"/>
      <c r="ECO193" s="973"/>
      <c r="ECP193" s="973"/>
      <c r="ECQ193" s="973"/>
      <c r="ECR193" s="973"/>
      <c r="ECS193" s="973"/>
      <c r="ECT193" s="973"/>
      <c r="ECU193" s="973"/>
      <c r="ECV193" s="973"/>
      <c r="ECW193" s="973"/>
      <c r="ECX193" s="973"/>
      <c r="ECY193" s="973"/>
      <c r="ECZ193" s="973"/>
      <c r="EDA193" s="973"/>
      <c r="EDB193" s="973"/>
      <c r="EDC193" s="973"/>
      <c r="EDD193" s="973"/>
      <c r="EDE193" s="973"/>
      <c r="EDF193" s="973"/>
      <c r="EDG193" s="973"/>
      <c r="EDH193" s="973"/>
      <c r="EDI193" s="973"/>
      <c r="EDJ193" s="973"/>
      <c r="EDK193" s="973"/>
      <c r="EDL193" s="973"/>
      <c r="EDM193" s="973"/>
      <c r="EDN193" s="973"/>
      <c r="EDO193" s="973"/>
      <c r="EDP193" s="973"/>
      <c r="EDQ193" s="973"/>
      <c r="EDR193" s="973"/>
      <c r="EDS193" s="973"/>
      <c r="EDT193" s="973"/>
      <c r="EDU193" s="973"/>
      <c r="EDV193" s="973"/>
      <c r="EDW193" s="973"/>
      <c r="EDX193" s="973"/>
      <c r="EDY193" s="973"/>
      <c r="EDZ193" s="973"/>
      <c r="EEA193" s="973"/>
      <c r="EEB193" s="973"/>
      <c r="EEC193" s="973"/>
      <c r="EED193" s="973"/>
      <c r="EEE193" s="973"/>
      <c r="EEF193" s="973"/>
      <c r="EEG193" s="973"/>
      <c r="EEH193" s="973"/>
      <c r="EEI193" s="973"/>
      <c r="EEJ193" s="973"/>
      <c r="EEK193" s="973"/>
      <c r="EEL193" s="973"/>
      <c r="EEM193" s="973"/>
      <c r="EEN193" s="973"/>
      <c r="EEO193" s="973"/>
      <c r="EEP193" s="973"/>
      <c r="EEQ193" s="973"/>
      <c r="EER193" s="973"/>
      <c r="EES193" s="973"/>
      <c r="EET193" s="973"/>
      <c r="EEU193" s="973"/>
      <c r="EEV193" s="973"/>
      <c r="EEW193" s="973"/>
      <c r="EEX193" s="973"/>
      <c r="EEY193" s="973"/>
      <c r="EEZ193" s="973"/>
      <c r="EFA193" s="973"/>
      <c r="EFB193" s="973"/>
      <c r="EFC193" s="973"/>
      <c r="EFD193" s="973"/>
      <c r="EFE193" s="973"/>
      <c r="EFF193" s="973"/>
      <c r="EFG193" s="973"/>
      <c r="EFH193" s="973"/>
      <c r="EFI193" s="973"/>
      <c r="EFJ193" s="973"/>
      <c r="EFK193" s="973"/>
      <c r="EFL193" s="973"/>
      <c r="EFM193" s="973"/>
      <c r="EFN193" s="973"/>
      <c r="EFO193" s="973"/>
      <c r="EFP193" s="973"/>
      <c r="EFQ193" s="973"/>
      <c r="EFR193" s="973"/>
      <c r="EFS193" s="973"/>
      <c r="EFT193" s="973"/>
      <c r="EFU193" s="973"/>
      <c r="EFV193" s="973"/>
      <c r="EFW193" s="973"/>
      <c r="EFX193" s="973"/>
      <c r="EFY193" s="973"/>
      <c r="EFZ193" s="973"/>
      <c r="EGA193" s="973"/>
      <c r="EGB193" s="973"/>
      <c r="EGC193" s="973"/>
      <c r="EGD193" s="973"/>
      <c r="EGE193" s="973"/>
      <c r="EGF193" s="973"/>
      <c r="EGG193" s="973"/>
      <c r="EGH193" s="973"/>
      <c r="EGI193" s="973"/>
      <c r="EGJ193" s="973"/>
      <c r="EGK193" s="973"/>
      <c r="EGL193" s="973"/>
      <c r="EGM193" s="973"/>
      <c r="EGN193" s="973"/>
      <c r="EGO193" s="973"/>
      <c r="EGP193" s="973"/>
      <c r="EGQ193" s="973"/>
      <c r="EGR193" s="973"/>
      <c r="EGS193" s="973"/>
      <c r="EGT193" s="973"/>
      <c r="EGU193" s="973"/>
      <c r="EGV193" s="973"/>
      <c r="EGW193" s="973"/>
      <c r="EGX193" s="973"/>
      <c r="EGY193" s="973"/>
      <c r="EGZ193" s="973"/>
      <c r="EHA193" s="973"/>
      <c r="EHB193" s="973"/>
      <c r="EHC193" s="973"/>
      <c r="EHD193" s="973"/>
      <c r="EHE193" s="973"/>
      <c r="EHF193" s="973"/>
      <c r="EHG193" s="973"/>
      <c r="EHH193" s="973"/>
      <c r="EHI193" s="973"/>
      <c r="EHJ193" s="973"/>
      <c r="EHK193" s="973"/>
      <c r="EHL193" s="973"/>
      <c r="EHM193" s="973"/>
      <c r="EHN193" s="973"/>
      <c r="EHO193" s="973"/>
      <c r="EHP193" s="973"/>
      <c r="EHQ193" s="973"/>
      <c r="EHR193" s="973"/>
      <c r="EHS193" s="973"/>
      <c r="EHT193" s="973"/>
      <c r="EHU193" s="973"/>
      <c r="EHV193" s="973"/>
      <c r="EHW193" s="973"/>
      <c r="EHX193" s="973"/>
      <c r="EHY193" s="973"/>
      <c r="EHZ193" s="973"/>
      <c r="EIA193" s="973"/>
      <c r="EIB193" s="973"/>
      <c r="EIC193" s="973"/>
      <c r="EID193" s="973"/>
      <c r="EIE193" s="973"/>
      <c r="EIF193" s="973"/>
      <c r="EIG193" s="973"/>
      <c r="EIH193" s="973"/>
      <c r="EII193" s="973"/>
      <c r="EIJ193" s="973"/>
      <c r="EIK193" s="973"/>
      <c r="EIL193" s="973"/>
      <c r="EIM193" s="973"/>
      <c r="EIN193" s="973"/>
      <c r="EIO193" s="973"/>
      <c r="EIP193" s="973"/>
      <c r="EIQ193" s="973"/>
      <c r="EIR193" s="973"/>
      <c r="EIS193" s="973"/>
      <c r="EIT193" s="973"/>
      <c r="EIU193" s="973"/>
      <c r="EIV193" s="973"/>
      <c r="EIW193" s="973"/>
      <c r="EIX193" s="973"/>
      <c r="EIY193" s="973"/>
      <c r="EIZ193" s="973"/>
      <c r="EJA193" s="973"/>
      <c r="EJB193" s="973"/>
      <c r="EJC193" s="973"/>
      <c r="EJD193" s="973"/>
      <c r="EJE193" s="973"/>
      <c r="EJF193" s="973"/>
      <c r="EJG193" s="973"/>
      <c r="EJH193" s="973"/>
      <c r="EJI193" s="973"/>
      <c r="EJJ193" s="973"/>
      <c r="EJK193" s="973"/>
      <c r="EJL193" s="973"/>
      <c r="EJM193" s="973"/>
      <c r="EJN193" s="973"/>
      <c r="EJO193" s="973"/>
      <c r="EJP193" s="973"/>
      <c r="EJQ193" s="973"/>
      <c r="EJR193" s="973"/>
      <c r="EJS193" s="973"/>
      <c r="EJT193" s="973"/>
      <c r="EJU193" s="973"/>
      <c r="EJV193" s="973"/>
      <c r="EJW193" s="973"/>
      <c r="EJX193" s="973"/>
      <c r="EJY193" s="973"/>
      <c r="EJZ193" s="973"/>
      <c r="EKA193" s="973"/>
      <c r="EKB193" s="973"/>
      <c r="EKC193" s="973"/>
      <c r="EKD193" s="973"/>
      <c r="EKE193" s="973"/>
      <c r="EKF193" s="973"/>
      <c r="EKG193" s="973"/>
      <c r="EKH193" s="973"/>
      <c r="EKI193" s="973"/>
      <c r="EKJ193" s="973"/>
      <c r="EKK193" s="973"/>
      <c r="EKL193" s="973"/>
      <c r="EKM193" s="973"/>
      <c r="EKN193" s="973"/>
      <c r="EKO193" s="973"/>
      <c r="EKP193" s="973"/>
      <c r="EKQ193" s="973"/>
      <c r="EKR193" s="973"/>
      <c r="EKS193" s="973"/>
      <c r="EKT193" s="973"/>
      <c r="EKU193" s="973"/>
      <c r="EKV193" s="973"/>
      <c r="EKW193" s="973"/>
      <c r="EKX193" s="973"/>
      <c r="EKY193" s="973"/>
      <c r="EKZ193" s="973"/>
      <c r="ELA193" s="973"/>
      <c r="ELB193" s="973"/>
      <c r="ELC193" s="973"/>
      <c r="ELD193" s="973"/>
      <c r="ELE193" s="973"/>
      <c r="ELF193" s="973"/>
      <c r="ELG193" s="973"/>
      <c r="ELH193" s="973"/>
      <c r="ELI193" s="973"/>
      <c r="ELJ193" s="973"/>
      <c r="ELK193" s="973"/>
      <c r="ELL193" s="973"/>
      <c r="ELM193" s="973"/>
      <c r="ELN193" s="973"/>
      <c r="ELO193" s="973"/>
      <c r="ELP193" s="973"/>
      <c r="ELQ193" s="973"/>
      <c r="ELR193" s="973"/>
      <c r="ELS193" s="973"/>
      <c r="ELT193" s="973"/>
      <c r="ELU193" s="973"/>
      <c r="ELV193" s="973"/>
      <c r="ELW193" s="973"/>
      <c r="ELX193" s="973"/>
      <c r="ELY193" s="973"/>
      <c r="ELZ193" s="973"/>
      <c r="EMA193" s="973"/>
      <c r="EMB193" s="973"/>
      <c r="EMC193" s="973"/>
      <c r="EMD193" s="973"/>
      <c r="EME193" s="973"/>
      <c r="EMF193" s="973"/>
      <c r="EMG193" s="973"/>
      <c r="EMH193" s="973"/>
      <c r="EMI193" s="973"/>
      <c r="EMJ193" s="973"/>
      <c r="EMK193" s="973"/>
      <c r="EML193" s="973"/>
      <c r="EMM193" s="973"/>
      <c r="EMN193" s="973"/>
      <c r="EMO193" s="973"/>
      <c r="EMP193" s="973"/>
      <c r="EMQ193" s="973"/>
      <c r="EMR193" s="973"/>
      <c r="EMS193" s="973"/>
      <c r="EMT193" s="973"/>
      <c r="EMU193" s="973"/>
      <c r="EMV193" s="973"/>
      <c r="EMW193" s="973"/>
      <c r="EMX193" s="973"/>
      <c r="EMY193" s="973"/>
      <c r="EMZ193" s="973"/>
      <c r="ENA193" s="973"/>
      <c r="ENB193" s="973"/>
      <c r="ENC193" s="973"/>
      <c r="END193" s="973"/>
      <c r="ENE193" s="973"/>
      <c r="ENF193" s="973"/>
      <c r="ENG193" s="973"/>
      <c r="ENH193" s="973"/>
      <c r="ENI193" s="973"/>
      <c r="ENJ193" s="973"/>
      <c r="ENK193" s="973"/>
      <c r="ENL193" s="973"/>
      <c r="ENM193" s="973"/>
      <c r="ENN193" s="973"/>
      <c r="ENO193" s="973"/>
      <c r="ENP193" s="973"/>
      <c r="ENQ193" s="973"/>
      <c r="ENR193" s="973"/>
      <c r="ENS193" s="973"/>
      <c r="ENT193" s="973"/>
      <c r="ENU193" s="973"/>
      <c r="ENV193" s="973"/>
      <c r="ENW193" s="973"/>
      <c r="ENX193" s="973"/>
      <c r="ENY193" s="973"/>
      <c r="ENZ193" s="973"/>
      <c r="EOA193" s="973"/>
      <c r="EOB193" s="973"/>
      <c r="EOC193" s="973"/>
      <c r="EOD193" s="973"/>
      <c r="EOE193" s="973"/>
      <c r="EOF193" s="973"/>
      <c r="EOG193" s="973"/>
      <c r="EOH193" s="973"/>
      <c r="EOI193" s="973"/>
      <c r="EOJ193" s="973"/>
      <c r="EOK193" s="973"/>
      <c r="EOL193" s="973"/>
      <c r="EOM193" s="973"/>
      <c r="EON193" s="973"/>
      <c r="EOO193" s="973"/>
      <c r="EOP193" s="973"/>
      <c r="EOQ193" s="973"/>
      <c r="EOR193" s="973"/>
      <c r="EOS193" s="973"/>
      <c r="EOT193" s="973"/>
      <c r="EOU193" s="973"/>
      <c r="EOV193" s="973"/>
      <c r="EOW193" s="973"/>
      <c r="EOX193" s="973"/>
      <c r="EOY193" s="973"/>
      <c r="EOZ193" s="973"/>
      <c r="EPA193" s="973"/>
      <c r="EPB193" s="973"/>
      <c r="EPC193" s="973"/>
      <c r="EPD193" s="973"/>
      <c r="EPE193" s="973"/>
      <c r="EPF193" s="973"/>
      <c r="EPG193" s="973"/>
      <c r="EPH193" s="973"/>
      <c r="EPI193" s="973"/>
      <c r="EPJ193" s="973"/>
      <c r="EPK193" s="973"/>
      <c r="EPL193" s="973"/>
      <c r="EPM193" s="973"/>
      <c r="EPN193" s="973"/>
      <c r="EPO193" s="973"/>
      <c r="EPP193" s="973"/>
      <c r="EPQ193" s="973"/>
      <c r="EPR193" s="973"/>
      <c r="EPS193" s="973"/>
      <c r="EPT193" s="973"/>
      <c r="EPU193" s="973"/>
      <c r="EPV193" s="973"/>
      <c r="EPW193" s="973"/>
      <c r="EPX193" s="973"/>
      <c r="EPY193" s="973"/>
      <c r="EPZ193" s="973"/>
      <c r="EQA193" s="973"/>
      <c r="EQB193" s="973"/>
      <c r="EQC193" s="973"/>
      <c r="EQD193" s="973"/>
      <c r="EQE193" s="973"/>
      <c r="EQF193" s="973"/>
      <c r="EQG193" s="973"/>
      <c r="EQH193" s="973"/>
      <c r="EQI193" s="973"/>
      <c r="EQJ193" s="973"/>
      <c r="EQK193" s="973"/>
      <c r="EQL193" s="973"/>
      <c r="EQM193" s="973"/>
      <c r="EQN193" s="973"/>
      <c r="EQO193" s="973"/>
      <c r="EQP193" s="973"/>
      <c r="EQQ193" s="973"/>
      <c r="EQR193" s="973"/>
      <c r="EQS193" s="973"/>
      <c r="EQT193" s="973"/>
      <c r="EQU193" s="973"/>
      <c r="EQV193" s="973"/>
      <c r="EQW193" s="973"/>
      <c r="EQX193" s="973"/>
      <c r="EQY193" s="973"/>
      <c r="EQZ193" s="973"/>
      <c r="ERA193" s="973"/>
      <c r="ERB193" s="973"/>
      <c r="ERC193" s="973"/>
      <c r="ERD193" s="973"/>
      <c r="ERE193" s="973"/>
      <c r="ERF193" s="973"/>
      <c r="ERG193" s="973"/>
      <c r="ERH193" s="973"/>
      <c r="ERI193" s="973"/>
      <c r="ERJ193" s="973"/>
      <c r="ERK193" s="973"/>
      <c r="ERL193" s="973"/>
      <c r="ERM193" s="973"/>
      <c r="ERN193" s="973"/>
      <c r="ERO193" s="973"/>
      <c r="ERP193" s="973"/>
      <c r="ERQ193" s="973"/>
      <c r="ERR193" s="973"/>
      <c r="ERS193" s="973"/>
      <c r="ERT193" s="973"/>
      <c r="ERU193" s="973"/>
      <c r="ERV193" s="973"/>
      <c r="ERW193" s="973"/>
      <c r="ERX193" s="973"/>
      <c r="ERY193" s="973"/>
      <c r="ERZ193" s="973"/>
      <c r="ESA193" s="973"/>
      <c r="ESB193" s="973"/>
      <c r="ESC193" s="973"/>
      <c r="ESD193" s="973"/>
      <c r="ESE193" s="973"/>
      <c r="ESF193" s="973"/>
      <c r="ESG193" s="973"/>
      <c r="ESH193" s="973"/>
      <c r="ESI193" s="973"/>
      <c r="ESJ193" s="973"/>
      <c r="ESK193" s="973"/>
      <c r="ESL193" s="973"/>
      <c r="ESM193" s="973"/>
      <c r="ESN193" s="973"/>
      <c r="ESO193" s="973"/>
      <c r="ESP193" s="973"/>
      <c r="ESQ193" s="973"/>
      <c r="ESR193" s="973"/>
      <c r="ESS193" s="973"/>
      <c r="EST193" s="973"/>
      <c r="ESU193" s="973"/>
      <c r="ESV193" s="973"/>
      <c r="ESW193" s="973"/>
      <c r="ESX193" s="973"/>
      <c r="ESY193" s="973"/>
      <c r="ESZ193" s="973"/>
      <c r="ETA193" s="973"/>
      <c r="ETB193" s="973"/>
      <c r="ETC193" s="973"/>
      <c r="ETD193" s="973"/>
      <c r="ETE193" s="973"/>
      <c r="ETF193" s="973"/>
      <c r="ETG193" s="973"/>
      <c r="ETH193" s="973"/>
      <c r="ETI193" s="973"/>
      <c r="ETJ193" s="973"/>
      <c r="ETK193" s="973"/>
      <c r="ETL193" s="973"/>
      <c r="ETM193" s="973"/>
      <c r="ETN193" s="973"/>
      <c r="ETO193" s="973"/>
      <c r="ETP193" s="973"/>
      <c r="ETQ193" s="973"/>
      <c r="ETR193" s="973"/>
      <c r="ETS193" s="973"/>
      <c r="ETT193" s="973"/>
      <c r="ETU193" s="973"/>
      <c r="ETV193" s="973"/>
      <c r="ETW193" s="973"/>
      <c r="ETX193" s="973"/>
      <c r="ETY193" s="973"/>
      <c r="ETZ193" s="973"/>
      <c r="EUA193" s="973"/>
      <c r="EUB193" s="973"/>
      <c r="EUC193" s="973"/>
      <c r="EUD193" s="973"/>
      <c r="EUE193" s="973"/>
      <c r="EUF193" s="973"/>
      <c r="EUG193" s="973"/>
      <c r="EUH193" s="973"/>
      <c r="EUI193" s="973"/>
      <c r="EUJ193" s="973"/>
      <c r="EUK193" s="973"/>
      <c r="EUL193" s="973"/>
      <c r="EUM193" s="973"/>
      <c r="EUN193" s="973"/>
      <c r="EUO193" s="973"/>
      <c r="EUP193" s="973"/>
      <c r="EUQ193" s="973"/>
      <c r="EUR193" s="973"/>
      <c r="EUS193" s="973"/>
      <c r="EUT193" s="973"/>
      <c r="EUU193" s="973"/>
      <c r="EUV193" s="973"/>
      <c r="EUW193" s="973"/>
      <c r="EUX193" s="973"/>
      <c r="EUY193" s="973"/>
      <c r="EUZ193" s="973"/>
      <c r="EVA193" s="973"/>
      <c r="EVB193" s="973"/>
      <c r="EVC193" s="973"/>
      <c r="EVD193" s="973"/>
      <c r="EVE193" s="973"/>
      <c r="EVF193" s="973"/>
      <c r="EVG193" s="973"/>
      <c r="EVH193" s="973"/>
      <c r="EVI193" s="973"/>
      <c r="EVJ193" s="973"/>
      <c r="EVK193" s="973"/>
      <c r="EVL193" s="973"/>
      <c r="EVM193" s="973"/>
      <c r="EVN193" s="973"/>
      <c r="EVO193" s="973"/>
      <c r="EVP193" s="973"/>
      <c r="EVQ193" s="973"/>
      <c r="EVR193" s="973"/>
      <c r="EVS193" s="973"/>
      <c r="EVT193" s="973"/>
      <c r="EVU193" s="973"/>
      <c r="EVV193" s="973"/>
      <c r="EVW193" s="973"/>
      <c r="EVX193" s="973"/>
      <c r="EVY193" s="973"/>
      <c r="EVZ193" s="973"/>
      <c r="EWA193" s="973"/>
      <c r="EWB193" s="973"/>
      <c r="EWC193" s="973"/>
      <c r="EWD193" s="973"/>
      <c r="EWE193" s="973"/>
      <c r="EWF193" s="973"/>
      <c r="EWG193" s="973"/>
      <c r="EWH193" s="973"/>
      <c r="EWI193" s="973"/>
      <c r="EWJ193" s="973"/>
      <c r="EWK193" s="973"/>
      <c r="EWL193" s="973"/>
      <c r="EWM193" s="973"/>
      <c r="EWN193" s="973"/>
      <c r="EWO193" s="973"/>
      <c r="EWP193" s="973"/>
      <c r="EWQ193" s="973"/>
      <c r="EWR193" s="973"/>
      <c r="EWS193" s="973"/>
      <c r="EWT193" s="973"/>
      <c r="EWU193" s="973"/>
      <c r="EWV193" s="973"/>
      <c r="EWW193" s="973"/>
      <c r="EWX193" s="973"/>
      <c r="EWY193" s="973"/>
      <c r="EWZ193" s="973"/>
      <c r="EXA193" s="973"/>
      <c r="EXB193" s="973"/>
      <c r="EXC193" s="973"/>
      <c r="EXD193" s="973"/>
      <c r="EXE193" s="973"/>
      <c r="EXF193" s="973"/>
      <c r="EXG193" s="973"/>
      <c r="EXH193" s="973"/>
      <c r="EXI193" s="973"/>
      <c r="EXJ193" s="973"/>
      <c r="EXK193" s="973"/>
      <c r="EXL193" s="973"/>
      <c r="EXM193" s="973"/>
      <c r="EXN193" s="973"/>
      <c r="EXO193" s="973"/>
      <c r="EXP193" s="973"/>
      <c r="EXQ193" s="973"/>
      <c r="EXR193" s="973"/>
      <c r="EXS193" s="973"/>
      <c r="EXT193" s="973"/>
      <c r="EXU193" s="973"/>
      <c r="EXV193" s="973"/>
      <c r="EXW193" s="973"/>
      <c r="EXX193" s="973"/>
      <c r="EXY193" s="973"/>
      <c r="EXZ193" s="973"/>
      <c r="EYA193" s="973"/>
      <c r="EYB193" s="973"/>
      <c r="EYC193" s="973"/>
      <c r="EYD193" s="973"/>
      <c r="EYE193" s="973"/>
      <c r="EYF193" s="973"/>
      <c r="EYG193" s="973"/>
      <c r="EYH193" s="973"/>
      <c r="EYI193" s="973"/>
      <c r="EYJ193" s="973"/>
      <c r="EYK193" s="973"/>
      <c r="EYL193" s="973"/>
      <c r="EYM193" s="973"/>
      <c r="EYN193" s="973"/>
      <c r="EYO193" s="973"/>
      <c r="EYP193" s="973"/>
      <c r="EYQ193" s="973"/>
      <c r="EYR193" s="973"/>
      <c r="EYS193" s="973"/>
      <c r="EYT193" s="973"/>
      <c r="EYU193" s="973"/>
      <c r="EYV193" s="973"/>
      <c r="EYW193" s="973"/>
      <c r="EYX193" s="973"/>
      <c r="EYY193" s="973"/>
      <c r="EYZ193" s="973"/>
      <c r="EZA193" s="973"/>
      <c r="EZB193" s="973"/>
      <c r="EZC193" s="973"/>
      <c r="EZD193" s="973"/>
      <c r="EZE193" s="973"/>
      <c r="EZF193" s="973"/>
      <c r="EZG193" s="973"/>
      <c r="EZH193" s="973"/>
      <c r="EZI193" s="973"/>
      <c r="EZJ193" s="973"/>
      <c r="EZK193" s="973"/>
      <c r="EZL193" s="973"/>
      <c r="EZM193" s="973"/>
      <c r="EZN193" s="973"/>
      <c r="EZO193" s="973"/>
      <c r="EZP193" s="973"/>
      <c r="EZQ193" s="973"/>
      <c r="EZR193" s="973"/>
      <c r="EZS193" s="973"/>
      <c r="EZT193" s="973"/>
      <c r="EZU193" s="973"/>
      <c r="EZV193" s="973"/>
      <c r="EZW193" s="973"/>
      <c r="EZX193" s="973"/>
      <c r="EZY193" s="973"/>
      <c r="EZZ193" s="973"/>
      <c r="FAA193" s="973"/>
      <c r="FAB193" s="973"/>
      <c r="FAC193" s="973"/>
      <c r="FAD193" s="973"/>
      <c r="FAE193" s="973"/>
      <c r="FAF193" s="973"/>
      <c r="FAG193" s="973"/>
      <c r="FAH193" s="973"/>
      <c r="FAI193" s="973"/>
      <c r="FAJ193" s="973"/>
      <c r="FAK193" s="973"/>
      <c r="FAL193" s="973"/>
      <c r="FAM193" s="973"/>
      <c r="FAN193" s="973"/>
      <c r="FAO193" s="973"/>
      <c r="FAP193" s="973"/>
      <c r="FAQ193" s="973"/>
      <c r="FAR193" s="973"/>
      <c r="FAS193" s="973"/>
      <c r="FAT193" s="973"/>
      <c r="FAU193" s="973"/>
      <c r="FAV193" s="973"/>
      <c r="FAW193" s="973"/>
      <c r="FAX193" s="973"/>
      <c r="FAY193" s="973"/>
      <c r="FAZ193" s="973"/>
      <c r="FBA193" s="973"/>
      <c r="FBB193" s="973"/>
      <c r="FBC193" s="973"/>
      <c r="FBD193" s="973"/>
      <c r="FBE193" s="973"/>
      <c r="FBF193" s="973"/>
      <c r="FBG193" s="973"/>
      <c r="FBH193" s="973"/>
      <c r="FBI193" s="973"/>
      <c r="FBJ193" s="973"/>
      <c r="FBK193" s="973"/>
      <c r="FBL193" s="973"/>
      <c r="FBM193" s="973"/>
      <c r="FBN193" s="973"/>
      <c r="FBO193" s="973"/>
      <c r="FBP193" s="973"/>
      <c r="FBQ193" s="973"/>
      <c r="FBR193" s="973"/>
      <c r="FBS193" s="973"/>
      <c r="FBT193" s="973"/>
      <c r="FBU193" s="973"/>
      <c r="FBV193" s="973"/>
      <c r="FBW193" s="973"/>
      <c r="FBX193" s="973"/>
      <c r="FBY193" s="973"/>
      <c r="FBZ193" s="973"/>
      <c r="FCA193" s="973"/>
      <c r="FCB193" s="973"/>
      <c r="FCC193" s="973"/>
      <c r="FCD193" s="973"/>
      <c r="FCE193" s="973"/>
      <c r="FCF193" s="973"/>
      <c r="FCG193" s="973"/>
      <c r="FCH193" s="973"/>
      <c r="FCI193" s="973"/>
      <c r="FCJ193" s="973"/>
      <c r="FCK193" s="973"/>
      <c r="FCL193" s="973"/>
      <c r="FCM193" s="973"/>
      <c r="FCN193" s="973"/>
      <c r="FCO193" s="973"/>
      <c r="FCP193" s="973"/>
      <c r="FCQ193" s="973"/>
      <c r="FCR193" s="973"/>
      <c r="FCS193" s="973"/>
      <c r="FCT193" s="973"/>
      <c r="FCU193" s="973"/>
      <c r="FCV193" s="973"/>
      <c r="FCW193" s="973"/>
      <c r="FCX193" s="973"/>
      <c r="FCY193" s="973"/>
      <c r="FCZ193" s="973"/>
      <c r="FDA193" s="973"/>
      <c r="FDB193" s="973"/>
      <c r="FDC193" s="973"/>
      <c r="FDD193" s="973"/>
      <c r="FDE193" s="973"/>
      <c r="FDF193" s="973"/>
      <c r="FDG193" s="973"/>
      <c r="FDH193" s="973"/>
      <c r="FDI193" s="973"/>
      <c r="FDJ193" s="973"/>
      <c r="FDK193" s="973"/>
      <c r="FDL193" s="973"/>
      <c r="FDM193" s="973"/>
      <c r="FDN193" s="973"/>
      <c r="FDO193" s="973"/>
      <c r="FDP193" s="973"/>
      <c r="FDQ193" s="973"/>
      <c r="FDR193" s="973"/>
      <c r="FDS193" s="973"/>
      <c r="FDT193" s="973"/>
      <c r="FDU193" s="973"/>
      <c r="FDV193" s="973"/>
      <c r="FDW193" s="973"/>
      <c r="FDX193" s="973"/>
      <c r="FDY193" s="973"/>
      <c r="FDZ193" s="973"/>
      <c r="FEA193" s="973"/>
      <c r="FEB193" s="973"/>
      <c r="FEC193" s="973"/>
      <c r="FED193" s="973"/>
      <c r="FEE193" s="973"/>
      <c r="FEF193" s="973"/>
      <c r="FEG193" s="973"/>
      <c r="FEH193" s="973"/>
      <c r="FEI193" s="973"/>
      <c r="FEJ193" s="973"/>
      <c r="FEK193" s="973"/>
      <c r="FEL193" s="973"/>
      <c r="FEM193" s="973"/>
      <c r="FEN193" s="973"/>
      <c r="FEO193" s="973"/>
      <c r="FEP193" s="973"/>
      <c r="FEQ193" s="973"/>
      <c r="FER193" s="973"/>
      <c r="FES193" s="973"/>
      <c r="FET193" s="973"/>
      <c r="FEU193" s="973"/>
      <c r="FEV193" s="973"/>
      <c r="FEW193" s="973"/>
      <c r="FEX193" s="973"/>
      <c r="FEY193" s="973"/>
      <c r="FEZ193" s="973"/>
      <c r="FFA193" s="973"/>
      <c r="FFB193" s="973"/>
      <c r="FFC193" s="973"/>
      <c r="FFD193" s="973"/>
      <c r="FFE193" s="973"/>
      <c r="FFF193" s="973"/>
      <c r="FFG193" s="973"/>
      <c r="FFH193" s="973"/>
      <c r="FFI193" s="973"/>
      <c r="FFJ193" s="973"/>
      <c r="FFK193" s="973"/>
      <c r="FFL193" s="973"/>
      <c r="FFM193" s="973"/>
      <c r="FFN193" s="973"/>
      <c r="FFO193" s="973"/>
      <c r="FFP193" s="973"/>
      <c r="FFQ193" s="973"/>
      <c r="FFR193" s="973"/>
      <c r="FFS193" s="973"/>
      <c r="FFT193" s="973"/>
      <c r="FFU193" s="973"/>
      <c r="FFV193" s="973"/>
      <c r="FFW193" s="973"/>
      <c r="FFX193" s="973"/>
      <c r="FFY193" s="973"/>
      <c r="FFZ193" s="973"/>
      <c r="FGA193" s="973"/>
      <c r="FGB193" s="973"/>
      <c r="FGC193" s="973"/>
      <c r="FGD193" s="973"/>
      <c r="FGE193" s="973"/>
      <c r="FGF193" s="973"/>
      <c r="FGG193" s="973"/>
      <c r="FGH193" s="973"/>
      <c r="FGI193" s="973"/>
      <c r="FGJ193" s="973"/>
      <c r="FGK193" s="973"/>
      <c r="FGL193" s="973"/>
      <c r="FGM193" s="973"/>
      <c r="FGN193" s="973"/>
      <c r="FGO193" s="973"/>
      <c r="FGP193" s="973"/>
      <c r="FGQ193" s="973"/>
      <c r="FGR193" s="973"/>
      <c r="FGS193" s="973"/>
      <c r="FGT193" s="973"/>
      <c r="FGU193" s="973"/>
      <c r="FGV193" s="973"/>
      <c r="FGW193" s="973"/>
      <c r="FGX193" s="973"/>
      <c r="FGY193" s="973"/>
      <c r="FGZ193" s="973"/>
      <c r="FHA193" s="973"/>
      <c r="FHB193" s="973"/>
      <c r="FHC193" s="973"/>
      <c r="FHD193" s="973"/>
      <c r="FHE193" s="973"/>
      <c r="FHF193" s="973"/>
      <c r="FHG193" s="973"/>
      <c r="FHH193" s="973"/>
      <c r="FHI193" s="973"/>
      <c r="FHJ193" s="973"/>
      <c r="FHK193" s="973"/>
      <c r="FHL193" s="973"/>
      <c r="FHM193" s="973"/>
      <c r="FHN193" s="973"/>
      <c r="FHO193" s="973"/>
      <c r="FHP193" s="973"/>
      <c r="FHQ193" s="973"/>
      <c r="FHR193" s="973"/>
      <c r="FHS193" s="973"/>
      <c r="FHT193" s="973"/>
      <c r="FHU193" s="973"/>
      <c r="FHV193" s="973"/>
      <c r="FHW193" s="973"/>
      <c r="FHX193" s="973"/>
      <c r="FHY193" s="973"/>
      <c r="FHZ193" s="973"/>
      <c r="FIA193" s="973"/>
      <c r="FIB193" s="973"/>
      <c r="FIC193" s="973"/>
      <c r="FID193" s="973"/>
      <c r="FIE193" s="973"/>
      <c r="FIF193" s="973"/>
      <c r="FIG193" s="973"/>
      <c r="FIH193" s="973"/>
      <c r="FII193" s="973"/>
      <c r="FIJ193" s="973"/>
      <c r="FIK193" s="973"/>
      <c r="FIL193" s="973"/>
      <c r="FIM193" s="973"/>
      <c r="FIN193" s="973"/>
      <c r="FIO193" s="973"/>
      <c r="FIP193" s="973"/>
      <c r="FIQ193" s="973"/>
      <c r="FIR193" s="973"/>
      <c r="FIS193" s="973"/>
      <c r="FIT193" s="973"/>
      <c r="FIU193" s="973"/>
      <c r="FIV193" s="973"/>
      <c r="FIW193" s="973"/>
      <c r="FIX193" s="973"/>
      <c r="FIY193" s="973"/>
      <c r="FIZ193" s="973"/>
      <c r="FJA193" s="973"/>
      <c r="FJB193" s="973"/>
      <c r="FJC193" s="973"/>
      <c r="FJD193" s="973"/>
      <c r="FJE193" s="973"/>
      <c r="FJF193" s="973"/>
      <c r="FJG193" s="973"/>
      <c r="FJH193" s="973"/>
      <c r="FJI193" s="973"/>
      <c r="FJJ193" s="973"/>
      <c r="FJK193" s="973"/>
      <c r="FJL193" s="973"/>
      <c r="FJM193" s="973"/>
      <c r="FJN193" s="973"/>
      <c r="FJO193" s="973"/>
      <c r="FJP193" s="973"/>
      <c r="FJQ193" s="973"/>
      <c r="FJR193" s="973"/>
      <c r="FJS193" s="973"/>
      <c r="FJT193" s="973"/>
      <c r="FJU193" s="973"/>
      <c r="FJV193" s="973"/>
      <c r="FJW193" s="973"/>
      <c r="FJX193" s="973"/>
      <c r="FJY193" s="973"/>
      <c r="FJZ193" s="973"/>
      <c r="FKA193" s="973"/>
      <c r="FKB193" s="973"/>
      <c r="FKC193" s="973"/>
      <c r="FKD193" s="973"/>
      <c r="FKE193" s="973"/>
      <c r="FKF193" s="973"/>
      <c r="FKG193" s="973"/>
      <c r="FKH193" s="973"/>
      <c r="FKI193" s="973"/>
      <c r="FKJ193" s="973"/>
      <c r="FKK193" s="973"/>
      <c r="FKL193" s="973"/>
      <c r="FKM193" s="973"/>
      <c r="FKN193" s="973"/>
      <c r="FKO193" s="973"/>
      <c r="FKP193" s="973"/>
      <c r="FKQ193" s="973"/>
      <c r="FKR193" s="973"/>
      <c r="FKS193" s="973"/>
      <c r="FKT193" s="973"/>
      <c r="FKU193" s="973"/>
      <c r="FKV193" s="973"/>
      <c r="FKW193" s="973"/>
      <c r="FKX193" s="973"/>
      <c r="FKY193" s="973"/>
      <c r="FKZ193" s="973"/>
      <c r="FLA193" s="973"/>
      <c r="FLB193" s="973"/>
      <c r="FLC193" s="973"/>
      <c r="FLD193" s="973"/>
      <c r="FLE193" s="973"/>
      <c r="FLF193" s="973"/>
      <c r="FLG193" s="973"/>
      <c r="FLH193" s="973"/>
      <c r="FLI193" s="973"/>
      <c r="FLJ193" s="973"/>
      <c r="FLK193" s="973"/>
      <c r="FLL193" s="973"/>
      <c r="FLM193" s="973"/>
      <c r="FLN193" s="973"/>
      <c r="FLO193" s="973"/>
      <c r="FLP193" s="973"/>
      <c r="FLQ193" s="973"/>
      <c r="FLR193" s="973"/>
      <c r="FLS193" s="973"/>
      <c r="FLT193" s="973"/>
      <c r="FLU193" s="973"/>
      <c r="FLV193" s="973"/>
      <c r="FLW193" s="973"/>
      <c r="FLX193" s="973"/>
      <c r="FLY193" s="973"/>
      <c r="FLZ193" s="973"/>
      <c r="FMA193" s="973"/>
      <c r="FMB193" s="973"/>
      <c r="FMC193" s="973"/>
      <c r="FMD193" s="973"/>
      <c r="FME193" s="973"/>
      <c r="FMF193" s="973"/>
      <c r="FMG193" s="973"/>
      <c r="FMH193" s="973"/>
      <c r="FMI193" s="973"/>
      <c r="FMJ193" s="973"/>
      <c r="FMK193" s="973"/>
      <c r="FML193" s="973"/>
      <c r="FMM193" s="973"/>
      <c r="FMN193" s="973"/>
      <c r="FMO193" s="973"/>
      <c r="FMP193" s="973"/>
      <c r="FMQ193" s="973"/>
      <c r="FMR193" s="973"/>
      <c r="FMS193" s="973"/>
      <c r="FMT193" s="973"/>
      <c r="FMU193" s="973"/>
      <c r="FMV193" s="973"/>
      <c r="FMW193" s="973"/>
      <c r="FMX193" s="973"/>
      <c r="FMY193" s="973"/>
      <c r="FMZ193" s="973"/>
      <c r="FNA193" s="973"/>
      <c r="FNB193" s="973"/>
      <c r="FNC193" s="973"/>
      <c r="FND193" s="973"/>
      <c r="FNE193" s="973"/>
      <c r="FNF193" s="973"/>
      <c r="FNG193" s="973"/>
      <c r="FNH193" s="973"/>
      <c r="FNI193" s="973"/>
      <c r="FNJ193" s="973"/>
      <c r="FNK193" s="973"/>
      <c r="FNL193" s="973"/>
      <c r="FNM193" s="973"/>
      <c r="FNN193" s="973"/>
      <c r="FNO193" s="973"/>
      <c r="FNP193" s="973"/>
      <c r="FNQ193" s="973"/>
      <c r="FNR193" s="973"/>
      <c r="FNS193" s="973"/>
      <c r="FNT193" s="973"/>
      <c r="FNU193" s="973"/>
      <c r="FNV193" s="973"/>
      <c r="FNW193" s="973"/>
      <c r="FNX193" s="973"/>
      <c r="FNY193" s="973"/>
      <c r="FNZ193" s="973"/>
      <c r="FOA193" s="973"/>
      <c r="FOB193" s="973"/>
      <c r="FOC193" s="973"/>
      <c r="FOD193" s="973"/>
      <c r="FOE193" s="973"/>
      <c r="FOF193" s="973"/>
      <c r="FOG193" s="973"/>
      <c r="FOH193" s="973"/>
      <c r="FOI193" s="973"/>
      <c r="FOJ193" s="973"/>
      <c r="FOK193" s="973"/>
      <c r="FOL193" s="973"/>
      <c r="FOM193" s="973"/>
      <c r="FON193" s="973"/>
      <c r="FOO193" s="973"/>
      <c r="FOP193" s="973"/>
      <c r="FOQ193" s="973"/>
      <c r="FOR193" s="973"/>
      <c r="FOS193" s="973"/>
      <c r="FOT193" s="973"/>
      <c r="FOU193" s="973"/>
      <c r="FOV193" s="973"/>
      <c r="FOW193" s="973"/>
      <c r="FOX193" s="973"/>
      <c r="FOY193" s="973"/>
      <c r="FOZ193" s="973"/>
      <c r="FPA193" s="973"/>
      <c r="FPB193" s="973"/>
      <c r="FPC193" s="973"/>
      <c r="FPD193" s="973"/>
      <c r="FPE193" s="973"/>
      <c r="FPF193" s="973"/>
      <c r="FPG193" s="973"/>
      <c r="FPH193" s="973"/>
      <c r="FPI193" s="973"/>
      <c r="FPJ193" s="973"/>
      <c r="FPK193" s="973"/>
      <c r="FPL193" s="973"/>
      <c r="FPM193" s="973"/>
      <c r="FPN193" s="973"/>
      <c r="FPO193" s="973"/>
      <c r="FPP193" s="973"/>
      <c r="FPQ193" s="973"/>
      <c r="FPR193" s="973"/>
      <c r="FPS193" s="973"/>
      <c r="FPT193" s="973"/>
      <c r="FPU193" s="973"/>
      <c r="FPV193" s="973"/>
      <c r="FPW193" s="973"/>
      <c r="FPX193" s="973"/>
      <c r="FPY193" s="973"/>
      <c r="FPZ193" s="973"/>
      <c r="FQA193" s="973"/>
      <c r="FQB193" s="973"/>
      <c r="FQC193" s="973"/>
      <c r="FQD193" s="973"/>
      <c r="FQE193" s="973"/>
      <c r="FQF193" s="973"/>
      <c r="FQG193" s="973"/>
      <c r="FQH193" s="973"/>
      <c r="FQI193" s="973"/>
      <c r="FQJ193" s="973"/>
      <c r="FQK193" s="973"/>
      <c r="FQL193" s="973"/>
      <c r="FQM193" s="973"/>
      <c r="FQN193" s="973"/>
      <c r="FQO193" s="973"/>
      <c r="FQP193" s="973"/>
      <c r="FQQ193" s="973"/>
      <c r="FQR193" s="973"/>
      <c r="FQS193" s="973"/>
      <c r="FQT193" s="973"/>
      <c r="FQU193" s="973"/>
      <c r="FQV193" s="973"/>
      <c r="FQW193" s="973"/>
      <c r="FQX193" s="973"/>
      <c r="FQY193" s="973"/>
      <c r="FQZ193" s="973"/>
      <c r="FRA193" s="973"/>
      <c r="FRB193" s="973"/>
      <c r="FRC193" s="973"/>
      <c r="FRD193" s="973"/>
      <c r="FRE193" s="973"/>
      <c r="FRF193" s="973"/>
      <c r="FRG193" s="973"/>
      <c r="FRH193" s="973"/>
      <c r="FRI193" s="973"/>
      <c r="FRJ193" s="973"/>
      <c r="FRK193" s="973"/>
      <c r="FRL193" s="973"/>
      <c r="FRM193" s="973"/>
      <c r="FRN193" s="973"/>
      <c r="FRO193" s="973"/>
      <c r="FRP193" s="973"/>
      <c r="FRQ193" s="973"/>
      <c r="FRR193" s="973"/>
      <c r="FRS193" s="973"/>
      <c r="FRT193" s="973"/>
      <c r="FRU193" s="973"/>
      <c r="FRV193" s="973"/>
      <c r="FRW193" s="973"/>
      <c r="FRX193" s="973"/>
      <c r="FRY193" s="973"/>
      <c r="FRZ193" s="973"/>
      <c r="FSA193" s="973"/>
      <c r="FSB193" s="973"/>
      <c r="FSC193" s="973"/>
      <c r="FSD193" s="973"/>
      <c r="FSE193" s="973"/>
      <c r="FSF193" s="973"/>
      <c r="FSG193" s="973"/>
      <c r="FSH193" s="973"/>
      <c r="FSI193" s="973"/>
      <c r="FSJ193" s="973"/>
      <c r="FSK193" s="973"/>
      <c r="FSL193" s="973"/>
      <c r="FSM193" s="973"/>
      <c r="FSN193" s="973"/>
      <c r="FSO193" s="973"/>
      <c r="FSP193" s="973"/>
      <c r="FSQ193" s="973"/>
      <c r="FSR193" s="973"/>
      <c r="FSS193" s="973"/>
      <c r="FST193" s="973"/>
      <c r="FSU193" s="973"/>
      <c r="FSV193" s="973"/>
      <c r="FSW193" s="973"/>
      <c r="FSX193" s="973"/>
      <c r="FSY193" s="973"/>
      <c r="FSZ193" s="973"/>
      <c r="FTA193" s="973"/>
      <c r="FTB193" s="973"/>
      <c r="FTC193" s="973"/>
      <c r="FTD193" s="973"/>
      <c r="FTE193" s="973"/>
      <c r="FTF193" s="973"/>
      <c r="FTG193" s="973"/>
      <c r="FTH193" s="973"/>
      <c r="FTI193" s="973"/>
      <c r="FTJ193" s="973"/>
      <c r="FTK193" s="973"/>
      <c r="FTL193" s="973"/>
      <c r="FTM193" s="973"/>
      <c r="FTN193" s="973"/>
      <c r="FTO193" s="973"/>
      <c r="FTP193" s="973"/>
      <c r="FTQ193" s="973"/>
      <c r="FTR193" s="973"/>
      <c r="FTS193" s="973"/>
      <c r="FTT193" s="973"/>
      <c r="FTU193" s="973"/>
      <c r="FTV193" s="973"/>
      <c r="FTW193" s="973"/>
      <c r="FTX193" s="973"/>
      <c r="FTY193" s="973"/>
      <c r="FTZ193" s="973"/>
      <c r="FUA193" s="973"/>
      <c r="FUB193" s="973"/>
      <c r="FUC193" s="973"/>
      <c r="FUD193" s="973"/>
      <c r="FUE193" s="973"/>
      <c r="FUF193" s="973"/>
      <c r="FUG193" s="973"/>
      <c r="FUH193" s="973"/>
      <c r="FUI193" s="973"/>
      <c r="FUJ193" s="973"/>
      <c r="FUK193" s="973"/>
      <c r="FUL193" s="973"/>
      <c r="FUM193" s="973"/>
      <c r="FUN193" s="973"/>
      <c r="FUO193" s="973"/>
      <c r="FUP193" s="973"/>
      <c r="FUQ193" s="973"/>
      <c r="FUR193" s="973"/>
      <c r="FUS193" s="973"/>
      <c r="FUT193" s="973"/>
      <c r="FUU193" s="973"/>
      <c r="FUV193" s="973"/>
      <c r="FUW193" s="973"/>
      <c r="FUX193" s="973"/>
      <c r="FUY193" s="973"/>
      <c r="FUZ193" s="973"/>
      <c r="FVA193" s="973"/>
      <c r="FVB193" s="973"/>
      <c r="FVC193" s="973"/>
      <c r="FVD193" s="973"/>
      <c r="FVE193" s="973"/>
      <c r="FVF193" s="973"/>
      <c r="FVG193" s="973"/>
      <c r="FVH193" s="973"/>
      <c r="FVI193" s="973"/>
      <c r="FVJ193" s="973"/>
      <c r="FVK193" s="973"/>
      <c r="FVL193" s="973"/>
      <c r="FVM193" s="973"/>
      <c r="FVN193" s="973"/>
      <c r="FVO193" s="973"/>
      <c r="FVP193" s="973"/>
      <c r="FVQ193" s="973"/>
      <c r="FVR193" s="973"/>
      <c r="FVS193" s="973"/>
      <c r="FVT193" s="973"/>
      <c r="FVU193" s="973"/>
      <c r="FVV193" s="973"/>
      <c r="FVW193" s="973"/>
      <c r="FVX193" s="973"/>
      <c r="FVY193" s="973"/>
      <c r="FVZ193" s="973"/>
      <c r="FWA193" s="973"/>
      <c r="FWB193" s="973"/>
      <c r="FWC193" s="973"/>
      <c r="FWD193" s="973"/>
      <c r="FWE193" s="973"/>
      <c r="FWF193" s="973"/>
      <c r="FWG193" s="973"/>
      <c r="FWH193" s="973"/>
      <c r="FWI193" s="973"/>
      <c r="FWJ193" s="973"/>
      <c r="FWK193" s="973"/>
      <c r="FWL193" s="973"/>
      <c r="FWM193" s="973"/>
      <c r="FWN193" s="973"/>
      <c r="FWO193" s="973"/>
      <c r="FWP193" s="973"/>
      <c r="FWQ193" s="973"/>
      <c r="FWR193" s="973"/>
      <c r="FWS193" s="973"/>
      <c r="FWT193" s="973"/>
      <c r="FWU193" s="973"/>
      <c r="FWV193" s="973"/>
      <c r="FWW193" s="973"/>
      <c r="FWX193" s="973"/>
      <c r="FWY193" s="973"/>
      <c r="FWZ193" s="973"/>
      <c r="FXA193" s="973"/>
      <c r="FXB193" s="973"/>
      <c r="FXC193" s="973"/>
      <c r="FXD193" s="973"/>
      <c r="FXE193" s="973"/>
      <c r="FXF193" s="973"/>
      <c r="FXG193" s="973"/>
      <c r="FXH193" s="973"/>
      <c r="FXI193" s="973"/>
      <c r="FXJ193" s="973"/>
      <c r="FXK193" s="973"/>
      <c r="FXL193" s="973"/>
      <c r="FXM193" s="973"/>
      <c r="FXN193" s="973"/>
      <c r="FXO193" s="973"/>
      <c r="FXP193" s="973"/>
      <c r="FXQ193" s="973"/>
      <c r="FXR193" s="973"/>
      <c r="FXS193" s="973"/>
      <c r="FXT193" s="973"/>
      <c r="FXU193" s="973"/>
      <c r="FXV193" s="973"/>
      <c r="FXW193" s="973"/>
      <c r="FXX193" s="973"/>
      <c r="FXY193" s="973"/>
      <c r="FXZ193" s="973"/>
      <c r="FYA193" s="973"/>
      <c r="FYB193" s="973"/>
      <c r="FYC193" s="973"/>
      <c r="FYD193" s="973"/>
      <c r="FYE193" s="973"/>
      <c r="FYF193" s="973"/>
      <c r="FYG193" s="973"/>
      <c r="FYH193" s="973"/>
      <c r="FYI193" s="973"/>
      <c r="FYJ193" s="973"/>
      <c r="FYK193" s="973"/>
      <c r="FYL193" s="973"/>
      <c r="FYM193" s="973"/>
      <c r="FYN193" s="973"/>
      <c r="FYO193" s="973"/>
      <c r="FYP193" s="973"/>
      <c r="FYQ193" s="973"/>
      <c r="FYR193" s="973"/>
      <c r="FYS193" s="973"/>
      <c r="FYT193" s="973"/>
      <c r="FYU193" s="973"/>
      <c r="FYV193" s="973"/>
      <c r="FYW193" s="973"/>
      <c r="FYX193" s="973"/>
      <c r="FYY193" s="973"/>
      <c r="FYZ193" s="973"/>
      <c r="FZA193" s="973"/>
      <c r="FZB193" s="973"/>
      <c r="FZC193" s="973"/>
      <c r="FZD193" s="973"/>
      <c r="FZE193" s="973"/>
      <c r="FZF193" s="973"/>
      <c r="FZG193" s="973"/>
      <c r="FZH193" s="973"/>
      <c r="FZI193" s="973"/>
      <c r="FZJ193" s="973"/>
      <c r="FZK193" s="973"/>
      <c r="FZL193" s="973"/>
      <c r="FZM193" s="973"/>
      <c r="FZN193" s="973"/>
      <c r="FZO193" s="973"/>
      <c r="FZP193" s="973"/>
      <c r="FZQ193" s="973"/>
      <c r="FZR193" s="973"/>
      <c r="FZS193" s="973"/>
      <c r="FZT193" s="973"/>
      <c r="FZU193" s="973"/>
      <c r="FZV193" s="973"/>
      <c r="FZW193" s="973"/>
      <c r="FZX193" s="973"/>
      <c r="FZY193" s="973"/>
      <c r="FZZ193" s="973"/>
      <c r="GAA193" s="973"/>
      <c r="GAB193" s="973"/>
      <c r="GAC193" s="973"/>
      <c r="GAD193" s="973"/>
      <c r="GAE193" s="973"/>
      <c r="GAF193" s="973"/>
      <c r="GAG193" s="973"/>
      <c r="GAH193" s="973"/>
      <c r="GAI193" s="973"/>
      <c r="GAJ193" s="973"/>
      <c r="GAK193" s="973"/>
      <c r="GAL193" s="973"/>
      <c r="GAM193" s="973"/>
      <c r="GAN193" s="973"/>
      <c r="GAO193" s="973"/>
      <c r="GAP193" s="973"/>
      <c r="GAQ193" s="973"/>
      <c r="GAR193" s="973"/>
      <c r="GAS193" s="973"/>
      <c r="GAT193" s="973"/>
      <c r="GAU193" s="973"/>
      <c r="GAV193" s="973"/>
      <c r="GAW193" s="973"/>
      <c r="GAX193" s="973"/>
      <c r="GAY193" s="973"/>
      <c r="GAZ193" s="973"/>
      <c r="GBA193" s="973"/>
      <c r="GBB193" s="973"/>
      <c r="GBC193" s="973"/>
      <c r="GBD193" s="973"/>
      <c r="GBE193" s="973"/>
      <c r="GBF193" s="973"/>
      <c r="GBG193" s="973"/>
      <c r="GBH193" s="973"/>
      <c r="GBI193" s="973"/>
      <c r="GBJ193" s="973"/>
      <c r="GBK193" s="973"/>
      <c r="GBL193" s="973"/>
      <c r="GBM193" s="973"/>
      <c r="GBN193" s="973"/>
      <c r="GBO193" s="973"/>
      <c r="GBP193" s="973"/>
      <c r="GBQ193" s="973"/>
      <c r="GBR193" s="973"/>
      <c r="GBS193" s="973"/>
      <c r="GBT193" s="973"/>
      <c r="GBU193" s="973"/>
      <c r="GBV193" s="973"/>
      <c r="GBW193" s="973"/>
      <c r="GBX193" s="973"/>
      <c r="GBY193" s="973"/>
      <c r="GBZ193" s="973"/>
      <c r="GCA193" s="973"/>
      <c r="GCB193" s="973"/>
      <c r="GCC193" s="973"/>
      <c r="GCD193" s="973"/>
      <c r="GCE193" s="973"/>
      <c r="GCF193" s="973"/>
      <c r="GCG193" s="973"/>
      <c r="GCH193" s="973"/>
      <c r="GCI193" s="973"/>
      <c r="GCJ193" s="973"/>
      <c r="GCK193" s="973"/>
      <c r="GCL193" s="973"/>
      <c r="GCM193" s="973"/>
      <c r="GCN193" s="973"/>
      <c r="GCO193" s="973"/>
      <c r="GCP193" s="973"/>
      <c r="GCQ193" s="973"/>
      <c r="GCR193" s="973"/>
      <c r="GCS193" s="973"/>
      <c r="GCT193" s="973"/>
      <c r="GCU193" s="973"/>
      <c r="GCV193" s="973"/>
      <c r="GCW193" s="973"/>
      <c r="GCX193" s="973"/>
      <c r="GCY193" s="973"/>
      <c r="GCZ193" s="973"/>
      <c r="GDA193" s="973"/>
      <c r="GDB193" s="973"/>
      <c r="GDC193" s="973"/>
      <c r="GDD193" s="973"/>
      <c r="GDE193" s="973"/>
      <c r="GDF193" s="973"/>
      <c r="GDG193" s="973"/>
      <c r="GDH193" s="973"/>
      <c r="GDI193" s="973"/>
      <c r="GDJ193" s="973"/>
      <c r="GDK193" s="973"/>
      <c r="GDL193" s="973"/>
      <c r="GDM193" s="973"/>
      <c r="GDN193" s="973"/>
      <c r="GDO193" s="973"/>
      <c r="GDP193" s="973"/>
      <c r="GDQ193" s="973"/>
      <c r="GDR193" s="973"/>
      <c r="GDS193" s="973"/>
      <c r="GDT193" s="973"/>
      <c r="GDU193" s="973"/>
      <c r="GDV193" s="973"/>
      <c r="GDW193" s="973"/>
      <c r="GDX193" s="973"/>
      <c r="GDY193" s="973"/>
      <c r="GDZ193" s="973"/>
      <c r="GEA193" s="973"/>
      <c r="GEB193" s="973"/>
      <c r="GEC193" s="973"/>
      <c r="GED193" s="973"/>
      <c r="GEE193" s="973"/>
      <c r="GEF193" s="973"/>
      <c r="GEG193" s="973"/>
      <c r="GEH193" s="973"/>
      <c r="GEI193" s="973"/>
      <c r="GEJ193" s="973"/>
      <c r="GEK193" s="973"/>
      <c r="GEL193" s="973"/>
      <c r="GEM193" s="973"/>
      <c r="GEN193" s="973"/>
      <c r="GEO193" s="973"/>
      <c r="GEP193" s="973"/>
      <c r="GEQ193" s="973"/>
      <c r="GER193" s="973"/>
      <c r="GES193" s="973"/>
      <c r="GET193" s="973"/>
      <c r="GEU193" s="973"/>
      <c r="GEV193" s="973"/>
      <c r="GEW193" s="973"/>
      <c r="GEX193" s="973"/>
      <c r="GEY193" s="973"/>
      <c r="GEZ193" s="973"/>
      <c r="GFA193" s="973"/>
      <c r="GFB193" s="973"/>
      <c r="GFC193" s="973"/>
      <c r="GFD193" s="973"/>
      <c r="GFE193" s="973"/>
      <c r="GFF193" s="973"/>
      <c r="GFG193" s="973"/>
      <c r="GFH193" s="973"/>
      <c r="GFI193" s="973"/>
      <c r="GFJ193" s="973"/>
      <c r="GFK193" s="973"/>
      <c r="GFL193" s="973"/>
      <c r="GFM193" s="973"/>
      <c r="GFN193" s="973"/>
      <c r="GFO193" s="973"/>
      <c r="GFP193" s="973"/>
      <c r="GFQ193" s="973"/>
      <c r="GFR193" s="973"/>
      <c r="GFS193" s="973"/>
      <c r="GFT193" s="973"/>
      <c r="GFU193" s="973"/>
      <c r="GFV193" s="973"/>
      <c r="GFW193" s="973"/>
      <c r="GFX193" s="973"/>
      <c r="GFY193" s="973"/>
      <c r="GFZ193" s="973"/>
      <c r="GGA193" s="973"/>
      <c r="GGB193" s="973"/>
      <c r="GGC193" s="973"/>
      <c r="GGD193" s="973"/>
      <c r="GGE193" s="973"/>
      <c r="GGF193" s="973"/>
      <c r="GGG193" s="973"/>
      <c r="GGH193" s="973"/>
      <c r="GGI193" s="973"/>
      <c r="GGJ193" s="973"/>
      <c r="GGK193" s="973"/>
      <c r="GGL193" s="973"/>
      <c r="GGM193" s="973"/>
      <c r="GGN193" s="973"/>
      <c r="GGO193" s="973"/>
      <c r="GGP193" s="973"/>
      <c r="GGQ193" s="973"/>
      <c r="GGR193" s="973"/>
      <c r="GGS193" s="973"/>
      <c r="GGT193" s="973"/>
      <c r="GGU193" s="973"/>
      <c r="GGV193" s="973"/>
      <c r="GGW193" s="973"/>
      <c r="GGX193" s="973"/>
      <c r="GGY193" s="973"/>
      <c r="GGZ193" s="973"/>
      <c r="GHA193" s="973"/>
      <c r="GHB193" s="973"/>
      <c r="GHC193" s="973"/>
      <c r="GHD193" s="973"/>
      <c r="GHE193" s="973"/>
      <c r="GHF193" s="973"/>
      <c r="GHG193" s="973"/>
      <c r="GHH193" s="973"/>
      <c r="GHI193" s="973"/>
      <c r="GHJ193" s="973"/>
      <c r="GHK193" s="973"/>
      <c r="GHL193" s="973"/>
      <c r="GHM193" s="973"/>
      <c r="GHN193" s="973"/>
      <c r="GHO193" s="973"/>
      <c r="GHP193" s="973"/>
      <c r="GHQ193" s="973"/>
      <c r="GHR193" s="973"/>
      <c r="GHS193" s="973"/>
      <c r="GHT193" s="973"/>
      <c r="GHU193" s="973"/>
      <c r="GHV193" s="973"/>
      <c r="GHW193" s="973"/>
      <c r="GHX193" s="973"/>
      <c r="GHY193" s="973"/>
      <c r="GHZ193" s="973"/>
      <c r="GIA193" s="973"/>
      <c r="GIB193" s="973"/>
      <c r="GIC193" s="973"/>
      <c r="GID193" s="973"/>
      <c r="GIE193" s="973"/>
      <c r="GIF193" s="973"/>
      <c r="GIG193" s="973"/>
      <c r="GIH193" s="973"/>
      <c r="GII193" s="973"/>
      <c r="GIJ193" s="973"/>
      <c r="GIK193" s="973"/>
      <c r="GIL193" s="973"/>
      <c r="GIM193" s="973"/>
      <c r="GIN193" s="973"/>
      <c r="GIO193" s="973"/>
      <c r="GIP193" s="973"/>
      <c r="GIQ193" s="973"/>
      <c r="GIR193" s="973"/>
      <c r="GIS193" s="973"/>
      <c r="GIT193" s="973"/>
      <c r="GIU193" s="973"/>
      <c r="GIV193" s="973"/>
      <c r="GIW193" s="973"/>
      <c r="GIX193" s="973"/>
      <c r="GIY193" s="973"/>
      <c r="GIZ193" s="973"/>
      <c r="GJA193" s="973"/>
      <c r="GJB193" s="973"/>
      <c r="GJC193" s="973"/>
      <c r="GJD193" s="973"/>
      <c r="GJE193" s="973"/>
      <c r="GJF193" s="973"/>
      <c r="GJG193" s="973"/>
      <c r="GJH193" s="973"/>
      <c r="GJI193" s="973"/>
      <c r="GJJ193" s="973"/>
      <c r="GJK193" s="973"/>
      <c r="GJL193" s="973"/>
      <c r="GJM193" s="973"/>
      <c r="GJN193" s="973"/>
      <c r="GJO193" s="973"/>
      <c r="GJP193" s="973"/>
      <c r="GJQ193" s="973"/>
      <c r="GJR193" s="973"/>
      <c r="GJS193" s="973"/>
      <c r="GJT193" s="973"/>
      <c r="GJU193" s="973"/>
      <c r="GJV193" s="973"/>
      <c r="GJW193" s="973"/>
      <c r="GJX193" s="973"/>
      <c r="GJY193" s="973"/>
      <c r="GJZ193" s="973"/>
      <c r="GKA193" s="973"/>
      <c r="GKB193" s="973"/>
      <c r="GKC193" s="973"/>
      <c r="GKD193" s="973"/>
      <c r="GKE193" s="973"/>
      <c r="GKF193" s="973"/>
      <c r="GKG193" s="973"/>
      <c r="GKH193" s="973"/>
      <c r="GKI193" s="973"/>
      <c r="GKJ193" s="973"/>
      <c r="GKK193" s="973"/>
      <c r="GKL193" s="973"/>
      <c r="GKM193" s="973"/>
      <c r="GKN193" s="973"/>
      <c r="GKO193" s="973"/>
      <c r="GKP193" s="973"/>
      <c r="GKQ193" s="973"/>
      <c r="GKR193" s="973"/>
      <c r="GKS193" s="973"/>
      <c r="GKT193" s="973"/>
      <c r="GKU193" s="973"/>
      <c r="GKV193" s="973"/>
      <c r="GKW193" s="973"/>
      <c r="GKX193" s="973"/>
      <c r="GKY193" s="973"/>
      <c r="GKZ193" s="973"/>
      <c r="GLA193" s="973"/>
      <c r="GLB193" s="973"/>
      <c r="GLC193" s="973"/>
      <c r="GLD193" s="973"/>
      <c r="GLE193" s="973"/>
      <c r="GLF193" s="973"/>
      <c r="GLG193" s="973"/>
      <c r="GLH193" s="973"/>
      <c r="GLI193" s="973"/>
      <c r="GLJ193" s="973"/>
      <c r="GLK193" s="973"/>
      <c r="GLL193" s="973"/>
      <c r="GLM193" s="973"/>
      <c r="GLN193" s="973"/>
      <c r="GLO193" s="973"/>
      <c r="GLP193" s="973"/>
      <c r="GLQ193" s="973"/>
      <c r="GLR193" s="973"/>
      <c r="GLS193" s="973"/>
      <c r="GLT193" s="973"/>
      <c r="GLU193" s="973"/>
      <c r="GLV193" s="973"/>
      <c r="GLW193" s="973"/>
      <c r="GLX193" s="973"/>
      <c r="GLY193" s="973"/>
      <c r="GLZ193" s="973"/>
      <c r="GMA193" s="973"/>
      <c r="GMB193" s="973"/>
      <c r="GMC193" s="973"/>
      <c r="GMD193" s="973"/>
      <c r="GME193" s="973"/>
      <c r="GMF193" s="973"/>
      <c r="GMG193" s="973"/>
      <c r="GMH193" s="973"/>
      <c r="GMI193" s="973"/>
      <c r="GMJ193" s="973"/>
      <c r="GMK193" s="973"/>
      <c r="GML193" s="973"/>
      <c r="GMM193" s="973"/>
      <c r="GMN193" s="973"/>
      <c r="GMO193" s="973"/>
      <c r="GMP193" s="973"/>
      <c r="GMQ193" s="973"/>
      <c r="GMR193" s="973"/>
      <c r="GMS193" s="973"/>
      <c r="GMT193" s="973"/>
      <c r="GMU193" s="973"/>
      <c r="GMV193" s="973"/>
      <c r="GMW193" s="973"/>
      <c r="GMX193" s="973"/>
      <c r="GMY193" s="973"/>
      <c r="GMZ193" s="973"/>
      <c r="GNA193" s="973"/>
      <c r="GNB193" s="973"/>
      <c r="GNC193" s="973"/>
      <c r="GND193" s="973"/>
      <c r="GNE193" s="973"/>
      <c r="GNF193" s="973"/>
      <c r="GNG193" s="973"/>
      <c r="GNH193" s="973"/>
      <c r="GNI193" s="973"/>
      <c r="GNJ193" s="973"/>
      <c r="GNK193" s="973"/>
      <c r="GNL193" s="973"/>
      <c r="GNM193" s="973"/>
      <c r="GNN193" s="973"/>
      <c r="GNO193" s="973"/>
      <c r="GNP193" s="973"/>
      <c r="GNQ193" s="973"/>
      <c r="GNR193" s="973"/>
      <c r="GNS193" s="973"/>
      <c r="GNT193" s="973"/>
      <c r="GNU193" s="973"/>
      <c r="GNV193" s="973"/>
      <c r="GNW193" s="973"/>
      <c r="GNX193" s="973"/>
      <c r="GNY193" s="973"/>
      <c r="GNZ193" s="973"/>
      <c r="GOA193" s="973"/>
      <c r="GOB193" s="973"/>
      <c r="GOC193" s="973"/>
      <c r="GOD193" s="973"/>
      <c r="GOE193" s="973"/>
      <c r="GOF193" s="973"/>
      <c r="GOG193" s="973"/>
      <c r="GOH193" s="973"/>
      <c r="GOI193" s="973"/>
      <c r="GOJ193" s="973"/>
      <c r="GOK193" s="973"/>
      <c r="GOL193" s="973"/>
      <c r="GOM193" s="973"/>
      <c r="GON193" s="973"/>
      <c r="GOO193" s="973"/>
      <c r="GOP193" s="973"/>
      <c r="GOQ193" s="973"/>
      <c r="GOR193" s="973"/>
      <c r="GOS193" s="973"/>
      <c r="GOT193" s="973"/>
      <c r="GOU193" s="973"/>
      <c r="GOV193" s="973"/>
      <c r="GOW193" s="973"/>
      <c r="GOX193" s="973"/>
      <c r="GOY193" s="973"/>
      <c r="GOZ193" s="973"/>
      <c r="GPA193" s="973"/>
      <c r="GPB193" s="973"/>
      <c r="GPC193" s="973"/>
      <c r="GPD193" s="973"/>
      <c r="GPE193" s="973"/>
      <c r="GPF193" s="973"/>
      <c r="GPG193" s="973"/>
      <c r="GPH193" s="973"/>
      <c r="GPI193" s="973"/>
      <c r="GPJ193" s="973"/>
      <c r="GPK193" s="973"/>
      <c r="GPL193" s="973"/>
      <c r="GPM193" s="973"/>
      <c r="GPN193" s="973"/>
      <c r="GPO193" s="973"/>
      <c r="GPP193" s="973"/>
      <c r="GPQ193" s="973"/>
      <c r="GPR193" s="973"/>
      <c r="GPS193" s="973"/>
      <c r="GPT193" s="973"/>
      <c r="GPU193" s="973"/>
      <c r="GPV193" s="973"/>
      <c r="GPW193" s="973"/>
      <c r="GPX193" s="973"/>
      <c r="GPY193" s="973"/>
      <c r="GPZ193" s="973"/>
      <c r="GQA193" s="973"/>
      <c r="GQB193" s="973"/>
      <c r="GQC193" s="973"/>
      <c r="GQD193" s="973"/>
      <c r="GQE193" s="973"/>
      <c r="GQF193" s="973"/>
      <c r="GQG193" s="973"/>
      <c r="GQH193" s="973"/>
      <c r="GQI193" s="973"/>
      <c r="GQJ193" s="973"/>
      <c r="GQK193" s="973"/>
      <c r="GQL193" s="973"/>
      <c r="GQM193" s="973"/>
      <c r="GQN193" s="973"/>
      <c r="GQO193" s="973"/>
      <c r="GQP193" s="973"/>
      <c r="GQQ193" s="973"/>
      <c r="GQR193" s="973"/>
      <c r="GQS193" s="973"/>
      <c r="GQT193" s="973"/>
      <c r="GQU193" s="973"/>
      <c r="GQV193" s="973"/>
      <c r="GQW193" s="973"/>
      <c r="GQX193" s="973"/>
      <c r="GQY193" s="973"/>
      <c r="GQZ193" s="973"/>
      <c r="GRA193" s="973"/>
      <c r="GRB193" s="973"/>
      <c r="GRC193" s="973"/>
      <c r="GRD193" s="973"/>
      <c r="GRE193" s="973"/>
      <c r="GRF193" s="973"/>
      <c r="GRG193" s="973"/>
      <c r="GRH193" s="973"/>
      <c r="GRI193" s="973"/>
      <c r="GRJ193" s="973"/>
      <c r="GRK193" s="973"/>
      <c r="GRL193" s="973"/>
      <c r="GRM193" s="973"/>
      <c r="GRN193" s="973"/>
      <c r="GRO193" s="973"/>
      <c r="GRP193" s="973"/>
      <c r="GRQ193" s="973"/>
      <c r="GRR193" s="973"/>
      <c r="GRS193" s="973"/>
      <c r="GRT193" s="973"/>
      <c r="GRU193" s="973"/>
      <c r="GRV193" s="973"/>
      <c r="GRW193" s="973"/>
      <c r="GRX193" s="973"/>
      <c r="GRY193" s="973"/>
      <c r="GRZ193" s="973"/>
      <c r="GSA193" s="973"/>
      <c r="GSB193" s="973"/>
      <c r="GSC193" s="973"/>
      <c r="GSD193" s="973"/>
      <c r="GSE193" s="973"/>
      <c r="GSF193" s="973"/>
      <c r="GSG193" s="973"/>
      <c r="GSH193" s="973"/>
      <c r="GSI193" s="973"/>
      <c r="GSJ193" s="973"/>
      <c r="GSK193" s="973"/>
      <c r="GSL193" s="973"/>
      <c r="GSM193" s="973"/>
      <c r="GSN193" s="973"/>
      <c r="GSO193" s="973"/>
      <c r="GSP193" s="973"/>
      <c r="GSQ193" s="973"/>
      <c r="GSR193" s="973"/>
      <c r="GSS193" s="973"/>
      <c r="GST193" s="973"/>
      <c r="GSU193" s="973"/>
      <c r="GSV193" s="973"/>
      <c r="GSW193" s="973"/>
      <c r="GSX193" s="973"/>
      <c r="GSY193" s="973"/>
      <c r="GSZ193" s="973"/>
      <c r="GTA193" s="973"/>
      <c r="GTB193" s="973"/>
      <c r="GTC193" s="973"/>
      <c r="GTD193" s="973"/>
      <c r="GTE193" s="973"/>
      <c r="GTF193" s="973"/>
      <c r="GTG193" s="973"/>
      <c r="GTH193" s="973"/>
      <c r="GTI193" s="973"/>
      <c r="GTJ193" s="973"/>
      <c r="GTK193" s="973"/>
      <c r="GTL193" s="973"/>
      <c r="GTM193" s="973"/>
      <c r="GTN193" s="973"/>
      <c r="GTO193" s="973"/>
      <c r="GTP193" s="973"/>
      <c r="GTQ193" s="973"/>
      <c r="GTR193" s="973"/>
      <c r="GTS193" s="973"/>
      <c r="GTT193" s="973"/>
      <c r="GTU193" s="973"/>
      <c r="GTV193" s="973"/>
      <c r="GTW193" s="973"/>
      <c r="GTX193" s="973"/>
      <c r="GTY193" s="973"/>
      <c r="GTZ193" s="973"/>
      <c r="GUA193" s="973"/>
      <c r="GUB193" s="973"/>
      <c r="GUC193" s="973"/>
      <c r="GUD193" s="973"/>
      <c r="GUE193" s="973"/>
      <c r="GUF193" s="973"/>
      <c r="GUG193" s="973"/>
      <c r="GUH193" s="973"/>
      <c r="GUI193" s="973"/>
      <c r="GUJ193" s="973"/>
      <c r="GUK193" s="973"/>
      <c r="GUL193" s="973"/>
      <c r="GUM193" s="973"/>
      <c r="GUN193" s="973"/>
      <c r="GUO193" s="973"/>
      <c r="GUP193" s="973"/>
      <c r="GUQ193" s="973"/>
      <c r="GUR193" s="973"/>
      <c r="GUS193" s="973"/>
      <c r="GUT193" s="973"/>
      <c r="GUU193" s="973"/>
      <c r="GUV193" s="973"/>
      <c r="GUW193" s="973"/>
      <c r="GUX193" s="973"/>
      <c r="GUY193" s="973"/>
      <c r="GUZ193" s="973"/>
      <c r="GVA193" s="973"/>
      <c r="GVB193" s="973"/>
      <c r="GVC193" s="973"/>
      <c r="GVD193" s="973"/>
      <c r="GVE193" s="973"/>
      <c r="GVF193" s="973"/>
      <c r="GVG193" s="973"/>
      <c r="GVH193" s="973"/>
      <c r="GVI193" s="973"/>
      <c r="GVJ193" s="973"/>
      <c r="GVK193" s="973"/>
      <c r="GVL193" s="973"/>
      <c r="GVM193" s="973"/>
      <c r="GVN193" s="973"/>
      <c r="GVO193" s="973"/>
      <c r="GVP193" s="973"/>
      <c r="GVQ193" s="973"/>
      <c r="GVR193" s="973"/>
      <c r="GVS193" s="973"/>
      <c r="GVT193" s="973"/>
      <c r="GVU193" s="973"/>
      <c r="GVV193" s="973"/>
      <c r="GVW193" s="973"/>
      <c r="GVX193" s="973"/>
      <c r="GVY193" s="973"/>
      <c r="GVZ193" s="973"/>
      <c r="GWA193" s="973"/>
      <c r="GWB193" s="973"/>
      <c r="GWC193" s="973"/>
      <c r="GWD193" s="973"/>
      <c r="GWE193" s="973"/>
      <c r="GWF193" s="973"/>
      <c r="GWG193" s="973"/>
      <c r="GWH193" s="973"/>
      <c r="GWI193" s="973"/>
      <c r="GWJ193" s="973"/>
      <c r="GWK193" s="973"/>
      <c r="GWL193" s="973"/>
      <c r="GWM193" s="973"/>
      <c r="GWN193" s="973"/>
      <c r="GWO193" s="973"/>
      <c r="GWP193" s="973"/>
      <c r="GWQ193" s="973"/>
      <c r="GWR193" s="973"/>
      <c r="GWS193" s="973"/>
      <c r="GWT193" s="973"/>
      <c r="GWU193" s="973"/>
      <c r="GWV193" s="973"/>
      <c r="GWW193" s="973"/>
      <c r="GWX193" s="973"/>
      <c r="GWY193" s="973"/>
      <c r="GWZ193" s="973"/>
      <c r="GXA193" s="973"/>
      <c r="GXB193" s="973"/>
      <c r="GXC193" s="973"/>
      <c r="GXD193" s="973"/>
      <c r="GXE193" s="973"/>
      <c r="GXF193" s="973"/>
      <c r="GXG193" s="973"/>
      <c r="GXH193" s="973"/>
      <c r="GXI193" s="973"/>
      <c r="GXJ193" s="973"/>
      <c r="GXK193" s="973"/>
      <c r="GXL193" s="973"/>
      <c r="GXM193" s="973"/>
      <c r="GXN193" s="973"/>
      <c r="GXO193" s="973"/>
      <c r="GXP193" s="973"/>
      <c r="GXQ193" s="973"/>
      <c r="GXR193" s="973"/>
      <c r="GXS193" s="973"/>
      <c r="GXT193" s="973"/>
      <c r="GXU193" s="973"/>
      <c r="GXV193" s="973"/>
      <c r="GXW193" s="973"/>
      <c r="GXX193" s="973"/>
      <c r="GXY193" s="973"/>
      <c r="GXZ193" s="973"/>
      <c r="GYA193" s="973"/>
      <c r="GYB193" s="973"/>
      <c r="GYC193" s="973"/>
      <c r="GYD193" s="973"/>
      <c r="GYE193" s="973"/>
      <c r="GYF193" s="973"/>
      <c r="GYG193" s="973"/>
      <c r="GYH193" s="973"/>
      <c r="GYI193" s="973"/>
      <c r="GYJ193" s="973"/>
      <c r="GYK193" s="973"/>
      <c r="GYL193" s="973"/>
      <c r="GYM193" s="973"/>
      <c r="GYN193" s="973"/>
      <c r="GYO193" s="973"/>
      <c r="GYP193" s="973"/>
      <c r="GYQ193" s="973"/>
      <c r="GYR193" s="973"/>
      <c r="GYS193" s="973"/>
      <c r="GYT193" s="973"/>
      <c r="GYU193" s="973"/>
      <c r="GYV193" s="973"/>
      <c r="GYW193" s="973"/>
      <c r="GYX193" s="973"/>
      <c r="GYY193" s="973"/>
      <c r="GYZ193" s="973"/>
      <c r="GZA193" s="973"/>
      <c r="GZB193" s="973"/>
      <c r="GZC193" s="973"/>
      <c r="GZD193" s="973"/>
      <c r="GZE193" s="973"/>
      <c r="GZF193" s="973"/>
      <c r="GZG193" s="973"/>
      <c r="GZH193" s="973"/>
      <c r="GZI193" s="973"/>
      <c r="GZJ193" s="973"/>
      <c r="GZK193" s="973"/>
      <c r="GZL193" s="973"/>
      <c r="GZM193" s="973"/>
      <c r="GZN193" s="973"/>
      <c r="GZO193" s="973"/>
      <c r="GZP193" s="973"/>
      <c r="GZQ193" s="973"/>
      <c r="GZR193" s="973"/>
      <c r="GZS193" s="973"/>
      <c r="GZT193" s="973"/>
      <c r="GZU193" s="973"/>
      <c r="GZV193" s="973"/>
      <c r="GZW193" s="973"/>
      <c r="GZX193" s="973"/>
      <c r="GZY193" s="973"/>
      <c r="GZZ193" s="973"/>
      <c r="HAA193" s="973"/>
      <c r="HAB193" s="973"/>
      <c r="HAC193" s="973"/>
      <c r="HAD193" s="973"/>
      <c r="HAE193" s="973"/>
      <c r="HAF193" s="973"/>
      <c r="HAG193" s="973"/>
      <c r="HAH193" s="973"/>
      <c r="HAI193" s="973"/>
      <c r="HAJ193" s="973"/>
      <c r="HAK193" s="973"/>
      <c r="HAL193" s="973"/>
      <c r="HAM193" s="973"/>
      <c r="HAN193" s="973"/>
      <c r="HAO193" s="973"/>
      <c r="HAP193" s="973"/>
      <c r="HAQ193" s="973"/>
      <c r="HAR193" s="973"/>
      <c r="HAS193" s="973"/>
      <c r="HAT193" s="973"/>
      <c r="HAU193" s="973"/>
      <c r="HAV193" s="973"/>
      <c r="HAW193" s="973"/>
      <c r="HAX193" s="973"/>
      <c r="HAY193" s="973"/>
      <c r="HAZ193" s="973"/>
      <c r="HBA193" s="973"/>
      <c r="HBB193" s="973"/>
      <c r="HBC193" s="973"/>
      <c r="HBD193" s="973"/>
      <c r="HBE193" s="973"/>
      <c r="HBF193" s="973"/>
      <c r="HBG193" s="973"/>
      <c r="HBH193" s="973"/>
      <c r="HBI193" s="973"/>
      <c r="HBJ193" s="973"/>
      <c r="HBK193" s="973"/>
      <c r="HBL193" s="973"/>
      <c r="HBM193" s="973"/>
      <c r="HBN193" s="973"/>
      <c r="HBO193" s="973"/>
      <c r="HBP193" s="973"/>
      <c r="HBQ193" s="973"/>
      <c r="HBR193" s="973"/>
      <c r="HBS193" s="973"/>
      <c r="HBT193" s="973"/>
      <c r="HBU193" s="973"/>
      <c r="HBV193" s="973"/>
      <c r="HBW193" s="973"/>
      <c r="HBX193" s="973"/>
      <c r="HBY193" s="973"/>
      <c r="HBZ193" s="973"/>
      <c r="HCA193" s="973"/>
      <c r="HCB193" s="973"/>
      <c r="HCC193" s="973"/>
      <c r="HCD193" s="973"/>
      <c r="HCE193" s="973"/>
      <c r="HCF193" s="973"/>
      <c r="HCG193" s="973"/>
      <c r="HCH193" s="973"/>
      <c r="HCI193" s="973"/>
      <c r="HCJ193" s="973"/>
      <c r="HCK193" s="973"/>
      <c r="HCL193" s="973"/>
      <c r="HCM193" s="973"/>
      <c r="HCN193" s="973"/>
      <c r="HCO193" s="973"/>
      <c r="HCP193" s="973"/>
      <c r="HCQ193" s="973"/>
      <c r="HCR193" s="973"/>
      <c r="HCS193" s="973"/>
      <c r="HCT193" s="973"/>
      <c r="HCU193" s="973"/>
      <c r="HCV193" s="973"/>
      <c r="HCW193" s="973"/>
      <c r="HCX193" s="973"/>
      <c r="HCY193" s="973"/>
      <c r="HCZ193" s="973"/>
      <c r="HDA193" s="973"/>
      <c r="HDB193" s="973"/>
      <c r="HDC193" s="973"/>
      <c r="HDD193" s="973"/>
      <c r="HDE193" s="973"/>
      <c r="HDF193" s="973"/>
      <c r="HDG193" s="973"/>
      <c r="HDH193" s="973"/>
      <c r="HDI193" s="973"/>
      <c r="HDJ193" s="973"/>
      <c r="HDK193" s="973"/>
      <c r="HDL193" s="973"/>
      <c r="HDM193" s="973"/>
      <c r="HDN193" s="973"/>
      <c r="HDO193" s="973"/>
      <c r="HDP193" s="973"/>
      <c r="HDQ193" s="973"/>
      <c r="HDR193" s="973"/>
      <c r="HDS193" s="973"/>
      <c r="HDT193" s="973"/>
      <c r="HDU193" s="973"/>
      <c r="HDV193" s="973"/>
      <c r="HDW193" s="973"/>
      <c r="HDX193" s="973"/>
      <c r="HDY193" s="973"/>
      <c r="HDZ193" s="973"/>
      <c r="HEA193" s="973"/>
      <c r="HEB193" s="973"/>
      <c r="HEC193" s="973"/>
      <c r="HED193" s="973"/>
      <c r="HEE193" s="973"/>
      <c r="HEF193" s="973"/>
      <c r="HEG193" s="973"/>
      <c r="HEH193" s="973"/>
      <c r="HEI193" s="973"/>
      <c r="HEJ193" s="973"/>
      <c r="HEK193" s="973"/>
      <c r="HEL193" s="973"/>
      <c r="HEM193" s="973"/>
      <c r="HEN193" s="973"/>
      <c r="HEO193" s="973"/>
      <c r="HEP193" s="973"/>
      <c r="HEQ193" s="973"/>
      <c r="HER193" s="973"/>
      <c r="HES193" s="973"/>
      <c r="HET193" s="973"/>
      <c r="HEU193" s="973"/>
      <c r="HEV193" s="973"/>
      <c r="HEW193" s="973"/>
      <c r="HEX193" s="973"/>
      <c r="HEY193" s="973"/>
      <c r="HEZ193" s="973"/>
      <c r="HFA193" s="973"/>
      <c r="HFB193" s="973"/>
      <c r="HFC193" s="973"/>
      <c r="HFD193" s="973"/>
      <c r="HFE193" s="973"/>
      <c r="HFF193" s="973"/>
      <c r="HFG193" s="973"/>
      <c r="HFH193" s="973"/>
      <c r="HFI193" s="973"/>
      <c r="HFJ193" s="973"/>
      <c r="HFK193" s="973"/>
      <c r="HFL193" s="973"/>
      <c r="HFM193" s="973"/>
      <c r="HFN193" s="973"/>
      <c r="HFO193" s="973"/>
      <c r="HFP193" s="973"/>
      <c r="HFQ193" s="973"/>
      <c r="HFR193" s="973"/>
      <c r="HFS193" s="973"/>
      <c r="HFT193" s="973"/>
      <c r="HFU193" s="973"/>
      <c r="HFV193" s="973"/>
      <c r="HFW193" s="973"/>
      <c r="HFX193" s="973"/>
      <c r="HFY193" s="973"/>
      <c r="HFZ193" s="973"/>
      <c r="HGA193" s="973"/>
      <c r="HGB193" s="973"/>
      <c r="HGC193" s="973"/>
      <c r="HGD193" s="973"/>
      <c r="HGE193" s="973"/>
      <c r="HGF193" s="973"/>
      <c r="HGG193" s="973"/>
      <c r="HGH193" s="973"/>
      <c r="HGI193" s="973"/>
      <c r="HGJ193" s="973"/>
      <c r="HGK193" s="973"/>
      <c r="HGL193" s="973"/>
      <c r="HGM193" s="973"/>
      <c r="HGN193" s="973"/>
      <c r="HGO193" s="973"/>
      <c r="HGP193" s="973"/>
      <c r="HGQ193" s="973"/>
      <c r="HGR193" s="973"/>
      <c r="HGS193" s="973"/>
      <c r="HGT193" s="973"/>
      <c r="HGU193" s="973"/>
      <c r="HGV193" s="973"/>
      <c r="HGW193" s="973"/>
      <c r="HGX193" s="973"/>
      <c r="HGY193" s="973"/>
      <c r="HGZ193" s="973"/>
      <c r="HHA193" s="973"/>
      <c r="HHB193" s="973"/>
      <c r="HHC193" s="973"/>
      <c r="HHD193" s="973"/>
      <c r="HHE193" s="973"/>
      <c r="HHF193" s="973"/>
      <c r="HHG193" s="973"/>
      <c r="HHH193" s="973"/>
      <c r="HHI193" s="973"/>
      <c r="HHJ193" s="973"/>
      <c r="HHK193" s="973"/>
      <c r="HHL193" s="973"/>
      <c r="HHM193" s="973"/>
      <c r="HHN193" s="973"/>
      <c r="HHO193" s="973"/>
      <c r="HHP193" s="973"/>
      <c r="HHQ193" s="973"/>
      <c r="HHR193" s="973"/>
      <c r="HHS193" s="973"/>
      <c r="HHT193" s="973"/>
      <c r="HHU193" s="973"/>
      <c r="HHV193" s="973"/>
      <c r="HHW193" s="973"/>
      <c r="HHX193" s="973"/>
      <c r="HHY193" s="973"/>
      <c r="HHZ193" s="973"/>
      <c r="HIA193" s="973"/>
      <c r="HIB193" s="973"/>
      <c r="HIC193" s="973"/>
      <c r="HID193" s="973"/>
      <c r="HIE193" s="973"/>
      <c r="HIF193" s="973"/>
      <c r="HIG193" s="973"/>
      <c r="HIH193" s="973"/>
      <c r="HII193" s="973"/>
      <c r="HIJ193" s="973"/>
      <c r="HIK193" s="973"/>
      <c r="HIL193" s="973"/>
      <c r="HIM193" s="973"/>
      <c r="HIN193" s="973"/>
      <c r="HIO193" s="973"/>
      <c r="HIP193" s="973"/>
      <c r="HIQ193" s="973"/>
      <c r="HIR193" s="973"/>
      <c r="HIS193" s="973"/>
      <c r="HIT193" s="973"/>
      <c r="HIU193" s="973"/>
      <c r="HIV193" s="973"/>
      <c r="HIW193" s="973"/>
      <c r="HIX193" s="973"/>
      <c r="HIY193" s="973"/>
      <c r="HIZ193" s="973"/>
      <c r="HJA193" s="973"/>
      <c r="HJB193" s="973"/>
      <c r="HJC193" s="973"/>
      <c r="HJD193" s="973"/>
      <c r="HJE193" s="973"/>
      <c r="HJF193" s="973"/>
      <c r="HJG193" s="973"/>
      <c r="HJH193" s="973"/>
      <c r="HJI193" s="973"/>
      <c r="HJJ193" s="973"/>
      <c r="HJK193" s="973"/>
      <c r="HJL193" s="973"/>
      <c r="HJM193" s="973"/>
      <c r="HJN193" s="973"/>
      <c r="HJO193" s="973"/>
      <c r="HJP193" s="973"/>
      <c r="HJQ193" s="973"/>
      <c r="HJR193" s="973"/>
      <c r="HJS193" s="973"/>
      <c r="HJT193" s="973"/>
      <c r="HJU193" s="973"/>
      <c r="HJV193" s="973"/>
      <c r="HJW193" s="973"/>
      <c r="HJX193" s="973"/>
      <c r="HJY193" s="973"/>
      <c r="HJZ193" s="973"/>
      <c r="HKA193" s="973"/>
      <c r="HKB193" s="973"/>
      <c r="HKC193" s="973"/>
      <c r="HKD193" s="973"/>
      <c r="HKE193" s="973"/>
      <c r="HKF193" s="973"/>
      <c r="HKG193" s="973"/>
      <c r="HKH193" s="973"/>
      <c r="HKI193" s="973"/>
      <c r="HKJ193" s="973"/>
      <c r="HKK193" s="973"/>
      <c r="HKL193" s="973"/>
      <c r="HKM193" s="973"/>
      <c r="HKN193" s="973"/>
      <c r="HKO193" s="973"/>
      <c r="HKP193" s="973"/>
      <c r="HKQ193" s="973"/>
      <c r="HKR193" s="973"/>
      <c r="HKS193" s="973"/>
      <c r="HKT193" s="973"/>
      <c r="HKU193" s="973"/>
      <c r="HKV193" s="973"/>
      <c r="HKW193" s="973"/>
      <c r="HKX193" s="973"/>
      <c r="HKY193" s="973"/>
      <c r="HKZ193" s="973"/>
      <c r="HLA193" s="973"/>
      <c r="HLB193" s="973"/>
      <c r="HLC193" s="973"/>
      <c r="HLD193" s="973"/>
      <c r="HLE193" s="973"/>
      <c r="HLF193" s="973"/>
      <c r="HLG193" s="973"/>
      <c r="HLH193" s="973"/>
      <c r="HLI193" s="973"/>
      <c r="HLJ193" s="973"/>
      <c r="HLK193" s="973"/>
      <c r="HLL193" s="973"/>
      <c r="HLM193" s="973"/>
      <c r="HLN193" s="973"/>
      <c r="HLO193" s="973"/>
      <c r="HLP193" s="973"/>
      <c r="HLQ193" s="973"/>
      <c r="HLR193" s="973"/>
      <c r="HLS193" s="973"/>
      <c r="HLT193" s="973"/>
      <c r="HLU193" s="973"/>
      <c r="HLV193" s="973"/>
      <c r="HLW193" s="973"/>
      <c r="HLX193" s="973"/>
      <c r="HLY193" s="973"/>
      <c r="HLZ193" s="973"/>
      <c r="HMA193" s="973"/>
      <c r="HMB193" s="973"/>
      <c r="HMC193" s="973"/>
      <c r="HMD193" s="973"/>
      <c r="HME193" s="973"/>
      <c r="HMF193" s="973"/>
      <c r="HMG193" s="973"/>
      <c r="HMH193" s="973"/>
      <c r="HMI193" s="973"/>
      <c r="HMJ193" s="973"/>
      <c r="HMK193" s="973"/>
      <c r="HML193" s="973"/>
      <c r="HMM193" s="973"/>
      <c r="HMN193" s="973"/>
      <c r="HMO193" s="973"/>
      <c r="HMP193" s="973"/>
      <c r="HMQ193" s="973"/>
      <c r="HMR193" s="973"/>
      <c r="HMS193" s="973"/>
      <c r="HMT193" s="973"/>
      <c r="HMU193" s="973"/>
      <c r="HMV193" s="973"/>
      <c r="HMW193" s="973"/>
      <c r="HMX193" s="973"/>
      <c r="HMY193" s="973"/>
      <c r="HMZ193" s="973"/>
      <c r="HNA193" s="973"/>
      <c r="HNB193" s="973"/>
      <c r="HNC193" s="973"/>
      <c r="HND193" s="973"/>
      <c r="HNE193" s="973"/>
      <c r="HNF193" s="973"/>
      <c r="HNG193" s="973"/>
      <c r="HNH193" s="973"/>
      <c r="HNI193" s="973"/>
      <c r="HNJ193" s="973"/>
      <c r="HNK193" s="973"/>
      <c r="HNL193" s="973"/>
      <c r="HNM193" s="973"/>
      <c r="HNN193" s="973"/>
      <c r="HNO193" s="973"/>
      <c r="HNP193" s="973"/>
      <c r="HNQ193" s="973"/>
      <c r="HNR193" s="973"/>
      <c r="HNS193" s="973"/>
      <c r="HNT193" s="973"/>
      <c r="HNU193" s="973"/>
      <c r="HNV193" s="973"/>
      <c r="HNW193" s="973"/>
      <c r="HNX193" s="973"/>
      <c r="HNY193" s="973"/>
      <c r="HNZ193" s="973"/>
      <c r="HOA193" s="973"/>
      <c r="HOB193" s="973"/>
      <c r="HOC193" s="973"/>
      <c r="HOD193" s="973"/>
      <c r="HOE193" s="973"/>
      <c r="HOF193" s="973"/>
      <c r="HOG193" s="973"/>
      <c r="HOH193" s="973"/>
      <c r="HOI193" s="973"/>
      <c r="HOJ193" s="973"/>
      <c r="HOK193" s="973"/>
      <c r="HOL193" s="973"/>
      <c r="HOM193" s="973"/>
      <c r="HON193" s="973"/>
      <c r="HOO193" s="973"/>
      <c r="HOP193" s="973"/>
      <c r="HOQ193" s="973"/>
      <c r="HOR193" s="973"/>
      <c r="HOS193" s="973"/>
      <c r="HOT193" s="973"/>
      <c r="HOU193" s="973"/>
      <c r="HOV193" s="973"/>
      <c r="HOW193" s="973"/>
      <c r="HOX193" s="973"/>
      <c r="HOY193" s="973"/>
      <c r="HOZ193" s="973"/>
      <c r="HPA193" s="973"/>
      <c r="HPB193" s="973"/>
      <c r="HPC193" s="973"/>
      <c r="HPD193" s="973"/>
      <c r="HPE193" s="973"/>
      <c r="HPF193" s="973"/>
      <c r="HPG193" s="973"/>
      <c r="HPH193" s="973"/>
      <c r="HPI193" s="973"/>
      <c r="HPJ193" s="973"/>
      <c r="HPK193" s="973"/>
      <c r="HPL193" s="973"/>
      <c r="HPM193" s="973"/>
      <c r="HPN193" s="973"/>
      <c r="HPO193" s="973"/>
      <c r="HPP193" s="973"/>
      <c r="HPQ193" s="973"/>
      <c r="HPR193" s="973"/>
      <c r="HPS193" s="973"/>
      <c r="HPT193" s="973"/>
      <c r="HPU193" s="973"/>
      <c r="HPV193" s="973"/>
      <c r="HPW193" s="973"/>
      <c r="HPX193" s="973"/>
      <c r="HPY193" s="973"/>
      <c r="HPZ193" s="973"/>
      <c r="HQA193" s="973"/>
      <c r="HQB193" s="973"/>
      <c r="HQC193" s="973"/>
      <c r="HQD193" s="973"/>
      <c r="HQE193" s="973"/>
      <c r="HQF193" s="973"/>
      <c r="HQG193" s="973"/>
      <c r="HQH193" s="973"/>
      <c r="HQI193" s="973"/>
      <c r="HQJ193" s="973"/>
      <c r="HQK193" s="973"/>
      <c r="HQL193" s="973"/>
      <c r="HQM193" s="973"/>
      <c r="HQN193" s="973"/>
      <c r="HQO193" s="973"/>
      <c r="HQP193" s="973"/>
      <c r="HQQ193" s="973"/>
      <c r="HQR193" s="973"/>
      <c r="HQS193" s="973"/>
      <c r="HQT193" s="973"/>
      <c r="HQU193" s="973"/>
      <c r="HQV193" s="973"/>
      <c r="HQW193" s="973"/>
      <c r="HQX193" s="973"/>
      <c r="HQY193" s="973"/>
      <c r="HQZ193" s="973"/>
      <c r="HRA193" s="973"/>
      <c r="HRB193" s="973"/>
      <c r="HRC193" s="973"/>
      <c r="HRD193" s="973"/>
      <c r="HRE193" s="973"/>
      <c r="HRF193" s="973"/>
      <c r="HRG193" s="973"/>
      <c r="HRH193" s="973"/>
      <c r="HRI193" s="973"/>
      <c r="HRJ193" s="973"/>
      <c r="HRK193" s="973"/>
      <c r="HRL193" s="973"/>
      <c r="HRM193" s="973"/>
      <c r="HRN193" s="973"/>
      <c r="HRO193" s="973"/>
      <c r="HRP193" s="973"/>
      <c r="HRQ193" s="973"/>
      <c r="HRR193" s="973"/>
      <c r="HRS193" s="973"/>
      <c r="HRT193" s="973"/>
      <c r="HRU193" s="973"/>
      <c r="HRV193" s="973"/>
      <c r="HRW193" s="973"/>
      <c r="HRX193" s="973"/>
      <c r="HRY193" s="973"/>
      <c r="HRZ193" s="973"/>
      <c r="HSA193" s="973"/>
      <c r="HSB193" s="973"/>
      <c r="HSC193" s="973"/>
      <c r="HSD193" s="973"/>
      <c r="HSE193" s="973"/>
      <c r="HSF193" s="973"/>
      <c r="HSG193" s="973"/>
      <c r="HSH193" s="973"/>
      <c r="HSI193" s="973"/>
      <c r="HSJ193" s="973"/>
      <c r="HSK193" s="973"/>
      <c r="HSL193" s="973"/>
      <c r="HSM193" s="973"/>
      <c r="HSN193" s="973"/>
      <c r="HSO193" s="973"/>
      <c r="HSP193" s="973"/>
      <c r="HSQ193" s="973"/>
      <c r="HSR193" s="973"/>
      <c r="HSS193" s="973"/>
      <c r="HST193" s="973"/>
      <c r="HSU193" s="973"/>
      <c r="HSV193" s="973"/>
      <c r="HSW193" s="973"/>
      <c r="HSX193" s="973"/>
      <c r="HSY193" s="973"/>
      <c r="HSZ193" s="973"/>
      <c r="HTA193" s="973"/>
      <c r="HTB193" s="973"/>
      <c r="HTC193" s="973"/>
      <c r="HTD193" s="973"/>
      <c r="HTE193" s="973"/>
      <c r="HTF193" s="973"/>
      <c r="HTG193" s="973"/>
      <c r="HTH193" s="973"/>
      <c r="HTI193" s="973"/>
      <c r="HTJ193" s="973"/>
      <c r="HTK193" s="973"/>
      <c r="HTL193" s="973"/>
      <c r="HTM193" s="973"/>
      <c r="HTN193" s="973"/>
      <c r="HTO193" s="973"/>
      <c r="HTP193" s="973"/>
      <c r="HTQ193" s="973"/>
      <c r="HTR193" s="973"/>
      <c r="HTS193" s="973"/>
      <c r="HTT193" s="973"/>
      <c r="HTU193" s="973"/>
      <c r="HTV193" s="973"/>
      <c r="HTW193" s="973"/>
      <c r="HTX193" s="973"/>
      <c r="HTY193" s="973"/>
      <c r="HTZ193" s="973"/>
      <c r="HUA193" s="973"/>
      <c r="HUB193" s="973"/>
      <c r="HUC193" s="973"/>
      <c r="HUD193" s="973"/>
      <c r="HUE193" s="973"/>
      <c r="HUF193" s="973"/>
      <c r="HUG193" s="973"/>
      <c r="HUH193" s="973"/>
      <c r="HUI193" s="973"/>
      <c r="HUJ193" s="973"/>
      <c r="HUK193" s="973"/>
      <c r="HUL193" s="973"/>
      <c r="HUM193" s="973"/>
      <c r="HUN193" s="973"/>
      <c r="HUO193" s="973"/>
      <c r="HUP193" s="973"/>
      <c r="HUQ193" s="973"/>
      <c r="HUR193" s="973"/>
      <c r="HUS193" s="973"/>
      <c r="HUT193" s="973"/>
      <c r="HUU193" s="973"/>
      <c r="HUV193" s="973"/>
      <c r="HUW193" s="973"/>
      <c r="HUX193" s="973"/>
      <c r="HUY193" s="973"/>
      <c r="HUZ193" s="973"/>
      <c r="HVA193" s="973"/>
      <c r="HVB193" s="973"/>
      <c r="HVC193" s="973"/>
      <c r="HVD193" s="973"/>
      <c r="HVE193" s="973"/>
      <c r="HVF193" s="973"/>
      <c r="HVG193" s="973"/>
      <c r="HVH193" s="973"/>
      <c r="HVI193" s="973"/>
      <c r="HVJ193" s="973"/>
      <c r="HVK193" s="973"/>
      <c r="HVL193" s="973"/>
      <c r="HVM193" s="973"/>
      <c r="HVN193" s="973"/>
      <c r="HVO193" s="973"/>
      <c r="HVP193" s="973"/>
      <c r="HVQ193" s="973"/>
      <c r="HVR193" s="973"/>
      <c r="HVS193" s="973"/>
      <c r="HVT193" s="973"/>
      <c r="HVU193" s="973"/>
      <c r="HVV193" s="973"/>
      <c r="HVW193" s="973"/>
      <c r="HVX193" s="973"/>
      <c r="HVY193" s="973"/>
      <c r="HVZ193" s="973"/>
      <c r="HWA193" s="973"/>
      <c r="HWB193" s="973"/>
      <c r="HWC193" s="973"/>
      <c r="HWD193" s="973"/>
      <c r="HWE193" s="973"/>
      <c r="HWF193" s="973"/>
      <c r="HWG193" s="973"/>
      <c r="HWH193" s="973"/>
      <c r="HWI193" s="973"/>
      <c r="HWJ193" s="973"/>
      <c r="HWK193" s="973"/>
      <c r="HWL193" s="973"/>
      <c r="HWM193" s="973"/>
      <c r="HWN193" s="973"/>
      <c r="HWO193" s="973"/>
      <c r="HWP193" s="973"/>
      <c r="HWQ193" s="973"/>
      <c r="HWR193" s="973"/>
      <c r="HWS193" s="973"/>
      <c r="HWT193" s="973"/>
      <c r="HWU193" s="973"/>
      <c r="HWV193" s="973"/>
      <c r="HWW193" s="973"/>
      <c r="HWX193" s="973"/>
      <c r="HWY193" s="973"/>
      <c r="HWZ193" s="973"/>
      <c r="HXA193" s="973"/>
      <c r="HXB193" s="973"/>
      <c r="HXC193" s="973"/>
      <c r="HXD193" s="973"/>
      <c r="HXE193" s="973"/>
      <c r="HXF193" s="973"/>
      <c r="HXG193" s="973"/>
      <c r="HXH193" s="973"/>
      <c r="HXI193" s="973"/>
      <c r="HXJ193" s="973"/>
      <c r="HXK193" s="973"/>
      <c r="HXL193" s="973"/>
      <c r="HXM193" s="973"/>
      <c r="HXN193" s="973"/>
      <c r="HXO193" s="973"/>
      <c r="HXP193" s="973"/>
      <c r="HXQ193" s="973"/>
      <c r="HXR193" s="973"/>
      <c r="HXS193" s="973"/>
      <c r="HXT193" s="973"/>
      <c r="HXU193" s="973"/>
      <c r="HXV193" s="973"/>
      <c r="HXW193" s="973"/>
      <c r="HXX193" s="973"/>
      <c r="HXY193" s="973"/>
      <c r="HXZ193" s="973"/>
      <c r="HYA193" s="973"/>
      <c r="HYB193" s="973"/>
      <c r="HYC193" s="973"/>
      <c r="HYD193" s="973"/>
      <c r="HYE193" s="973"/>
      <c r="HYF193" s="973"/>
      <c r="HYG193" s="973"/>
      <c r="HYH193" s="973"/>
      <c r="HYI193" s="973"/>
      <c r="HYJ193" s="973"/>
      <c r="HYK193" s="973"/>
      <c r="HYL193" s="973"/>
      <c r="HYM193" s="973"/>
      <c r="HYN193" s="973"/>
      <c r="HYO193" s="973"/>
      <c r="HYP193" s="973"/>
      <c r="HYQ193" s="973"/>
      <c r="HYR193" s="973"/>
      <c r="HYS193" s="973"/>
      <c r="HYT193" s="973"/>
      <c r="HYU193" s="973"/>
      <c r="HYV193" s="973"/>
      <c r="HYW193" s="973"/>
      <c r="HYX193" s="973"/>
      <c r="HYY193" s="973"/>
      <c r="HYZ193" s="973"/>
      <c r="HZA193" s="973"/>
      <c r="HZB193" s="973"/>
      <c r="HZC193" s="973"/>
      <c r="HZD193" s="973"/>
      <c r="HZE193" s="973"/>
      <c r="HZF193" s="973"/>
      <c r="HZG193" s="973"/>
      <c r="HZH193" s="973"/>
      <c r="HZI193" s="973"/>
      <c r="HZJ193" s="973"/>
      <c r="HZK193" s="973"/>
      <c r="HZL193" s="973"/>
      <c r="HZM193" s="973"/>
      <c r="HZN193" s="973"/>
      <c r="HZO193" s="973"/>
      <c r="HZP193" s="973"/>
      <c r="HZQ193" s="973"/>
      <c r="HZR193" s="973"/>
      <c r="HZS193" s="973"/>
      <c r="HZT193" s="973"/>
      <c r="HZU193" s="973"/>
      <c r="HZV193" s="973"/>
      <c r="HZW193" s="973"/>
      <c r="HZX193" s="973"/>
      <c r="HZY193" s="973"/>
      <c r="HZZ193" s="973"/>
      <c r="IAA193" s="973"/>
      <c r="IAB193" s="973"/>
      <c r="IAC193" s="973"/>
      <c r="IAD193" s="973"/>
      <c r="IAE193" s="973"/>
      <c r="IAF193" s="973"/>
      <c r="IAG193" s="973"/>
      <c r="IAH193" s="973"/>
      <c r="IAI193" s="973"/>
      <c r="IAJ193" s="973"/>
      <c r="IAK193" s="973"/>
      <c r="IAL193" s="973"/>
      <c r="IAM193" s="973"/>
      <c r="IAN193" s="973"/>
      <c r="IAO193" s="973"/>
      <c r="IAP193" s="973"/>
      <c r="IAQ193" s="973"/>
      <c r="IAR193" s="973"/>
      <c r="IAS193" s="973"/>
      <c r="IAT193" s="973"/>
      <c r="IAU193" s="973"/>
      <c r="IAV193" s="973"/>
      <c r="IAW193" s="973"/>
      <c r="IAX193" s="973"/>
      <c r="IAY193" s="973"/>
      <c r="IAZ193" s="973"/>
      <c r="IBA193" s="973"/>
      <c r="IBB193" s="973"/>
      <c r="IBC193" s="973"/>
      <c r="IBD193" s="973"/>
      <c r="IBE193" s="973"/>
      <c r="IBF193" s="973"/>
      <c r="IBG193" s="973"/>
      <c r="IBH193" s="973"/>
      <c r="IBI193" s="973"/>
      <c r="IBJ193" s="973"/>
      <c r="IBK193" s="973"/>
      <c r="IBL193" s="973"/>
      <c r="IBM193" s="973"/>
      <c r="IBN193" s="973"/>
      <c r="IBO193" s="973"/>
      <c r="IBP193" s="973"/>
      <c r="IBQ193" s="973"/>
      <c r="IBR193" s="973"/>
      <c r="IBS193" s="973"/>
      <c r="IBT193" s="973"/>
      <c r="IBU193" s="973"/>
      <c r="IBV193" s="973"/>
      <c r="IBW193" s="973"/>
      <c r="IBX193" s="973"/>
      <c r="IBY193" s="973"/>
      <c r="IBZ193" s="973"/>
      <c r="ICA193" s="973"/>
      <c r="ICB193" s="973"/>
      <c r="ICC193" s="973"/>
      <c r="ICD193" s="973"/>
      <c r="ICE193" s="973"/>
      <c r="ICF193" s="973"/>
      <c r="ICG193" s="973"/>
      <c r="ICH193" s="973"/>
      <c r="ICI193" s="973"/>
      <c r="ICJ193" s="973"/>
      <c r="ICK193" s="973"/>
      <c r="ICL193" s="973"/>
      <c r="ICM193" s="973"/>
      <c r="ICN193" s="973"/>
      <c r="ICO193" s="973"/>
      <c r="ICP193" s="973"/>
      <c r="ICQ193" s="973"/>
      <c r="ICR193" s="973"/>
      <c r="ICS193" s="973"/>
      <c r="ICT193" s="973"/>
      <c r="ICU193" s="973"/>
      <c r="ICV193" s="973"/>
      <c r="ICW193" s="973"/>
      <c r="ICX193" s="973"/>
      <c r="ICY193" s="973"/>
      <c r="ICZ193" s="973"/>
      <c r="IDA193" s="973"/>
      <c r="IDB193" s="973"/>
      <c r="IDC193" s="973"/>
      <c r="IDD193" s="973"/>
      <c r="IDE193" s="973"/>
      <c r="IDF193" s="973"/>
      <c r="IDG193" s="973"/>
      <c r="IDH193" s="973"/>
      <c r="IDI193" s="973"/>
      <c r="IDJ193" s="973"/>
      <c r="IDK193" s="973"/>
      <c r="IDL193" s="973"/>
      <c r="IDM193" s="973"/>
      <c r="IDN193" s="973"/>
      <c r="IDO193" s="973"/>
      <c r="IDP193" s="973"/>
      <c r="IDQ193" s="973"/>
      <c r="IDR193" s="973"/>
      <c r="IDS193" s="973"/>
      <c r="IDT193" s="973"/>
      <c r="IDU193" s="973"/>
      <c r="IDV193" s="973"/>
      <c r="IDW193" s="973"/>
      <c r="IDX193" s="973"/>
      <c r="IDY193" s="973"/>
      <c r="IDZ193" s="973"/>
      <c r="IEA193" s="973"/>
      <c r="IEB193" s="973"/>
      <c r="IEC193" s="973"/>
      <c r="IED193" s="973"/>
      <c r="IEE193" s="973"/>
      <c r="IEF193" s="973"/>
      <c r="IEG193" s="973"/>
      <c r="IEH193" s="973"/>
      <c r="IEI193" s="973"/>
      <c r="IEJ193" s="973"/>
      <c r="IEK193" s="973"/>
      <c r="IEL193" s="973"/>
      <c r="IEM193" s="973"/>
      <c r="IEN193" s="973"/>
      <c r="IEO193" s="973"/>
      <c r="IEP193" s="973"/>
      <c r="IEQ193" s="973"/>
      <c r="IER193" s="973"/>
      <c r="IES193" s="973"/>
      <c r="IET193" s="973"/>
      <c r="IEU193" s="973"/>
      <c r="IEV193" s="973"/>
      <c r="IEW193" s="973"/>
      <c r="IEX193" s="973"/>
      <c r="IEY193" s="973"/>
      <c r="IEZ193" s="973"/>
      <c r="IFA193" s="973"/>
      <c r="IFB193" s="973"/>
      <c r="IFC193" s="973"/>
      <c r="IFD193" s="973"/>
      <c r="IFE193" s="973"/>
      <c r="IFF193" s="973"/>
      <c r="IFG193" s="973"/>
      <c r="IFH193" s="973"/>
      <c r="IFI193" s="973"/>
      <c r="IFJ193" s="973"/>
      <c r="IFK193" s="973"/>
      <c r="IFL193" s="973"/>
      <c r="IFM193" s="973"/>
      <c r="IFN193" s="973"/>
      <c r="IFO193" s="973"/>
      <c r="IFP193" s="973"/>
      <c r="IFQ193" s="973"/>
      <c r="IFR193" s="973"/>
      <c r="IFS193" s="973"/>
      <c r="IFT193" s="973"/>
      <c r="IFU193" s="973"/>
      <c r="IFV193" s="973"/>
      <c r="IFW193" s="973"/>
      <c r="IFX193" s="973"/>
      <c r="IFY193" s="973"/>
      <c r="IFZ193" s="973"/>
      <c r="IGA193" s="973"/>
      <c r="IGB193" s="973"/>
      <c r="IGC193" s="973"/>
      <c r="IGD193" s="973"/>
      <c r="IGE193" s="973"/>
      <c r="IGF193" s="973"/>
      <c r="IGG193" s="973"/>
      <c r="IGH193" s="973"/>
      <c r="IGI193" s="973"/>
      <c r="IGJ193" s="973"/>
      <c r="IGK193" s="973"/>
      <c r="IGL193" s="973"/>
      <c r="IGM193" s="973"/>
      <c r="IGN193" s="973"/>
      <c r="IGO193" s="973"/>
      <c r="IGP193" s="973"/>
      <c r="IGQ193" s="973"/>
      <c r="IGR193" s="973"/>
      <c r="IGS193" s="973"/>
      <c r="IGT193" s="973"/>
      <c r="IGU193" s="973"/>
      <c r="IGV193" s="973"/>
      <c r="IGW193" s="973"/>
      <c r="IGX193" s="973"/>
      <c r="IGY193" s="973"/>
      <c r="IGZ193" s="973"/>
      <c r="IHA193" s="973"/>
      <c r="IHB193" s="973"/>
      <c r="IHC193" s="973"/>
      <c r="IHD193" s="973"/>
      <c r="IHE193" s="973"/>
      <c r="IHF193" s="973"/>
      <c r="IHG193" s="973"/>
      <c r="IHH193" s="973"/>
      <c r="IHI193" s="973"/>
      <c r="IHJ193" s="973"/>
      <c r="IHK193" s="973"/>
      <c r="IHL193" s="973"/>
      <c r="IHM193" s="973"/>
      <c r="IHN193" s="973"/>
      <c r="IHO193" s="973"/>
      <c r="IHP193" s="973"/>
      <c r="IHQ193" s="973"/>
      <c r="IHR193" s="973"/>
      <c r="IHS193" s="973"/>
      <c r="IHT193" s="973"/>
      <c r="IHU193" s="973"/>
      <c r="IHV193" s="973"/>
      <c r="IHW193" s="973"/>
      <c r="IHX193" s="973"/>
      <c r="IHY193" s="973"/>
      <c r="IHZ193" s="973"/>
      <c r="IIA193" s="973"/>
      <c r="IIB193" s="973"/>
      <c r="IIC193" s="973"/>
      <c r="IID193" s="973"/>
      <c r="IIE193" s="973"/>
      <c r="IIF193" s="973"/>
      <c r="IIG193" s="973"/>
      <c r="IIH193" s="973"/>
      <c r="III193" s="973"/>
      <c r="IIJ193" s="973"/>
      <c r="IIK193" s="973"/>
      <c r="IIL193" s="973"/>
      <c r="IIM193" s="973"/>
      <c r="IIN193" s="973"/>
      <c r="IIO193" s="973"/>
      <c r="IIP193" s="973"/>
      <c r="IIQ193" s="973"/>
      <c r="IIR193" s="973"/>
      <c r="IIS193" s="973"/>
      <c r="IIT193" s="973"/>
      <c r="IIU193" s="973"/>
      <c r="IIV193" s="973"/>
      <c r="IIW193" s="973"/>
      <c r="IIX193" s="973"/>
      <c r="IIY193" s="973"/>
      <c r="IIZ193" s="973"/>
      <c r="IJA193" s="973"/>
      <c r="IJB193" s="973"/>
      <c r="IJC193" s="973"/>
      <c r="IJD193" s="973"/>
      <c r="IJE193" s="973"/>
      <c r="IJF193" s="973"/>
      <c r="IJG193" s="973"/>
      <c r="IJH193" s="973"/>
      <c r="IJI193" s="973"/>
      <c r="IJJ193" s="973"/>
      <c r="IJK193" s="973"/>
      <c r="IJL193" s="973"/>
      <c r="IJM193" s="973"/>
      <c r="IJN193" s="973"/>
      <c r="IJO193" s="973"/>
      <c r="IJP193" s="973"/>
      <c r="IJQ193" s="973"/>
      <c r="IJR193" s="973"/>
      <c r="IJS193" s="973"/>
      <c r="IJT193" s="973"/>
      <c r="IJU193" s="973"/>
      <c r="IJV193" s="973"/>
      <c r="IJW193" s="973"/>
      <c r="IJX193" s="973"/>
      <c r="IJY193" s="973"/>
      <c r="IJZ193" s="973"/>
      <c r="IKA193" s="973"/>
      <c r="IKB193" s="973"/>
      <c r="IKC193" s="973"/>
      <c r="IKD193" s="973"/>
      <c r="IKE193" s="973"/>
      <c r="IKF193" s="973"/>
      <c r="IKG193" s="973"/>
      <c r="IKH193" s="973"/>
      <c r="IKI193" s="973"/>
      <c r="IKJ193" s="973"/>
      <c r="IKK193" s="973"/>
      <c r="IKL193" s="973"/>
      <c r="IKM193" s="973"/>
      <c r="IKN193" s="973"/>
      <c r="IKO193" s="973"/>
      <c r="IKP193" s="973"/>
      <c r="IKQ193" s="973"/>
      <c r="IKR193" s="973"/>
      <c r="IKS193" s="973"/>
      <c r="IKT193" s="973"/>
      <c r="IKU193" s="973"/>
      <c r="IKV193" s="973"/>
      <c r="IKW193" s="973"/>
      <c r="IKX193" s="973"/>
      <c r="IKY193" s="973"/>
      <c r="IKZ193" s="973"/>
      <c r="ILA193" s="973"/>
      <c r="ILB193" s="973"/>
      <c r="ILC193" s="973"/>
      <c r="ILD193" s="973"/>
      <c r="ILE193" s="973"/>
      <c r="ILF193" s="973"/>
      <c r="ILG193" s="973"/>
      <c r="ILH193" s="973"/>
      <c r="ILI193" s="973"/>
      <c r="ILJ193" s="973"/>
      <c r="ILK193" s="973"/>
      <c r="ILL193" s="973"/>
      <c r="ILM193" s="973"/>
      <c r="ILN193" s="973"/>
      <c r="ILO193" s="973"/>
      <c r="ILP193" s="973"/>
      <c r="ILQ193" s="973"/>
      <c r="ILR193" s="973"/>
      <c r="ILS193" s="973"/>
      <c r="ILT193" s="973"/>
      <c r="ILU193" s="973"/>
      <c r="ILV193" s="973"/>
      <c r="ILW193" s="973"/>
      <c r="ILX193" s="973"/>
      <c r="ILY193" s="973"/>
      <c r="ILZ193" s="973"/>
      <c r="IMA193" s="973"/>
      <c r="IMB193" s="973"/>
      <c r="IMC193" s="973"/>
      <c r="IMD193" s="973"/>
      <c r="IME193" s="973"/>
      <c r="IMF193" s="973"/>
      <c r="IMG193" s="973"/>
      <c r="IMH193" s="973"/>
      <c r="IMI193" s="973"/>
      <c r="IMJ193" s="973"/>
      <c r="IMK193" s="973"/>
      <c r="IML193" s="973"/>
      <c r="IMM193" s="973"/>
      <c r="IMN193" s="973"/>
      <c r="IMO193" s="973"/>
      <c r="IMP193" s="973"/>
      <c r="IMQ193" s="973"/>
      <c r="IMR193" s="973"/>
      <c r="IMS193" s="973"/>
      <c r="IMT193" s="973"/>
      <c r="IMU193" s="973"/>
      <c r="IMV193" s="973"/>
      <c r="IMW193" s="973"/>
      <c r="IMX193" s="973"/>
      <c r="IMY193" s="973"/>
      <c r="IMZ193" s="973"/>
      <c r="INA193" s="973"/>
      <c r="INB193" s="973"/>
      <c r="INC193" s="973"/>
      <c r="IND193" s="973"/>
      <c r="INE193" s="973"/>
      <c r="INF193" s="973"/>
      <c r="ING193" s="973"/>
      <c r="INH193" s="973"/>
      <c r="INI193" s="973"/>
      <c r="INJ193" s="973"/>
      <c r="INK193" s="973"/>
      <c r="INL193" s="973"/>
      <c r="INM193" s="973"/>
      <c r="INN193" s="973"/>
      <c r="INO193" s="973"/>
      <c r="INP193" s="973"/>
      <c r="INQ193" s="973"/>
      <c r="INR193" s="973"/>
      <c r="INS193" s="973"/>
      <c r="INT193" s="973"/>
      <c r="INU193" s="973"/>
      <c r="INV193" s="973"/>
      <c r="INW193" s="973"/>
      <c r="INX193" s="973"/>
      <c r="INY193" s="973"/>
      <c r="INZ193" s="973"/>
      <c r="IOA193" s="973"/>
      <c r="IOB193" s="973"/>
      <c r="IOC193" s="973"/>
      <c r="IOD193" s="973"/>
      <c r="IOE193" s="973"/>
      <c r="IOF193" s="973"/>
      <c r="IOG193" s="973"/>
      <c r="IOH193" s="973"/>
      <c r="IOI193" s="973"/>
      <c r="IOJ193" s="973"/>
      <c r="IOK193" s="973"/>
      <c r="IOL193" s="973"/>
      <c r="IOM193" s="973"/>
      <c r="ION193" s="973"/>
      <c r="IOO193" s="973"/>
      <c r="IOP193" s="973"/>
      <c r="IOQ193" s="973"/>
      <c r="IOR193" s="973"/>
      <c r="IOS193" s="973"/>
      <c r="IOT193" s="973"/>
      <c r="IOU193" s="973"/>
      <c r="IOV193" s="973"/>
      <c r="IOW193" s="973"/>
      <c r="IOX193" s="973"/>
      <c r="IOY193" s="973"/>
      <c r="IOZ193" s="973"/>
      <c r="IPA193" s="973"/>
      <c r="IPB193" s="973"/>
      <c r="IPC193" s="973"/>
      <c r="IPD193" s="973"/>
      <c r="IPE193" s="973"/>
      <c r="IPF193" s="973"/>
      <c r="IPG193" s="973"/>
      <c r="IPH193" s="973"/>
      <c r="IPI193" s="973"/>
      <c r="IPJ193" s="973"/>
      <c r="IPK193" s="973"/>
      <c r="IPL193" s="973"/>
      <c r="IPM193" s="973"/>
      <c r="IPN193" s="973"/>
      <c r="IPO193" s="973"/>
      <c r="IPP193" s="973"/>
      <c r="IPQ193" s="973"/>
      <c r="IPR193" s="973"/>
      <c r="IPS193" s="973"/>
      <c r="IPT193" s="973"/>
      <c r="IPU193" s="973"/>
      <c r="IPV193" s="973"/>
      <c r="IPW193" s="973"/>
      <c r="IPX193" s="973"/>
      <c r="IPY193" s="973"/>
      <c r="IPZ193" s="973"/>
      <c r="IQA193" s="973"/>
      <c r="IQB193" s="973"/>
      <c r="IQC193" s="973"/>
      <c r="IQD193" s="973"/>
      <c r="IQE193" s="973"/>
      <c r="IQF193" s="973"/>
      <c r="IQG193" s="973"/>
      <c r="IQH193" s="973"/>
      <c r="IQI193" s="973"/>
      <c r="IQJ193" s="973"/>
      <c r="IQK193" s="973"/>
      <c r="IQL193" s="973"/>
      <c r="IQM193" s="973"/>
      <c r="IQN193" s="973"/>
      <c r="IQO193" s="973"/>
      <c r="IQP193" s="973"/>
      <c r="IQQ193" s="973"/>
      <c r="IQR193" s="973"/>
      <c r="IQS193" s="973"/>
      <c r="IQT193" s="973"/>
      <c r="IQU193" s="973"/>
      <c r="IQV193" s="973"/>
      <c r="IQW193" s="973"/>
      <c r="IQX193" s="973"/>
      <c r="IQY193" s="973"/>
      <c r="IQZ193" s="973"/>
      <c r="IRA193" s="973"/>
      <c r="IRB193" s="973"/>
      <c r="IRC193" s="973"/>
      <c r="IRD193" s="973"/>
      <c r="IRE193" s="973"/>
      <c r="IRF193" s="973"/>
      <c r="IRG193" s="973"/>
      <c r="IRH193" s="973"/>
      <c r="IRI193" s="973"/>
      <c r="IRJ193" s="973"/>
      <c r="IRK193" s="973"/>
      <c r="IRL193" s="973"/>
      <c r="IRM193" s="973"/>
      <c r="IRN193" s="973"/>
      <c r="IRO193" s="973"/>
      <c r="IRP193" s="973"/>
      <c r="IRQ193" s="973"/>
      <c r="IRR193" s="973"/>
      <c r="IRS193" s="973"/>
      <c r="IRT193" s="973"/>
      <c r="IRU193" s="973"/>
      <c r="IRV193" s="973"/>
      <c r="IRW193" s="973"/>
      <c r="IRX193" s="973"/>
      <c r="IRY193" s="973"/>
      <c r="IRZ193" s="973"/>
      <c r="ISA193" s="973"/>
      <c r="ISB193" s="973"/>
      <c r="ISC193" s="973"/>
      <c r="ISD193" s="973"/>
      <c r="ISE193" s="973"/>
      <c r="ISF193" s="973"/>
      <c r="ISG193" s="973"/>
      <c r="ISH193" s="973"/>
      <c r="ISI193" s="973"/>
      <c r="ISJ193" s="973"/>
      <c r="ISK193" s="973"/>
      <c r="ISL193" s="973"/>
      <c r="ISM193" s="973"/>
      <c r="ISN193" s="973"/>
      <c r="ISO193" s="973"/>
      <c r="ISP193" s="973"/>
      <c r="ISQ193" s="973"/>
      <c r="ISR193" s="973"/>
      <c r="ISS193" s="973"/>
      <c r="IST193" s="973"/>
      <c r="ISU193" s="973"/>
      <c r="ISV193" s="973"/>
      <c r="ISW193" s="973"/>
      <c r="ISX193" s="973"/>
      <c r="ISY193" s="973"/>
      <c r="ISZ193" s="973"/>
      <c r="ITA193" s="973"/>
      <c r="ITB193" s="973"/>
      <c r="ITC193" s="973"/>
      <c r="ITD193" s="973"/>
      <c r="ITE193" s="973"/>
      <c r="ITF193" s="973"/>
      <c r="ITG193" s="973"/>
      <c r="ITH193" s="973"/>
      <c r="ITI193" s="973"/>
      <c r="ITJ193" s="973"/>
      <c r="ITK193" s="973"/>
      <c r="ITL193" s="973"/>
      <c r="ITM193" s="973"/>
      <c r="ITN193" s="973"/>
      <c r="ITO193" s="973"/>
      <c r="ITP193" s="973"/>
      <c r="ITQ193" s="973"/>
      <c r="ITR193" s="973"/>
      <c r="ITS193" s="973"/>
      <c r="ITT193" s="973"/>
      <c r="ITU193" s="973"/>
      <c r="ITV193" s="973"/>
      <c r="ITW193" s="973"/>
      <c r="ITX193" s="973"/>
      <c r="ITY193" s="973"/>
      <c r="ITZ193" s="973"/>
      <c r="IUA193" s="973"/>
      <c r="IUB193" s="973"/>
      <c r="IUC193" s="973"/>
      <c r="IUD193" s="973"/>
      <c r="IUE193" s="973"/>
      <c r="IUF193" s="973"/>
      <c r="IUG193" s="973"/>
      <c r="IUH193" s="973"/>
      <c r="IUI193" s="973"/>
      <c r="IUJ193" s="973"/>
      <c r="IUK193" s="973"/>
      <c r="IUL193" s="973"/>
      <c r="IUM193" s="973"/>
      <c r="IUN193" s="973"/>
      <c r="IUO193" s="973"/>
      <c r="IUP193" s="973"/>
      <c r="IUQ193" s="973"/>
      <c r="IUR193" s="973"/>
      <c r="IUS193" s="973"/>
      <c r="IUT193" s="973"/>
      <c r="IUU193" s="973"/>
      <c r="IUV193" s="973"/>
      <c r="IUW193" s="973"/>
      <c r="IUX193" s="973"/>
      <c r="IUY193" s="973"/>
      <c r="IUZ193" s="973"/>
      <c r="IVA193" s="973"/>
      <c r="IVB193" s="973"/>
      <c r="IVC193" s="973"/>
      <c r="IVD193" s="973"/>
      <c r="IVE193" s="973"/>
      <c r="IVF193" s="973"/>
      <c r="IVG193" s="973"/>
      <c r="IVH193" s="973"/>
      <c r="IVI193" s="973"/>
      <c r="IVJ193" s="973"/>
      <c r="IVK193" s="973"/>
      <c r="IVL193" s="973"/>
      <c r="IVM193" s="973"/>
      <c r="IVN193" s="973"/>
      <c r="IVO193" s="973"/>
      <c r="IVP193" s="973"/>
      <c r="IVQ193" s="973"/>
      <c r="IVR193" s="973"/>
      <c r="IVS193" s="973"/>
      <c r="IVT193" s="973"/>
      <c r="IVU193" s="973"/>
      <c r="IVV193" s="973"/>
      <c r="IVW193" s="973"/>
      <c r="IVX193" s="973"/>
      <c r="IVY193" s="973"/>
      <c r="IVZ193" s="973"/>
      <c r="IWA193" s="973"/>
      <c r="IWB193" s="973"/>
      <c r="IWC193" s="973"/>
      <c r="IWD193" s="973"/>
      <c r="IWE193" s="973"/>
      <c r="IWF193" s="973"/>
      <c r="IWG193" s="973"/>
      <c r="IWH193" s="973"/>
      <c r="IWI193" s="973"/>
      <c r="IWJ193" s="973"/>
      <c r="IWK193" s="973"/>
      <c r="IWL193" s="973"/>
      <c r="IWM193" s="973"/>
      <c r="IWN193" s="973"/>
      <c r="IWO193" s="973"/>
      <c r="IWP193" s="973"/>
      <c r="IWQ193" s="973"/>
      <c r="IWR193" s="973"/>
      <c r="IWS193" s="973"/>
      <c r="IWT193" s="973"/>
      <c r="IWU193" s="973"/>
      <c r="IWV193" s="973"/>
      <c r="IWW193" s="973"/>
      <c r="IWX193" s="973"/>
      <c r="IWY193" s="973"/>
      <c r="IWZ193" s="973"/>
      <c r="IXA193" s="973"/>
      <c r="IXB193" s="973"/>
      <c r="IXC193" s="973"/>
      <c r="IXD193" s="973"/>
      <c r="IXE193" s="973"/>
      <c r="IXF193" s="973"/>
      <c r="IXG193" s="973"/>
      <c r="IXH193" s="973"/>
      <c r="IXI193" s="973"/>
      <c r="IXJ193" s="973"/>
      <c r="IXK193" s="973"/>
      <c r="IXL193" s="973"/>
      <c r="IXM193" s="973"/>
      <c r="IXN193" s="973"/>
      <c r="IXO193" s="973"/>
      <c r="IXP193" s="973"/>
      <c r="IXQ193" s="973"/>
      <c r="IXR193" s="973"/>
      <c r="IXS193" s="973"/>
      <c r="IXT193" s="973"/>
      <c r="IXU193" s="973"/>
      <c r="IXV193" s="973"/>
      <c r="IXW193" s="973"/>
      <c r="IXX193" s="973"/>
      <c r="IXY193" s="973"/>
      <c r="IXZ193" s="973"/>
      <c r="IYA193" s="973"/>
      <c r="IYB193" s="973"/>
      <c r="IYC193" s="973"/>
      <c r="IYD193" s="973"/>
      <c r="IYE193" s="973"/>
      <c r="IYF193" s="973"/>
      <c r="IYG193" s="973"/>
      <c r="IYH193" s="973"/>
      <c r="IYI193" s="973"/>
      <c r="IYJ193" s="973"/>
      <c r="IYK193" s="973"/>
      <c r="IYL193" s="973"/>
      <c r="IYM193" s="973"/>
      <c r="IYN193" s="973"/>
      <c r="IYO193" s="973"/>
      <c r="IYP193" s="973"/>
      <c r="IYQ193" s="973"/>
      <c r="IYR193" s="973"/>
      <c r="IYS193" s="973"/>
      <c r="IYT193" s="973"/>
      <c r="IYU193" s="973"/>
      <c r="IYV193" s="973"/>
      <c r="IYW193" s="973"/>
      <c r="IYX193" s="973"/>
      <c r="IYY193" s="973"/>
      <c r="IYZ193" s="973"/>
      <c r="IZA193" s="973"/>
      <c r="IZB193" s="973"/>
      <c r="IZC193" s="973"/>
      <c r="IZD193" s="973"/>
      <c r="IZE193" s="973"/>
      <c r="IZF193" s="973"/>
      <c r="IZG193" s="973"/>
      <c r="IZH193" s="973"/>
      <c r="IZI193" s="973"/>
      <c r="IZJ193" s="973"/>
      <c r="IZK193" s="973"/>
      <c r="IZL193" s="973"/>
      <c r="IZM193" s="973"/>
      <c r="IZN193" s="973"/>
      <c r="IZO193" s="973"/>
      <c r="IZP193" s="973"/>
      <c r="IZQ193" s="973"/>
      <c r="IZR193" s="973"/>
      <c r="IZS193" s="973"/>
      <c r="IZT193" s="973"/>
      <c r="IZU193" s="973"/>
      <c r="IZV193" s="973"/>
      <c r="IZW193" s="973"/>
      <c r="IZX193" s="973"/>
      <c r="IZY193" s="973"/>
      <c r="IZZ193" s="973"/>
      <c r="JAA193" s="973"/>
      <c r="JAB193" s="973"/>
      <c r="JAC193" s="973"/>
      <c r="JAD193" s="973"/>
      <c r="JAE193" s="973"/>
      <c r="JAF193" s="973"/>
      <c r="JAG193" s="973"/>
      <c r="JAH193" s="973"/>
      <c r="JAI193" s="973"/>
      <c r="JAJ193" s="973"/>
      <c r="JAK193" s="973"/>
      <c r="JAL193" s="973"/>
      <c r="JAM193" s="973"/>
      <c r="JAN193" s="973"/>
      <c r="JAO193" s="973"/>
      <c r="JAP193" s="973"/>
      <c r="JAQ193" s="973"/>
      <c r="JAR193" s="973"/>
      <c r="JAS193" s="973"/>
      <c r="JAT193" s="973"/>
      <c r="JAU193" s="973"/>
      <c r="JAV193" s="973"/>
      <c r="JAW193" s="973"/>
      <c r="JAX193" s="973"/>
      <c r="JAY193" s="973"/>
      <c r="JAZ193" s="973"/>
      <c r="JBA193" s="973"/>
      <c r="JBB193" s="973"/>
      <c r="JBC193" s="973"/>
      <c r="JBD193" s="973"/>
      <c r="JBE193" s="973"/>
      <c r="JBF193" s="973"/>
      <c r="JBG193" s="973"/>
      <c r="JBH193" s="973"/>
      <c r="JBI193" s="973"/>
      <c r="JBJ193" s="973"/>
      <c r="JBK193" s="973"/>
      <c r="JBL193" s="973"/>
      <c r="JBM193" s="973"/>
      <c r="JBN193" s="973"/>
      <c r="JBO193" s="973"/>
      <c r="JBP193" s="973"/>
      <c r="JBQ193" s="973"/>
      <c r="JBR193" s="973"/>
      <c r="JBS193" s="973"/>
      <c r="JBT193" s="973"/>
      <c r="JBU193" s="973"/>
      <c r="JBV193" s="973"/>
      <c r="JBW193" s="973"/>
      <c r="JBX193" s="973"/>
      <c r="JBY193" s="973"/>
      <c r="JBZ193" s="973"/>
      <c r="JCA193" s="973"/>
      <c r="JCB193" s="973"/>
      <c r="JCC193" s="973"/>
      <c r="JCD193" s="973"/>
      <c r="JCE193" s="973"/>
      <c r="JCF193" s="973"/>
      <c r="JCG193" s="973"/>
      <c r="JCH193" s="973"/>
      <c r="JCI193" s="973"/>
      <c r="JCJ193" s="973"/>
      <c r="JCK193" s="973"/>
      <c r="JCL193" s="973"/>
      <c r="JCM193" s="973"/>
      <c r="JCN193" s="973"/>
      <c r="JCO193" s="973"/>
      <c r="JCP193" s="973"/>
      <c r="JCQ193" s="973"/>
      <c r="JCR193" s="973"/>
      <c r="JCS193" s="973"/>
      <c r="JCT193" s="973"/>
      <c r="JCU193" s="973"/>
      <c r="JCV193" s="973"/>
      <c r="JCW193" s="973"/>
      <c r="JCX193" s="973"/>
      <c r="JCY193" s="973"/>
      <c r="JCZ193" s="973"/>
      <c r="JDA193" s="973"/>
      <c r="JDB193" s="973"/>
      <c r="JDC193" s="973"/>
      <c r="JDD193" s="973"/>
      <c r="JDE193" s="973"/>
      <c r="JDF193" s="973"/>
      <c r="JDG193" s="973"/>
      <c r="JDH193" s="973"/>
      <c r="JDI193" s="973"/>
      <c r="JDJ193" s="973"/>
      <c r="JDK193" s="973"/>
      <c r="JDL193" s="973"/>
      <c r="JDM193" s="973"/>
      <c r="JDN193" s="973"/>
      <c r="JDO193" s="973"/>
      <c r="JDP193" s="973"/>
      <c r="JDQ193" s="973"/>
      <c r="JDR193" s="973"/>
      <c r="JDS193" s="973"/>
      <c r="JDT193" s="973"/>
      <c r="JDU193" s="973"/>
      <c r="JDV193" s="973"/>
      <c r="JDW193" s="973"/>
      <c r="JDX193" s="973"/>
      <c r="JDY193" s="973"/>
      <c r="JDZ193" s="973"/>
      <c r="JEA193" s="973"/>
      <c r="JEB193" s="973"/>
      <c r="JEC193" s="973"/>
      <c r="JED193" s="973"/>
      <c r="JEE193" s="973"/>
      <c r="JEF193" s="973"/>
      <c r="JEG193" s="973"/>
      <c r="JEH193" s="973"/>
      <c r="JEI193" s="973"/>
      <c r="JEJ193" s="973"/>
      <c r="JEK193" s="973"/>
      <c r="JEL193" s="973"/>
      <c r="JEM193" s="973"/>
      <c r="JEN193" s="973"/>
      <c r="JEO193" s="973"/>
      <c r="JEP193" s="973"/>
      <c r="JEQ193" s="973"/>
      <c r="JER193" s="973"/>
      <c r="JES193" s="973"/>
      <c r="JET193" s="973"/>
      <c r="JEU193" s="973"/>
      <c r="JEV193" s="973"/>
      <c r="JEW193" s="973"/>
      <c r="JEX193" s="973"/>
      <c r="JEY193" s="973"/>
      <c r="JEZ193" s="973"/>
      <c r="JFA193" s="973"/>
      <c r="JFB193" s="973"/>
      <c r="JFC193" s="973"/>
      <c r="JFD193" s="973"/>
      <c r="JFE193" s="973"/>
      <c r="JFF193" s="973"/>
      <c r="JFG193" s="973"/>
      <c r="JFH193" s="973"/>
      <c r="JFI193" s="973"/>
      <c r="JFJ193" s="973"/>
      <c r="JFK193" s="973"/>
      <c r="JFL193" s="973"/>
      <c r="JFM193" s="973"/>
      <c r="JFN193" s="973"/>
      <c r="JFO193" s="973"/>
      <c r="JFP193" s="973"/>
      <c r="JFQ193" s="973"/>
      <c r="JFR193" s="973"/>
      <c r="JFS193" s="973"/>
      <c r="JFT193" s="973"/>
      <c r="JFU193" s="973"/>
      <c r="JFV193" s="973"/>
      <c r="JFW193" s="973"/>
      <c r="JFX193" s="973"/>
      <c r="JFY193" s="973"/>
      <c r="JFZ193" s="973"/>
      <c r="JGA193" s="973"/>
      <c r="JGB193" s="973"/>
      <c r="JGC193" s="973"/>
      <c r="JGD193" s="973"/>
      <c r="JGE193" s="973"/>
      <c r="JGF193" s="973"/>
      <c r="JGG193" s="973"/>
      <c r="JGH193" s="973"/>
      <c r="JGI193" s="973"/>
      <c r="JGJ193" s="973"/>
      <c r="JGK193" s="973"/>
      <c r="JGL193" s="973"/>
      <c r="JGM193" s="973"/>
      <c r="JGN193" s="973"/>
      <c r="JGO193" s="973"/>
      <c r="JGP193" s="973"/>
      <c r="JGQ193" s="973"/>
      <c r="JGR193" s="973"/>
      <c r="JGS193" s="973"/>
      <c r="JGT193" s="973"/>
      <c r="JGU193" s="973"/>
      <c r="JGV193" s="973"/>
      <c r="JGW193" s="973"/>
      <c r="JGX193" s="973"/>
      <c r="JGY193" s="973"/>
      <c r="JGZ193" s="973"/>
      <c r="JHA193" s="973"/>
      <c r="JHB193" s="973"/>
      <c r="JHC193" s="973"/>
      <c r="JHD193" s="973"/>
      <c r="JHE193" s="973"/>
      <c r="JHF193" s="973"/>
      <c r="JHG193" s="973"/>
      <c r="JHH193" s="973"/>
      <c r="JHI193" s="973"/>
      <c r="JHJ193" s="973"/>
      <c r="JHK193" s="973"/>
      <c r="JHL193" s="973"/>
      <c r="JHM193" s="973"/>
      <c r="JHN193" s="973"/>
      <c r="JHO193" s="973"/>
      <c r="JHP193" s="973"/>
      <c r="JHQ193" s="973"/>
      <c r="JHR193" s="973"/>
      <c r="JHS193" s="973"/>
      <c r="JHT193" s="973"/>
      <c r="JHU193" s="973"/>
      <c r="JHV193" s="973"/>
      <c r="JHW193" s="973"/>
      <c r="JHX193" s="973"/>
      <c r="JHY193" s="973"/>
      <c r="JHZ193" s="973"/>
      <c r="JIA193" s="973"/>
      <c r="JIB193" s="973"/>
      <c r="JIC193" s="973"/>
      <c r="JID193" s="973"/>
      <c r="JIE193" s="973"/>
      <c r="JIF193" s="973"/>
      <c r="JIG193" s="973"/>
      <c r="JIH193" s="973"/>
      <c r="JII193" s="973"/>
      <c r="JIJ193" s="973"/>
      <c r="JIK193" s="973"/>
      <c r="JIL193" s="973"/>
      <c r="JIM193" s="973"/>
      <c r="JIN193" s="973"/>
      <c r="JIO193" s="973"/>
      <c r="JIP193" s="973"/>
      <c r="JIQ193" s="973"/>
      <c r="JIR193" s="973"/>
      <c r="JIS193" s="973"/>
      <c r="JIT193" s="973"/>
      <c r="JIU193" s="973"/>
      <c r="JIV193" s="973"/>
      <c r="JIW193" s="973"/>
      <c r="JIX193" s="973"/>
      <c r="JIY193" s="973"/>
      <c r="JIZ193" s="973"/>
      <c r="JJA193" s="973"/>
      <c r="JJB193" s="973"/>
      <c r="JJC193" s="973"/>
      <c r="JJD193" s="973"/>
      <c r="JJE193" s="973"/>
      <c r="JJF193" s="973"/>
      <c r="JJG193" s="973"/>
      <c r="JJH193" s="973"/>
      <c r="JJI193" s="973"/>
      <c r="JJJ193" s="973"/>
      <c r="JJK193" s="973"/>
      <c r="JJL193" s="973"/>
      <c r="JJM193" s="973"/>
      <c r="JJN193" s="973"/>
      <c r="JJO193" s="973"/>
      <c r="JJP193" s="973"/>
      <c r="JJQ193" s="973"/>
      <c r="JJR193" s="973"/>
      <c r="JJS193" s="973"/>
      <c r="JJT193" s="973"/>
      <c r="JJU193" s="973"/>
      <c r="JJV193" s="973"/>
      <c r="JJW193" s="973"/>
      <c r="JJX193" s="973"/>
      <c r="JJY193" s="973"/>
      <c r="JJZ193" s="973"/>
      <c r="JKA193" s="973"/>
      <c r="JKB193" s="973"/>
      <c r="JKC193" s="973"/>
      <c r="JKD193" s="973"/>
      <c r="JKE193" s="973"/>
      <c r="JKF193" s="973"/>
      <c r="JKG193" s="973"/>
      <c r="JKH193" s="973"/>
      <c r="JKI193" s="973"/>
      <c r="JKJ193" s="973"/>
      <c r="JKK193" s="973"/>
      <c r="JKL193" s="973"/>
      <c r="JKM193" s="973"/>
      <c r="JKN193" s="973"/>
      <c r="JKO193" s="973"/>
      <c r="JKP193" s="973"/>
      <c r="JKQ193" s="973"/>
      <c r="JKR193" s="973"/>
      <c r="JKS193" s="973"/>
      <c r="JKT193" s="973"/>
      <c r="JKU193" s="973"/>
      <c r="JKV193" s="973"/>
      <c r="JKW193" s="973"/>
      <c r="JKX193" s="973"/>
      <c r="JKY193" s="973"/>
      <c r="JKZ193" s="973"/>
      <c r="JLA193" s="973"/>
      <c r="JLB193" s="973"/>
      <c r="JLC193" s="973"/>
      <c r="JLD193" s="973"/>
      <c r="JLE193" s="973"/>
      <c r="JLF193" s="973"/>
      <c r="JLG193" s="973"/>
      <c r="JLH193" s="973"/>
      <c r="JLI193" s="973"/>
      <c r="JLJ193" s="973"/>
      <c r="JLK193" s="973"/>
      <c r="JLL193" s="973"/>
      <c r="JLM193" s="973"/>
      <c r="JLN193" s="973"/>
      <c r="JLO193" s="973"/>
      <c r="JLP193" s="973"/>
      <c r="JLQ193" s="973"/>
      <c r="JLR193" s="973"/>
      <c r="JLS193" s="973"/>
      <c r="JLT193" s="973"/>
      <c r="JLU193" s="973"/>
      <c r="JLV193" s="973"/>
      <c r="JLW193" s="973"/>
      <c r="JLX193" s="973"/>
      <c r="JLY193" s="973"/>
      <c r="JLZ193" s="973"/>
      <c r="JMA193" s="973"/>
      <c r="JMB193" s="973"/>
      <c r="JMC193" s="973"/>
      <c r="JMD193" s="973"/>
      <c r="JME193" s="973"/>
      <c r="JMF193" s="973"/>
      <c r="JMG193" s="973"/>
      <c r="JMH193" s="973"/>
      <c r="JMI193" s="973"/>
      <c r="JMJ193" s="973"/>
      <c r="JMK193" s="973"/>
      <c r="JML193" s="973"/>
      <c r="JMM193" s="973"/>
      <c r="JMN193" s="973"/>
      <c r="JMO193" s="973"/>
      <c r="JMP193" s="973"/>
      <c r="JMQ193" s="973"/>
      <c r="JMR193" s="973"/>
      <c r="JMS193" s="973"/>
      <c r="JMT193" s="973"/>
      <c r="JMU193" s="973"/>
      <c r="JMV193" s="973"/>
      <c r="JMW193" s="973"/>
      <c r="JMX193" s="973"/>
      <c r="JMY193" s="973"/>
      <c r="JMZ193" s="973"/>
      <c r="JNA193" s="973"/>
      <c r="JNB193" s="973"/>
      <c r="JNC193" s="973"/>
      <c r="JND193" s="973"/>
      <c r="JNE193" s="973"/>
      <c r="JNF193" s="973"/>
      <c r="JNG193" s="973"/>
      <c r="JNH193" s="973"/>
      <c r="JNI193" s="973"/>
      <c r="JNJ193" s="973"/>
      <c r="JNK193" s="973"/>
      <c r="JNL193" s="973"/>
      <c r="JNM193" s="973"/>
      <c r="JNN193" s="973"/>
      <c r="JNO193" s="973"/>
      <c r="JNP193" s="973"/>
      <c r="JNQ193" s="973"/>
      <c r="JNR193" s="973"/>
      <c r="JNS193" s="973"/>
      <c r="JNT193" s="973"/>
      <c r="JNU193" s="973"/>
      <c r="JNV193" s="973"/>
      <c r="JNW193" s="973"/>
      <c r="JNX193" s="973"/>
      <c r="JNY193" s="973"/>
      <c r="JNZ193" s="973"/>
      <c r="JOA193" s="973"/>
      <c r="JOB193" s="973"/>
      <c r="JOC193" s="973"/>
      <c r="JOD193" s="973"/>
      <c r="JOE193" s="973"/>
      <c r="JOF193" s="973"/>
      <c r="JOG193" s="973"/>
      <c r="JOH193" s="973"/>
      <c r="JOI193" s="973"/>
      <c r="JOJ193" s="973"/>
      <c r="JOK193" s="973"/>
      <c r="JOL193" s="973"/>
      <c r="JOM193" s="973"/>
      <c r="JON193" s="973"/>
      <c r="JOO193" s="973"/>
      <c r="JOP193" s="973"/>
      <c r="JOQ193" s="973"/>
      <c r="JOR193" s="973"/>
      <c r="JOS193" s="973"/>
      <c r="JOT193" s="973"/>
      <c r="JOU193" s="973"/>
      <c r="JOV193" s="973"/>
      <c r="JOW193" s="973"/>
      <c r="JOX193" s="973"/>
      <c r="JOY193" s="973"/>
      <c r="JOZ193" s="973"/>
      <c r="JPA193" s="973"/>
      <c r="JPB193" s="973"/>
      <c r="JPC193" s="973"/>
      <c r="JPD193" s="973"/>
      <c r="JPE193" s="973"/>
      <c r="JPF193" s="973"/>
      <c r="JPG193" s="973"/>
      <c r="JPH193" s="973"/>
      <c r="JPI193" s="973"/>
      <c r="JPJ193" s="973"/>
      <c r="JPK193" s="973"/>
      <c r="JPL193" s="973"/>
      <c r="JPM193" s="973"/>
      <c r="JPN193" s="973"/>
      <c r="JPO193" s="973"/>
      <c r="JPP193" s="973"/>
      <c r="JPQ193" s="973"/>
      <c r="JPR193" s="973"/>
      <c r="JPS193" s="973"/>
      <c r="JPT193" s="973"/>
      <c r="JPU193" s="973"/>
      <c r="JPV193" s="973"/>
      <c r="JPW193" s="973"/>
      <c r="JPX193" s="973"/>
      <c r="JPY193" s="973"/>
      <c r="JPZ193" s="973"/>
      <c r="JQA193" s="973"/>
      <c r="JQB193" s="973"/>
      <c r="JQC193" s="973"/>
      <c r="JQD193" s="973"/>
      <c r="JQE193" s="973"/>
      <c r="JQF193" s="973"/>
      <c r="JQG193" s="973"/>
      <c r="JQH193" s="973"/>
      <c r="JQI193" s="973"/>
      <c r="JQJ193" s="973"/>
      <c r="JQK193" s="973"/>
      <c r="JQL193" s="973"/>
      <c r="JQM193" s="973"/>
      <c r="JQN193" s="973"/>
      <c r="JQO193" s="973"/>
      <c r="JQP193" s="973"/>
      <c r="JQQ193" s="973"/>
      <c r="JQR193" s="973"/>
      <c r="JQS193" s="973"/>
      <c r="JQT193" s="973"/>
      <c r="JQU193" s="973"/>
      <c r="JQV193" s="973"/>
      <c r="JQW193" s="973"/>
      <c r="JQX193" s="973"/>
      <c r="JQY193" s="973"/>
      <c r="JQZ193" s="973"/>
      <c r="JRA193" s="973"/>
      <c r="JRB193" s="973"/>
      <c r="JRC193" s="973"/>
      <c r="JRD193" s="973"/>
      <c r="JRE193" s="973"/>
      <c r="JRF193" s="973"/>
      <c r="JRG193" s="973"/>
      <c r="JRH193" s="973"/>
      <c r="JRI193" s="973"/>
      <c r="JRJ193" s="973"/>
      <c r="JRK193" s="973"/>
      <c r="JRL193" s="973"/>
      <c r="JRM193" s="973"/>
      <c r="JRN193" s="973"/>
      <c r="JRO193" s="973"/>
      <c r="JRP193" s="973"/>
      <c r="JRQ193" s="973"/>
      <c r="JRR193" s="973"/>
      <c r="JRS193" s="973"/>
      <c r="JRT193" s="973"/>
      <c r="JRU193" s="973"/>
      <c r="JRV193" s="973"/>
      <c r="JRW193" s="973"/>
      <c r="JRX193" s="973"/>
      <c r="JRY193" s="973"/>
      <c r="JRZ193" s="973"/>
      <c r="JSA193" s="973"/>
      <c r="JSB193" s="973"/>
      <c r="JSC193" s="973"/>
      <c r="JSD193" s="973"/>
      <c r="JSE193" s="973"/>
      <c r="JSF193" s="973"/>
      <c r="JSG193" s="973"/>
      <c r="JSH193" s="973"/>
      <c r="JSI193" s="973"/>
      <c r="JSJ193" s="973"/>
      <c r="JSK193" s="973"/>
      <c r="JSL193" s="973"/>
      <c r="JSM193" s="973"/>
      <c r="JSN193" s="973"/>
      <c r="JSO193" s="973"/>
      <c r="JSP193" s="973"/>
      <c r="JSQ193" s="973"/>
      <c r="JSR193" s="973"/>
      <c r="JSS193" s="973"/>
      <c r="JST193" s="973"/>
      <c r="JSU193" s="973"/>
      <c r="JSV193" s="973"/>
      <c r="JSW193" s="973"/>
      <c r="JSX193" s="973"/>
      <c r="JSY193" s="973"/>
      <c r="JSZ193" s="973"/>
      <c r="JTA193" s="973"/>
      <c r="JTB193" s="973"/>
      <c r="JTC193" s="973"/>
      <c r="JTD193" s="973"/>
      <c r="JTE193" s="973"/>
      <c r="JTF193" s="973"/>
      <c r="JTG193" s="973"/>
      <c r="JTH193" s="973"/>
      <c r="JTI193" s="973"/>
      <c r="JTJ193" s="973"/>
      <c r="JTK193" s="973"/>
      <c r="JTL193" s="973"/>
      <c r="JTM193" s="973"/>
      <c r="JTN193" s="973"/>
      <c r="JTO193" s="973"/>
      <c r="JTP193" s="973"/>
      <c r="JTQ193" s="973"/>
      <c r="JTR193" s="973"/>
      <c r="JTS193" s="973"/>
      <c r="JTT193" s="973"/>
      <c r="JTU193" s="973"/>
      <c r="JTV193" s="973"/>
      <c r="JTW193" s="973"/>
      <c r="JTX193" s="973"/>
      <c r="JTY193" s="973"/>
      <c r="JTZ193" s="973"/>
      <c r="JUA193" s="973"/>
      <c r="JUB193" s="973"/>
      <c r="JUC193" s="973"/>
      <c r="JUD193" s="973"/>
      <c r="JUE193" s="973"/>
      <c r="JUF193" s="973"/>
      <c r="JUG193" s="973"/>
      <c r="JUH193" s="973"/>
      <c r="JUI193" s="973"/>
      <c r="JUJ193" s="973"/>
      <c r="JUK193" s="973"/>
      <c r="JUL193" s="973"/>
      <c r="JUM193" s="973"/>
      <c r="JUN193" s="973"/>
      <c r="JUO193" s="973"/>
      <c r="JUP193" s="973"/>
      <c r="JUQ193" s="973"/>
      <c r="JUR193" s="973"/>
      <c r="JUS193" s="973"/>
      <c r="JUT193" s="973"/>
      <c r="JUU193" s="973"/>
      <c r="JUV193" s="973"/>
      <c r="JUW193" s="973"/>
      <c r="JUX193" s="973"/>
      <c r="JUY193" s="973"/>
      <c r="JUZ193" s="973"/>
      <c r="JVA193" s="973"/>
      <c r="JVB193" s="973"/>
      <c r="JVC193" s="973"/>
      <c r="JVD193" s="973"/>
      <c r="JVE193" s="973"/>
      <c r="JVF193" s="973"/>
      <c r="JVG193" s="973"/>
      <c r="JVH193" s="973"/>
      <c r="JVI193" s="973"/>
      <c r="JVJ193" s="973"/>
      <c r="JVK193" s="973"/>
      <c r="JVL193" s="973"/>
      <c r="JVM193" s="973"/>
      <c r="JVN193" s="973"/>
      <c r="JVO193" s="973"/>
      <c r="JVP193" s="973"/>
      <c r="JVQ193" s="973"/>
      <c r="JVR193" s="973"/>
      <c r="JVS193" s="973"/>
      <c r="JVT193" s="973"/>
      <c r="JVU193" s="973"/>
      <c r="JVV193" s="973"/>
      <c r="JVW193" s="973"/>
      <c r="JVX193" s="973"/>
      <c r="JVY193" s="973"/>
      <c r="JVZ193" s="973"/>
      <c r="JWA193" s="973"/>
      <c r="JWB193" s="973"/>
      <c r="JWC193" s="973"/>
      <c r="JWD193" s="973"/>
      <c r="JWE193" s="973"/>
      <c r="JWF193" s="973"/>
      <c r="JWG193" s="973"/>
      <c r="JWH193" s="973"/>
      <c r="JWI193" s="973"/>
      <c r="JWJ193" s="973"/>
      <c r="JWK193" s="973"/>
      <c r="JWL193" s="973"/>
      <c r="JWM193" s="973"/>
      <c r="JWN193" s="973"/>
      <c r="JWO193" s="973"/>
      <c r="JWP193" s="973"/>
      <c r="JWQ193" s="973"/>
      <c r="JWR193" s="973"/>
      <c r="JWS193" s="973"/>
      <c r="JWT193" s="973"/>
      <c r="JWU193" s="973"/>
      <c r="JWV193" s="973"/>
      <c r="JWW193" s="973"/>
      <c r="JWX193" s="973"/>
      <c r="JWY193" s="973"/>
      <c r="JWZ193" s="973"/>
      <c r="JXA193" s="973"/>
      <c r="JXB193" s="973"/>
      <c r="JXC193" s="973"/>
      <c r="JXD193" s="973"/>
      <c r="JXE193" s="973"/>
      <c r="JXF193" s="973"/>
      <c r="JXG193" s="973"/>
      <c r="JXH193" s="973"/>
      <c r="JXI193" s="973"/>
      <c r="JXJ193" s="973"/>
      <c r="JXK193" s="973"/>
      <c r="JXL193" s="973"/>
      <c r="JXM193" s="973"/>
      <c r="JXN193" s="973"/>
      <c r="JXO193" s="973"/>
      <c r="JXP193" s="973"/>
      <c r="JXQ193" s="973"/>
      <c r="JXR193" s="973"/>
      <c r="JXS193" s="973"/>
      <c r="JXT193" s="973"/>
      <c r="JXU193" s="973"/>
      <c r="JXV193" s="973"/>
      <c r="JXW193" s="973"/>
      <c r="JXX193" s="973"/>
      <c r="JXY193" s="973"/>
      <c r="JXZ193" s="973"/>
      <c r="JYA193" s="973"/>
      <c r="JYB193" s="973"/>
      <c r="JYC193" s="973"/>
      <c r="JYD193" s="973"/>
      <c r="JYE193" s="973"/>
      <c r="JYF193" s="973"/>
      <c r="JYG193" s="973"/>
      <c r="JYH193" s="973"/>
      <c r="JYI193" s="973"/>
      <c r="JYJ193" s="973"/>
      <c r="JYK193" s="973"/>
      <c r="JYL193" s="973"/>
      <c r="JYM193" s="973"/>
      <c r="JYN193" s="973"/>
      <c r="JYO193" s="973"/>
      <c r="JYP193" s="973"/>
      <c r="JYQ193" s="973"/>
      <c r="JYR193" s="973"/>
      <c r="JYS193" s="973"/>
      <c r="JYT193" s="973"/>
      <c r="JYU193" s="973"/>
      <c r="JYV193" s="973"/>
      <c r="JYW193" s="973"/>
      <c r="JYX193" s="973"/>
      <c r="JYY193" s="973"/>
      <c r="JYZ193" s="973"/>
      <c r="JZA193" s="973"/>
      <c r="JZB193" s="973"/>
      <c r="JZC193" s="973"/>
      <c r="JZD193" s="973"/>
      <c r="JZE193" s="973"/>
      <c r="JZF193" s="973"/>
      <c r="JZG193" s="973"/>
      <c r="JZH193" s="973"/>
      <c r="JZI193" s="973"/>
      <c r="JZJ193" s="973"/>
      <c r="JZK193" s="973"/>
      <c r="JZL193" s="973"/>
      <c r="JZM193" s="973"/>
      <c r="JZN193" s="973"/>
      <c r="JZO193" s="973"/>
      <c r="JZP193" s="973"/>
      <c r="JZQ193" s="973"/>
      <c r="JZR193" s="973"/>
      <c r="JZS193" s="973"/>
      <c r="JZT193" s="973"/>
      <c r="JZU193" s="973"/>
      <c r="JZV193" s="973"/>
      <c r="JZW193" s="973"/>
      <c r="JZX193" s="973"/>
      <c r="JZY193" s="973"/>
      <c r="JZZ193" s="973"/>
      <c r="KAA193" s="973"/>
      <c r="KAB193" s="973"/>
      <c r="KAC193" s="973"/>
      <c r="KAD193" s="973"/>
      <c r="KAE193" s="973"/>
      <c r="KAF193" s="973"/>
      <c r="KAG193" s="973"/>
      <c r="KAH193" s="973"/>
      <c r="KAI193" s="973"/>
      <c r="KAJ193" s="973"/>
      <c r="KAK193" s="973"/>
      <c r="KAL193" s="973"/>
      <c r="KAM193" s="973"/>
      <c r="KAN193" s="973"/>
      <c r="KAO193" s="973"/>
      <c r="KAP193" s="973"/>
      <c r="KAQ193" s="973"/>
      <c r="KAR193" s="973"/>
      <c r="KAS193" s="973"/>
      <c r="KAT193" s="973"/>
      <c r="KAU193" s="973"/>
      <c r="KAV193" s="973"/>
      <c r="KAW193" s="973"/>
      <c r="KAX193" s="973"/>
      <c r="KAY193" s="973"/>
      <c r="KAZ193" s="973"/>
      <c r="KBA193" s="973"/>
      <c r="KBB193" s="973"/>
      <c r="KBC193" s="973"/>
      <c r="KBD193" s="973"/>
      <c r="KBE193" s="973"/>
      <c r="KBF193" s="973"/>
      <c r="KBG193" s="973"/>
      <c r="KBH193" s="973"/>
      <c r="KBI193" s="973"/>
      <c r="KBJ193" s="973"/>
      <c r="KBK193" s="973"/>
      <c r="KBL193" s="973"/>
      <c r="KBM193" s="973"/>
      <c r="KBN193" s="973"/>
      <c r="KBO193" s="973"/>
      <c r="KBP193" s="973"/>
      <c r="KBQ193" s="973"/>
      <c r="KBR193" s="973"/>
      <c r="KBS193" s="973"/>
      <c r="KBT193" s="973"/>
      <c r="KBU193" s="973"/>
      <c r="KBV193" s="973"/>
      <c r="KBW193" s="973"/>
      <c r="KBX193" s="973"/>
      <c r="KBY193" s="973"/>
      <c r="KBZ193" s="973"/>
      <c r="KCA193" s="973"/>
      <c r="KCB193" s="973"/>
      <c r="KCC193" s="973"/>
      <c r="KCD193" s="973"/>
      <c r="KCE193" s="973"/>
      <c r="KCF193" s="973"/>
      <c r="KCG193" s="973"/>
      <c r="KCH193" s="973"/>
      <c r="KCI193" s="973"/>
      <c r="KCJ193" s="973"/>
      <c r="KCK193" s="973"/>
      <c r="KCL193" s="973"/>
      <c r="KCM193" s="973"/>
      <c r="KCN193" s="973"/>
      <c r="KCO193" s="973"/>
      <c r="KCP193" s="973"/>
      <c r="KCQ193" s="973"/>
      <c r="KCR193" s="973"/>
      <c r="KCS193" s="973"/>
      <c r="KCT193" s="973"/>
      <c r="KCU193" s="973"/>
      <c r="KCV193" s="973"/>
      <c r="KCW193" s="973"/>
      <c r="KCX193" s="973"/>
      <c r="KCY193" s="973"/>
      <c r="KCZ193" s="973"/>
      <c r="KDA193" s="973"/>
      <c r="KDB193" s="973"/>
      <c r="KDC193" s="973"/>
      <c r="KDD193" s="973"/>
      <c r="KDE193" s="973"/>
      <c r="KDF193" s="973"/>
      <c r="KDG193" s="973"/>
      <c r="KDH193" s="973"/>
      <c r="KDI193" s="973"/>
      <c r="KDJ193" s="973"/>
      <c r="KDK193" s="973"/>
      <c r="KDL193" s="973"/>
      <c r="KDM193" s="973"/>
      <c r="KDN193" s="973"/>
      <c r="KDO193" s="973"/>
      <c r="KDP193" s="973"/>
      <c r="KDQ193" s="973"/>
      <c r="KDR193" s="973"/>
      <c r="KDS193" s="973"/>
      <c r="KDT193" s="973"/>
      <c r="KDU193" s="973"/>
      <c r="KDV193" s="973"/>
      <c r="KDW193" s="973"/>
      <c r="KDX193" s="973"/>
      <c r="KDY193" s="973"/>
      <c r="KDZ193" s="973"/>
      <c r="KEA193" s="973"/>
      <c r="KEB193" s="973"/>
      <c r="KEC193" s="973"/>
      <c r="KED193" s="973"/>
      <c r="KEE193" s="973"/>
      <c r="KEF193" s="973"/>
      <c r="KEG193" s="973"/>
      <c r="KEH193" s="973"/>
      <c r="KEI193" s="973"/>
      <c r="KEJ193" s="973"/>
      <c r="KEK193" s="973"/>
      <c r="KEL193" s="973"/>
      <c r="KEM193" s="973"/>
      <c r="KEN193" s="973"/>
      <c r="KEO193" s="973"/>
      <c r="KEP193" s="973"/>
      <c r="KEQ193" s="973"/>
      <c r="KER193" s="973"/>
      <c r="KES193" s="973"/>
      <c r="KET193" s="973"/>
      <c r="KEU193" s="973"/>
      <c r="KEV193" s="973"/>
      <c r="KEW193" s="973"/>
      <c r="KEX193" s="973"/>
      <c r="KEY193" s="973"/>
      <c r="KEZ193" s="973"/>
      <c r="KFA193" s="973"/>
      <c r="KFB193" s="973"/>
      <c r="KFC193" s="973"/>
      <c r="KFD193" s="973"/>
      <c r="KFE193" s="973"/>
      <c r="KFF193" s="973"/>
      <c r="KFG193" s="973"/>
      <c r="KFH193" s="973"/>
      <c r="KFI193" s="973"/>
      <c r="KFJ193" s="973"/>
      <c r="KFK193" s="973"/>
      <c r="KFL193" s="973"/>
      <c r="KFM193" s="973"/>
      <c r="KFN193" s="973"/>
      <c r="KFO193" s="973"/>
      <c r="KFP193" s="973"/>
      <c r="KFQ193" s="973"/>
      <c r="KFR193" s="973"/>
      <c r="KFS193" s="973"/>
      <c r="KFT193" s="973"/>
      <c r="KFU193" s="973"/>
      <c r="KFV193" s="973"/>
      <c r="KFW193" s="973"/>
      <c r="KFX193" s="973"/>
      <c r="KFY193" s="973"/>
      <c r="KFZ193" s="973"/>
      <c r="KGA193" s="973"/>
      <c r="KGB193" s="973"/>
      <c r="KGC193" s="973"/>
      <c r="KGD193" s="973"/>
      <c r="KGE193" s="973"/>
      <c r="KGF193" s="973"/>
      <c r="KGG193" s="973"/>
      <c r="KGH193" s="973"/>
      <c r="KGI193" s="973"/>
      <c r="KGJ193" s="973"/>
      <c r="KGK193" s="973"/>
      <c r="KGL193" s="973"/>
      <c r="KGM193" s="973"/>
      <c r="KGN193" s="973"/>
      <c r="KGO193" s="973"/>
      <c r="KGP193" s="973"/>
      <c r="KGQ193" s="973"/>
      <c r="KGR193" s="973"/>
      <c r="KGS193" s="973"/>
      <c r="KGT193" s="973"/>
      <c r="KGU193" s="973"/>
      <c r="KGV193" s="973"/>
      <c r="KGW193" s="973"/>
      <c r="KGX193" s="973"/>
      <c r="KGY193" s="973"/>
      <c r="KGZ193" s="973"/>
      <c r="KHA193" s="973"/>
      <c r="KHB193" s="973"/>
      <c r="KHC193" s="973"/>
      <c r="KHD193" s="973"/>
      <c r="KHE193" s="973"/>
      <c r="KHF193" s="973"/>
      <c r="KHG193" s="973"/>
      <c r="KHH193" s="973"/>
      <c r="KHI193" s="973"/>
      <c r="KHJ193" s="973"/>
      <c r="KHK193" s="973"/>
      <c r="KHL193" s="973"/>
      <c r="KHM193" s="973"/>
      <c r="KHN193" s="973"/>
      <c r="KHO193" s="973"/>
      <c r="KHP193" s="973"/>
      <c r="KHQ193" s="973"/>
      <c r="KHR193" s="973"/>
      <c r="KHS193" s="973"/>
      <c r="KHT193" s="973"/>
      <c r="KHU193" s="973"/>
      <c r="KHV193" s="973"/>
      <c r="KHW193" s="973"/>
      <c r="KHX193" s="973"/>
      <c r="KHY193" s="973"/>
      <c r="KHZ193" s="973"/>
      <c r="KIA193" s="973"/>
      <c r="KIB193" s="973"/>
      <c r="KIC193" s="973"/>
      <c r="KID193" s="973"/>
      <c r="KIE193" s="973"/>
      <c r="KIF193" s="973"/>
      <c r="KIG193" s="973"/>
      <c r="KIH193" s="973"/>
      <c r="KII193" s="973"/>
      <c r="KIJ193" s="973"/>
      <c r="KIK193" s="973"/>
      <c r="KIL193" s="973"/>
      <c r="KIM193" s="973"/>
      <c r="KIN193" s="973"/>
      <c r="KIO193" s="973"/>
      <c r="KIP193" s="973"/>
      <c r="KIQ193" s="973"/>
      <c r="KIR193" s="973"/>
      <c r="KIS193" s="973"/>
      <c r="KIT193" s="973"/>
      <c r="KIU193" s="973"/>
      <c r="KIV193" s="973"/>
      <c r="KIW193" s="973"/>
      <c r="KIX193" s="973"/>
      <c r="KIY193" s="973"/>
      <c r="KIZ193" s="973"/>
      <c r="KJA193" s="973"/>
      <c r="KJB193" s="973"/>
      <c r="KJC193" s="973"/>
      <c r="KJD193" s="973"/>
      <c r="KJE193" s="973"/>
      <c r="KJF193" s="973"/>
      <c r="KJG193" s="973"/>
      <c r="KJH193" s="973"/>
      <c r="KJI193" s="973"/>
      <c r="KJJ193" s="973"/>
      <c r="KJK193" s="973"/>
      <c r="KJL193" s="973"/>
      <c r="KJM193" s="973"/>
      <c r="KJN193" s="973"/>
      <c r="KJO193" s="973"/>
      <c r="KJP193" s="973"/>
      <c r="KJQ193" s="973"/>
      <c r="KJR193" s="973"/>
      <c r="KJS193" s="973"/>
      <c r="KJT193" s="973"/>
      <c r="KJU193" s="973"/>
      <c r="KJV193" s="973"/>
      <c r="KJW193" s="973"/>
      <c r="KJX193" s="973"/>
      <c r="KJY193" s="973"/>
      <c r="KJZ193" s="973"/>
      <c r="KKA193" s="973"/>
      <c r="KKB193" s="973"/>
      <c r="KKC193" s="973"/>
      <c r="KKD193" s="973"/>
      <c r="KKE193" s="973"/>
      <c r="KKF193" s="973"/>
      <c r="KKG193" s="973"/>
      <c r="KKH193" s="973"/>
      <c r="KKI193" s="973"/>
      <c r="KKJ193" s="973"/>
      <c r="KKK193" s="973"/>
      <c r="KKL193" s="973"/>
      <c r="KKM193" s="973"/>
      <c r="KKN193" s="973"/>
      <c r="KKO193" s="973"/>
      <c r="KKP193" s="973"/>
      <c r="KKQ193" s="973"/>
      <c r="KKR193" s="973"/>
      <c r="KKS193" s="973"/>
      <c r="KKT193" s="973"/>
      <c r="KKU193" s="973"/>
      <c r="KKV193" s="973"/>
      <c r="KKW193" s="973"/>
      <c r="KKX193" s="973"/>
      <c r="KKY193" s="973"/>
      <c r="KKZ193" s="973"/>
      <c r="KLA193" s="973"/>
      <c r="KLB193" s="973"/>
      <c r="KLC193" s="973"/>
      <c r="KLD193" s="973"/>
      <c r="KLE193" s="973"/>
      <c r="KLF193" s="973"/>
      <c r="KLG193" s="973"/>
      <c r="KLH193" s="973"/>
      <c r="KLI193" s="973"/>
      <c r="KLJ193" s="973"/>
      <c r="KLK193" s="973"/>
      <c r="KLL193" s="973"/>
      <c r="KLM193" s="973"/>
      <c r="KLN193" s="973"/>
      <c r="KLO193" s="973"/>
      <c r="KLP193" s="973"/>
      <c r="KLQ193" s="973"/>
      <c r="KLR193" s="973"/>
      <c r="KLS193" s="973"/>
      <c r="KLT193" s="973"/>
      <c r="KLU193" s="973"/>
      <c r="KLV193" s="973"/>
      <c r="KLW193" s="973"/>
      <c r="KLX193" s="973"/>
      <c r="KLY193" s="973"/>
      <c r="KLZ193" s="973"/>
      <c r="KMA193" s="973"/>
      <c r="KMB193" s="973"/>
      <c r="KMC193" s="973"/>
      <c r="KMD193" s="973"/>
      <c r="KME193" s="973"/>
      <c r="KMF193" s="973"/>
      <c r="KMG193" s="973"/>
      <c r="KMH193" s="973"/>
      <c r="KMI193" s="973"/>
      <c r="KMJ193" s="973"/>
      <c r="KMK193" s="973"/>
      <c r="KML193" s="973"/>
      <c r="KMM193" s="973"/>
      <c r="KMN193" s="973"/>
      <c r="KMO193" s="973"/>
      <c r="KMP193" s="973"/>
      <c r="KMQ193" s="973"/>
      <c r="KMR193" s="973"/>
      <c r="KMS193" s="973"/>
      <c r="KMT193" s="973"/>
      <c r="KMU193" s="973"/>
      <c r="KMV193" s="973"/>
      <c r="KMW193" s="973"/>
      <c r="KMX193" s="973"/>
      <c r="KMY193" s="973"/>
      <c r="KMZ193" s="973"/>
      <c r="KNA193" s="973"/>
      <c r="KNB193" s="973"/>
      <c r="KNC193" s="973"/>
      <c r="KND193" s="973"/>
      <c r="KNE193" s="973"/>
      <c r="KNF193" s="973"/>
      <c r="KNG193" s="973"/>
      <c r="KNH193" s="973"/>
      <c r="KNI193" s="973"/>
      <c r="KNJ193" s="973"/>
      <c r="KNK193" s="973"/>
      <c r="KNL193" s="973"/>
      <c r="KNM193" s="973"/>
      <c r="KNN193" s="973"/>
      <c r="KNO193" s="973"/>
      <c r="KNP193" s="973"/>
      <c r="KNQ193" s="973"/>
      <c r="KNR193" s="973"/>
      <c r="KNS193" s="973"/>
      <c r="KNT193" s="973"/>
      <c r="KNU193" s="973"/>
      <c r="KNV193" s="973"/>
      <c r="KNW193" s="973"/>
      <c r="KNX193" s="973"/>
      <c r="KNY193" s="973"/>
      <c r="KNZ193" s="973"/>
      <c r="KOA193" s="973"/>
      <c r="KOB193" s="973"/>
      <c r="KOC193" s="973"/>
      <c r="KOD193" s="973"/>
      <c r="KOE193" s="973"/>
      <c r="KOF193" s="973"/>
      <c r="KOG193" s="973"/>
      <c r="KOH193" s="973"/>
      <c r="KOI193" s="973"/>
      <c r="KOJ193" s="973"/>
      <c r="KOK193" s="973"/>
      <c r="KOL193" s="973"/>
      <c r="KOM193" s="973"/>
      <c r="KON193" s="973"/>
      <c r="KOO193" s="973"/>
      <c r="KOP193" s="973"/>
      <c r="KOQ193" s="973"/>
      <c r="KOR193" s="973"/>
      <c r="KOS193" s="973"/>
      <c r="KOT193" s="973"/>
      <c r="KOU193" s="973"/>
      <c r="KOV193" s="973"/>
      <c r="KOW193" s="973"/>
      <c r="KOX193" s="973"/>
      <c r="KOY193" s="973"/>
      <c r="KOZ193" s="973"/>
      <c r="KPA193" s="973"/>
      <c r="KPB193" s="973"/>
      <c r="KPC193" s="973"/>
      <c r="KPD193" s="973"/>
      <c r="KPE193" s="973"/>
      <c r="KPF193" s="973"/>
      <c r="KPG193" s="973"/>
      <c r="KPH193" s="973"/>
      <c r="KPI193" s="973"/>
      <c r="KPJ193" s="973"/>
      <c r="KPK193" s="973"/>
      <c r="KPL193" s="973"/>
      <c r="KPM193" s="973"/>
      <c r="KPN193" s="973"/>
      <c r="KPO193" s="973"/>
      <c r="KPP193" s="973"/>
      <c r="KPQ193" s="973"/>
      <c r="KPR193" s="973"/>
      <c r="KPS193" s="973"/>
      <c r="KPT193" s="973"/>
      <c r="KPU193" s="973"/>
      <c r="KPV193" s="973"/>
      <c r="KPW193" s="973"/>
      <c r="KPX193" s="973"/>
      <c r="KPY193" s="973"/>
      <c r="KPZ193" s="973"/>
      <c r="KQA193" s="973"/>
      <c r="KQB193" s="973"/>
      <c r="KQC193" s="973"/>
      <c r="KQD193" s="973"/>
      <c r="KQE193" s="973"/>
      <c r="KQF193" s="973"/>
      <c r="KQG193" s="973"/>
      <c r="KQH193" s="973"/>
      <c r="KQI193" s="973"/>
      <c r="KQJ193" s="973"/>
      <c r="KQK193" s="973"/>
      <c r="KQL193" s="973"/>
      <c r="KQM193" s="973"/>
      <c r="KQN193" s="973"/>
      <c r="KQO193" s="973"/>
      <c r="KQP193" s="973"/>
      <c r="KQQ193" s="973"/>
      <c r="KQR193" s="973"/>
      <c r="KQS193" s="973"/>
      <c r="KQT193" s="973"/>
      <c r="KQU193" s="973"/>
      <c r="KQV193" s="973"/>
      <c r="KQW193" s="973"/>
      <c r="KQX193" s="973"/>
      <c r="KQY193" s="973"/>
      <c r="KQZ193" s="973"/>
      <c r="KRA193" s="973"/>
      <c r="KRB193" s="973"/>
      <c r="KRC193" s="973"/>
      <c r="KRD193" s="973"/>
      <c r="KRE193" s="973"/>
      <c r="KRF193" s="973"/>
      <c r="KRG193" s="973"/>
      <c r="KRH193" s="973"/>
      <c r="KRI193" s="973"/>
      <c r="KRJ193" s="973"/>
      <c r="KRK193" s="973"/>
      <c r="KRL193" s="973"/>
      <c r="KRM193" s="973"/>
      <c r="KRN193" s="973"/>
      <c r="KRO193" s="973"/>
      <c r="KRP193" s="973"/>
      <c r="KRQ193" s="973"/>
      <c r="KRR193" s="973"/>
      <c r="KRS193" s="973"/>
      <c r="KRT193" s="973"/>
      <c r="KRU193" s="973"/>
      <c r="KRV193" s="973"/>
      <c r="KRW193" s="973"/>
      <c r="KRX193" s="973"/>
      <c r="KRY193" s="973"/>
      <c r="KRZ193" s="973"/>
      <c r="KSA193" s="973"/>
      <c r="KSB193" s="973"/>
      <c r="KSC193" s="973"/>
      <c r="KSD193" s="973"/>
      <c r="KSE193" s="973"/>
      <c r="KSF193" s="973"/>
      <c r="KSG193" s="973"/>
      <c r="KSH193" s="973"/>
      <c r="KSI193" s="973"/>
      <c r="KSJ193" s="973"/>
      <c r="KSK193" s="973"/>
      <c r="KSL193" s="973"/>
      <c r="KSM193" s="973"/>
      <c r="KSN193" s="973"/>
      <c r="KSO193" s="973"/>
      <c r="KSP193" s="973"/>
      <c r="KSQ193" s="973"/>
      <c r="KSR193" s="973"/>
      <c r="KSS193" s="973"/>
      <c r="KST193" s="973"/>
      <c r="KSU193" s="973"/>
      <c r="KSV193" s="973"/>
      <c r="KSW193" s="973"/>
      <c r="KSX193" s="973"/>
      <c r="KSY193" s="973"/>
      <c r="KSZ193" s="973"/>
      <c r="KTA193" s="973"/>
      <c r="KTB193" s="973"/>
      <c r="KTC193" s="973"/>
      <c r="KTD193" s="973"/>
      <c r="KTE193" s="973"/>
      <c r="KTF193" s="973"/>
      <c r="KTG193" s="973"/>
      <c r="KTH193" s="973"/>
      <c r="KTI193" s="973"/>
      <c r="KTJ193" s="973"/>
      <c r="KTK193" s="973"/>
      <c r="KTL193" s="973"/>
      <c r="KTM193" s="973"/>
      <c r="KTN193" s="973"/>
      <c r="KTO193" s="973"/>
      <c r="KTP193" s="973"/>
      <c r="KTQ193" s="973"/>
      <c r="KTR193" s="973"/>
      <c r="KTS193" s="973"/>
      <c r="KTT193" s="973"/>
      <c r="KTU193" s="973"/>
      <c r="KTV193" s="973"/>
      <c r="KTW193" s="973"/>
      <c r="KTX193" s="973"/>
      <c r="KTY193" s="973"/>
      <c r="KTZ193" s="973"/>
      <c r="KUA193" s="973"/>
      <c r="KUB193" s="973"/>
      <c r="KUC193" s="973"/>
      <c r="KUD193" s="973"/>
      <c r="KUE193" s="973"/>
      <c r="KUF193" s="973"/>
      <c r="KUG193" s="973"/>
      <c r="KUH193" s="973"/>
      <c r="KUI193" s="973"/>
      <c r="KUJ193" s="973"/>
      <c r="KUK193" s="973"/>
      <c r="KUL193" s="973"/>
      <c r="KUM193" s="973"/>
      <c r="KUN193" s="973"/>
      <c r="KUO193" s="973"/>
      <c r="KUP193" s="973"/>
      <c r="KUQ193" s="973"/>
      <c r="KUR193" s="973"/>
      <c r="KUS193" s="973"/>
      <c r="KUT193" s="973"/>
      <c r="KUU193" s="973"/>
      <c r="KUV193" s="973"/>
      <c r="KUW193" s="973"/>
      <c r="KUX193" s="973"/>
      <c r="KUY193" s="973"/>
      <c r="KUZ193" s="973"/>
      <c r="KVA193" s="973"/>
      <c r="KVB193" s="973"/>
      <c r="KVC193" s="973"/>
      <c r="KVD193" s="973"/>
      <c r="KVE193" s="973"/>
      <c r="KVF193" s="973"/>
      <c r="KVG193" s="973"/>
      <c r="KVH193" s="973"/>
      <c r="KVI193" s="973"/>
      <c r="KVJ193" s="973"/>
      <c r="KVK193" s="973"/>
      <c r="KVL193" s="973"/>
      <c r="KVM193" s="973"/>
      <c r="KVN193" s="973"/>
      <c r="KVO193" s="973"/>
      <c r="KVP193" s="973"/>
      <c r="KVQ193" s="973"/>
      <c r="KVR193" s="973"/>
      <c r="KVS193" s="973"/>
      <c r="KVT193" s="973"/>
      <c r="KVU193" s="973"/>
      <c r="KVV193" s="973"/>
      <c r="KVW193" s="973"/>
      <c r="KVX193" s="973"/>
      <c r="KVY193" s="973"/>
      <c r="KVZ193" s="973"/>
      <c r="KWA193" s="973"/>
      <c r="KWB193" s="973"/>
      <c r="KWC193" s="973"/>
      <c r="KWD193" s="973"/>
      <c r="KWE193" s="973"/>
      <c r="KWF193" s="973"/>
      <c r="KWG193" s="973"/>
      <c r="KWH193" s="973"/>
      <c r="KWI193" s="973"/>
      <c r="KWJ193" s="973"/>
      <c r="KWK193" s="973"/>
      <c r="KWL193" s="973"/>
      <c r="KWM193" s="973"/>
      <c r="KWN193" s="973"/>
      <c r="KWO193" s="973"/>
      <c r="KWP193" s="973"/>
      <c r="KWQ193" s="973"/>
      <c r="KWR193" s="973"/>
      <c r="KWS193" s="973"/>
      <c r="KWT193" s="973"/>
      <c r="KWU193" s="973"/>
      <c r="KWV193" s="973"/>
      <c r="KWW193" s="973"/>
      <c r="KWX193" s="973"/>
      <c r="KWY193" s="973"/>
      <c r="KWZ193" s="973"/>
      <c r="KXA193" s="973"/>
      <c r="KXB193" s="973"/>
      <c r="KXC193" s="973"/>
      <c r="KXD193" s="973"/>
      <c r="KXE193" s="973"/>
      <c r="KXF193" s="973"/>
      <c r="KXG193" s="973"/>
      <c r="KXH193" s="973"/>
      <c r="KXI193" s="973"/>
      <c r="KXJ193" s="973"/>
      <c r="KXK193" s="973"/>
      <c r="KXL193" s="973"/>
      <c r="KXM193" s="973"/>
      <c r="KXN193" s="973"/>
      <c r="KXO193" s="973"/>
      <c r="KXP193" s="973"/>
      <c r="KXQ193" s="973"/>
      <c r="KXR193" s="973"/>
      <c r="KXS193" s="973"/>
      <c r="KXT193" s="973"/>
      <c r="KXU193" s="973"/>
      <c r="KXV193" s="973"/>
      <c r="KXW193" s="973"/>
      <c r="KXX193" s="973"/>
      <c r="KXY193" s="973"/>
      <c r="KXZ193" s="973"/>
      <c r="KYA193" s="973"/>
      <c r="KYB193" s="973"/>
      <c r="KYC193" s="973"/>
      <c r="KYD193" s="973"/>
      <c r="KYE193" s="973"/>
      <c r="KYF193" s="973"/>
      <c r="KYG193" s="973"/>
      <c r="KYH193" s="973"/>
      <c r="KYI193" s="973"/>
      <c r="KYJ193" s="973"/>
      <c r="KYK193" s="973"/>
      <c r="KYL193" s="973"/>
      <c r="KYM193" s="973"/>
      <c r="KYN193" s="973"/>
      <c r="KYO193" s="973"/>
      <c r="KYP193" s="973"/>
      <c r="KYQ193" s="973"/>
      <c r="KYR193" s="973"/>
      <c r="KYS193" s="973"/>
      <c r="KYT193" s="973"/>
      <c r="KYU193" s="973"/>
      <c r="KYV193" s="973"/>
      <c r="KYW193" s="973"/>
      <c r="KYX193" s="973"/>
      <c r="KYY193" s="973"/>
      <c r="KYZ193" s="973"/>
      <c r="KZA193" s="973"/>
      <c r="KZB193" s="973"/>
      <c r="KZC193" s="973"/>
      <c r="KZD193" s="973"/>
      <c r="KZE193" s="973"/>
      <c r="KZF193" s="973"/>
      <c r="KZG193" s="973"/>
      <c r="KZH193" s="973"/>
      <c r="KZI193" s="973"/>
      <c r="KZJ193" s="973"/>
      <c r="KZK193" s="973"/>
      <c r="KZL193" s="973"/>
      <c r="KZM193" s="973"/>
      <c r="KZN193" s="973"/>
      <c r="KZO193" s="973"/>
      <c r="KZP193" s="973"/>
      <c r="KZQ193" s="973"/>
      <c r="KZR193" s="973"/>
      <c r="KZS193" s="973"/>
      <c r="KZT193" s="973"/>
      <c r="KZU193" s="973"/>
      <c r="KZV193" s="973"/>
      <c r="KZW193" s="973"/>
      <c r="KZX193" s="973"/>
      <c r="KZY193" s="973"/>
      <c r="KZZ193" s="973"/>
      <c r="LAA193" s="973"/>
      <c r="LAB193" s="973"/>
      <c r="LAC193" s="973"/>
      <c r="LAD193" s="973"/>
      <c r="LAE193" s="973"/>
      <c r="LAF193" s="973"/>
      <c r="LAG193" s="973"/>
      <c r="LAH193" s="973"/>
      <c r="LAI193" s="973"/>
      <c r="LAJ193" s="973"/>
      <c r="LAK193" s="973"/>
      <c r="LAL193" s="973"/>
      <c r="LAM193" s="973"/>
      <c r="LAN193" s="973"/>
      <c r="LAO193" s="973"/>
      <c r="LAP193" s="973"/>
      <c r="LAQ193" s="973"/>
      <c r="LAR193" s="973"/>
      <c r="LAS193" s="973"/>
      <c r="LAT193" s="973"/>
      <c r="LAU193" s="973"/>
      <c r="LAV193" s="973"/>
      <c r="LAW193" s="973"/>
      <c r="LAX193" s="973"/>
      <c r="LAY193" s="973"/>
      <c r="LAZ193" s="973"/>
      <c r="LBA193" s="973"/>
      <c r="LBB193" s="973"/>
      <c r="LBC193" s="973"/>
      <c r="LBD193" s="973"/>
      <c r="LBE193" s="973"/>
      <c r="LBF193" s="973"/>
      <c r="LBG193" s="973"/>
      <c r="LBH193" s="973"/>
      <c r="LBI193" s="973"/>
      <c r="LBJ193" s="973"/>
      <c r="LBK193" s="973"/>
      <c r="LBL193" s="973"/>
      <c r="LBM193" s="973"/>
      <c r="LBN193" s="973"/>
      <c r="LBO193" s="973"/>
      <c r="LBP193" s="973"/>
      <c r="LBQ193" s="973"/>
      <c r="LBR193" s="973"/>
      <c r="LBS193" s="973"/>
      <c r="LBT193" s="973"/>
      <c r="LBU193" s="973"/>
      <c r="LBV193" s="973"/>
      <c r="LBW193" s="973"/>
      <c r="LBX193" s="973"/>
      <c r="LBY193" s="973"/>
      <c r="LBZ193" s="973"/>
      <c r="LCA193" s="973"/>
      <c r="LCB193" s="973"/>
      <c r="LCC193" s="973"/>
      <c r="LCD193" s="973"/>
      <c r="LCE193" s="973"/>
      <c r="LCF193" s="973"/>
      <c r="LCG193" s="973"/>
      <c r="LCH193" s="973"/>
      <c r="LCI193" s="973"/>
      <c r="LCJ193" s="973"/>
      <c r="LCK193" s="973"/>
      <c r="LCL193" s="973"/>
      <c r="LCM193" s="973"/>
      <c r="LCN193" s="973"/>
      <c r="LCO193" s="973"/>
      <c r="LCP193" s="973"/>
      <c r="LCQ193" s="973"/>
      <c r="LCR193" s="973"/>
      <c r="LCS193" s="973"/>
      <c r="LCT193" s="973"/>
      <c r="LCU193" s="973"/>
      <c r="LCV193" s="973"/>
      <c r="LCW193" s="973"/>
      <c r="LCX193" s="973"/>
      <c r="LCY193" s="973"/>
      <c r="LCZ193" s="973"/>
      <c r="LDA193" s="973"/>
      <c r="LDB193" s="973"/>
      <c r="LDC193" s="973"/>
      <c r="LDD193" s="973"/>
      <c r="LDE193" s="973"/>
      <c r="LDF193" s="973"/>
      <c r="LDG193" s="973"/>
      <c r="LDH193" s="973"/>
      <c r="LDI193" s="973"/>
      <c r="LDJ193" s="973"/>
      <c r="LDK193" s="973"/>
      <c r="LDL193" s="973"/>
      <c r="LDM193" s="973"/>
      <c r="LDN193" s="973"/>
      <c r="LDO193" s="973"/>
      <c r="LDP193" s="973"/>
      <c r="LDQ193" s="973"/>
      <c r="LDR193" s="973"/>
      <c r="LDS193" s="973"/>
      <c r="LDT193" s="973"/>
      <c r="LDU193" s="973"/>
      <c r="LDV193" s="973"/>
      <c r="LDW193" s="973"/>
      <c r="LDX193" s="973"/>
      <c r="LDY193" s="973"/>
      <c r="LDZ193" s="973"/>
      <c r="LEA193" s="973"/>
      <c r="LEB193" s="973"/>
      <c r="LEC193" s="973"/>
      <c r="LED193" s="973"/>
      <c r="LEE193" s="973"/>
      <c r="LEF193" s="973"/>
      <c r="LEG193" s="973"/>
      <c r="LEH193" s="973"/>
      <c r="LEI193" s="973"/>
      <c r="LEJ193" s="973"/>
      <c r="LEK193" s="973"/>
      <c r="LEL193" s="973"/>
      <c r="LEM193" s="973"/>
      <c r="LEN193" s="973"/>
      <c r="LEO193" s="973"/>
      <c r="LEP193" s="973"/>
      <c r="LEQ193" s="973"/>
      <c r="LER193" s="973"/>
      <c r="LES193" s="973"/>
      <c r="LET193" s="973"/>
      <c r="LEU193" s="973"/>
      <c r="LEV193" s="973"/>
      <c r="LEW193" s="973"/>
      <c r="LEX193" s="973"/>
      <c r="LEY193" s="973"/>
      <c r="LEZ193" s="973"/>
      <c r="LFA193" s="973"/>
      <c r="LFB193" s="973"/>
      <c r="LFC193" s="973"/>
      <c r="LFD193" s="973"/>
      <c r="LFE193" s="973"/>
      <c r="LFF193" s="973"/>
      <c r="LFG193" s="973"/>
      <c r="LFH193" s="973"/>
      <c r="LFI193" s="973"/>
      <c r="LFJ193" s="973"/>
      <c r="LFK193" s="973"/>
      <c r="LFL193" s="973"/>
      <c r="LFM193" s="973"/>
      <c r="LFN193" s="973"/>
      <c r="LFO193" s="973"/>
      <c r="LFP193" s="973"/>
      <c r="LFQ193" s="973"/>
      <c r="LFR193" s="973"/>
      <c r="LFS193" s="973"/>
      <c r="LFT193" s="973"/>
      <c r="LFU193" s="973"/>
      <c r="LFV193" s="973"/>
      <c r="LFW193" s="973"/>
      <c r="LFX193" s="973"/>
      <c r="LFY193" s="973"/>
      <c r="LFZ193" s="973"/>
      <c r="LGA193" s="973"/>
      <c r="LGB193" s="973"/>
      <c r="LGC193" s="973"/>
      <c r="LGD193" s="973"/>
      <c r="LGE193" s="973"/>
      <c r="LGF193" s="973"/>
      <c r="LGG193" s="973"/>
      <c r="LGH193" s="973"/>
      <c r="LGI193" s="973"/>
      <c r="LGJ193" s="973"/>
      <c r="LGK193" s="973"/>
      <c r="LGL193" s="973"/>
      <c r="LGM193" s="973"/>
      <c r="LGN193" s="973"/>
      <c r="LGO193" s="973"/>
      <c r="LGP193" s="973"/>
      <c r="LGQ193" s="973"/>
      <c r="LGR193" s="973"/>
      <c r="LGS193" s="973"/>
      <c r="LGT193" s="973"/>
      <c r="LGU193" s="973"/>
      <c r="LGV193" s="973"/>
      <c r="LGW193" s="973"/>
      <c r="LGX193" s="973"/>
      <c r="LGY193" s="973"/>
      <c r="LGZ193" s="973"/>
      <c r="LHA193" s="973"/>
      <c r="LHB193" s="973"/>
      <c r="LHC193" s="973"/>
      <c r="LHD193" s="973"/>
      <c r="LHE193" s="973"/>
      <c r="LHF193" s="973"/>
      <c r="LHG193" s="973"/>
      <c r="LHH193" s="973"/>
      <c r="LHI193" s="973"/>
      <c r="LHJ193" s="973"/>
      <c r="LHK193" s="973"/>
      <c r="LHL193" s="973"/>
      <c r="LHM193" s="973"/>
      <c r="LHN193" s="973"/>
      <c r="LHO193" s="973"/>
      <c r="LHP193" s="973"/>
      <c r="LHQ193" s="973"/>
      <c r="LHR193" s="973"/>
      <c r="LHS193" s="973"/>
      <c r="LHT193" s="973"/>
      <c r="LHU193" s="973"/>
      <c r="LHV193" s="973"/>
      <c r="LHW193" s="973"/>
      <c r="LHX193" s="973"/>
      <c r="LHY193" s="973"/>
      <c r="LHZ193" s="973"/>
      <c r="LIA193" s="973"/>
      <c r="LIB193" s="973"/>
      <c r="LIC193" s="973"/>
      <c r="LID193" s="973"/>
      <c r="LIE193" s="973"/>
      <c r="LIF193" s="973"/>
      <c r="LIG193" s="973"/>
      <c r="LIH193" s="973"/>
      <c r="LII193" s="973"/>
      <c r="LIJ193" s="973"/>
      <c r="LIK193" s="973"/>
      <c r="LIL193" s="973"/>
      <c r="LIM193" s="973"/>
      <c r="LIN193" s="973"/>
      <c r="LIO193" s="973"/>
      <c r="LIP193" s="973"/>
      <c r="LIQ193" s="973"/>
      <c r="LIR193" s="973"/>
      <c r="LIS193" s="973"/>
      <c r="LIT193" s="973"/>
      <c r="LIU193" s="973"/>
      <c r="LIV193" s="973"/>
      <c r="LIW193" s="973"/>
      <c r="LIX193" s="973"/>
      <c r="LIY193" s="973"/>
      <c r="LIZ193" s="973"/>
      <c r="LJA193" s="973"/>
      <c r="LJB193" s="973"/>
      <c r="LJC193" s="973"/>
      <c r="LJD193" s="973"/>
      <c r="LJE193" s="973"/>
      <c r="LJF193" s="973"/>
      <c r="LJG193" s="973"/>
      <c r="LJH193" s="973"/>
      <c r="LJI193" s="973"/>
      <c r="LJJ193" s="973"/>
      <c r="LJK193" s="973"/>
      <c r="LJL193" s="973"/>
      <c r="LJM193" s="973"/>
      <c r="LJN193" s="973"/>
      <c r="LJO193" s="973"/>
      <c r="LJP193" s="973"/>
      <c r="LJQ193" s="973"/>
      <c r="LJR193" s="973"/>
      <c r="LJS193" s="973"/>
      <c r="LJT193" s="973"/>
      <c r="LJU193" s="973"/>
      <c r="LJV193" s="973"/>
      <c r="LJW193" s="973"/>
      <c r="LJX193" s="973"/>
      <c r="LJY193" s="973"/>
      <c r="LJZ193" s="973"/>
      <c r="LKA193" s="973"/>
      <c r="LKB193" s="973"/>
      <c r="LKC193" s="973"/>
      <c r="LKD193" s="973"/>
      <c r="LKE193" s="973"/>
      <c r="LKF193" s="973"/>
      <c r="LKG193" s="973"/>
      <c r="LKH193" s="973"/>
      <c r="LKI193" s="973"/>
      <c r="LKJ193" s="973"/>
      <c r="LKK193" s="973"/>
      <c r="LKL193" s="973"/>
      <c r="LKM193" s="973"/>
      <c r="LKN193" s="973"/>
      <c r="LKO193" s="973"/>
      <c r="LKP193" s="973"/>
      <c r="LKQ193" s="973"/>
      <c r="LKR193" s="973"/>
      <c r="LKS193" s="973"/>
      <c r="LKT193" s="973"/>
      <c r="LKU193" s="973"/>
      <c r="LKV193" s="973"/>
      <c r="LKW193" s="973"/>
      <c r="LKX193" s="973"/>
      <c r="LKY193" s="973"/>
      <c r="LKZ193" s="973"/>
      <c r="LLA193" s="973"/>
      <c r="LLB193" s="973"/>
      <c r="LLC193" s="973"/>
      <c r="LLD193" s="973"/>
      <c r="LLE193" s="973"/>
      <c r="LLF193" s="973"/>
      <c r="LLG193" s="973"/>
      <c r="LLH193" s="973"/>
      <c r="LLI193" s="973"/>
      <c r="LLJ193" s="973"/>
      <c r="LLK193" s="973"/>
      <c r="LLL193" s="973"/>
      <c r="LLM193" s="973"/>
      <c r="LLN193" s="973"/>
      <c r="LLO193" s="973"/>
      <c r="LLP193" s="973"/>
      <c r="LLQ193" s="973"/>
      <c r="LLR193" s="973"/>
      <c r="LLS193" s="973"/>
      <c r="LLT193" s="973"/>
      <c r="LLU193" s="973"/>
      <c r="LLV193" s="973"/>
      <c r="LLW193" s="973"/>
      <c r="LLX193" s="973"/>
      <c r="LLY193" s="973"/>
      <c r="LLZ193" s="973"/>
      <c r="LMA193" s="973"/>
      <c r="LMB193" s="973"/>
      <c r="LMC193" s="973"/>
      <c r="LMD193" s="973"/>
      <c r="LME193" s="973"/>
      <c r="LMF193" s="973"/>
      <c r="LMG193" s="973"/>
      <c r="LMH193" s="973"/>
      <c r="LMI193" s="973"/>
      <c r="LMJ193" s="973"/>
      <c r="LMK193" s="973"/>
      <c r="LML193" s="973"/>
      <c r="LMM193" s="973"/>
      <c r="LMN193" s="973"/>
      <c r="LMO193" s="973"/>
      <c r="LMP193" s="973"/>
      <c r="LMQ193" s="973"/>
      <c r="LMR193" s="973"/>
      <c r="LMS193" s="973"/>
      <c r="LMT193" s="973"/>
      <c r="LMU193" s="973"/>
      <c r="LMV193" s="973"/>
      <c r="LMW193" s="973"/>
      <c r="LMX193" s="973"/>
      <c r="LMY193" s="973"/>
      <c r="LMZ193" s="973"/>
      <c r="LNA193" s="973"/>
      <c r="LNB193" s="973"/>
      <c r="LNC193" s="973"/>
      <c r="LND193" s="973"/>
      <c r="LNE193" s="973"/>
      <c r="LNF193" s="973"/>
      <c r="LNG193" s="973"/>
      <c r="LNH193" s="973"/>
      <c r="LNI193" s="973"/>
      <c r="LNJ193" s="973"/>
      <c r="LNK193" s="973"/>
      <c r="LNL193" s="973"/>
      <c r="LNM193" s="973"/>
      <c r="LNN193" s="973"/>
      <c r="LNO193" s="973"/>
      <c r="LNP193" s="973"/>
      <c r="LNQ193" s="973"/>
      <c r="LNR193" s="973"/>
      <c r="LNS193" s="973"/>
      <c r="LNT193" s="973"/>
      <c r="LNU193" s="973"/>
      <c r="LNV193" s="973"/>
      <c r="LNW193" s="973"/>
      <c r="LNX193" s="973"/>
      <c r="LNY193" s="973"/>
      <c r="LNZ193" s="973"/>
      <c r="LOA193" s="973"/>
      <c r="LOB193" s="973"/>
      <c r="LOC193" s="973"/>
      <c r="LOD193" s="973"/>
      <c r="LOE193" s="973"/>
      <c r="LOF193" s="973"/>
      <c r="LOG193" s="973"/>
      <c r="LOH193" s="973"/>
      <c r="LOI193" s="973"/>
      <c r="LOJ193" s="973"/>
      <c r="LOK193" s="973"/>
      <c r="LOL193" s="973"/>
      <c r="LOM193" s="973"/>
      <c r="LON193" s="973"/>
      <c r="LOO193" s="973"/>
      <c r="LOP193" s="973"/>
      <c r="LOQ193" s="973"/>
      <c r="LOR193" s="973"/>
      <c r="LOS193" s="973"/>
      <c r="LOT193" s="973"/>
      <c r="LOU193" s="973"/>
      <c r="LOV193" s="973"/>
      <c r="LOW193" s="973"/>
      <c r="LOX193" s="973"/>
      <c r="LOY193" s="973"/>
      <c r="LOZ193" s="973"/>
      <c r="LPA193" s="973"/>
      <c r="LPB193" s="973"/>
      <c r="LPC193" s="973"/>
      <c r="LPD193" s="973"/>
      <c r="LPE193" s="973"/>
      <c r="LPF193" s="973"/>
      <c r="LPG193" s="973"/>
      <c r="LPH193" s="973"/>
      <c r="LPI193" s="973"/>
      <c r="LPJ193" s="973"/>
      <c r="LPK193" s="973"/>
      <c r="LPL193" s="973"/>
      <c r="LPM193" s="973"/>
      <c r="LPN193" s="973"/>
      <c r="LPO193" s="973"/>
      <c r="LPP193" s="973"/>
      <c r="LPQ193" s="973"/>
      <c r="LPR193" s="973"/>
      <c r="LPS193" s="973"/>
      <c r="LPT193" s="973"/>
      <c r="LPU193" s="973"/>
      <c r="LPV193" s="973"/>
      <c r="LPW193" s="973"/>
      <c r="LPX193" s="973"/>
      <c r="LPY193" s="973"/>
      <c r="LPZ193" s="973"/>
      <c r="LQA193" s="973"/>
      <c r="LQB193" s="973"/>
      <c r="LQC193" s="973"/>
      <c r="LQD193" s="973"/>
      <c r="LQE193" s="973"/>
      <c r="LQF193" s="973"/>
      <c r="LQG193" s="973"/>
      <c r="LQH193" s="973"/>
      <c r="LQI193" s="973"/>
      <c r="LQJ193" s="973"/>
      <c r="LQK193" s="973"/>
      <c r="LQL193" s="973"/>
      <c r="LQM193" s="973"/>
      <c r="LQN193" s="973"/>
      <c r="LQO193" s="973"/>
      <c r="LQP193" s="973"/>
      <c r="LQQ193" s="973"/>
      <c r="LQR193" s="973"/>
      <c r="LQS193" s="973"/>
      <c r="LQT193" s="973"/>
      <c r="LQU193" s="973"/>
      <c r="LQV193" s="973"/>
      <c r="LQW193" s="973"/>
      <c r="LQX193" s="973"/>
      <c r="LQY193" s="973"/>
      <c r="LQZ193" s="973"/>
      <c r="LRA193" s="973"/>
      <c r="LRB193" s="973"/>
      <c r="LRC193" s="973"/>
      <c r="LRD193" s="973"/>
      <c r="LRE193" s="973"/>
      <c r="LRF193" s="973"/>
      <c r="LRG193" s="973"/>
      <c r="LRH193" s="973"/>
      <c r="LRI193" s="973"/>
      <c r="LRJ193" s="973"/>
      <c r="LRK193" s="973"/>
      <c r="LRL193" s="973"/>
      <c r="LRM193" s="973"/>
      <c r="LRN193" s="973"/>
      <c r="LRO193" s="973"/>
      <c r="LRP193" s="973"/>
      <c r="LRQ193" s="973"/>
      <c r="LRR193" s="973"/>
      <c r="LRS193" s="973"/>
      <c r="LRT193" s="973"/>
      <c r="LRU193" s="973"/>
      <c r="LRV193" s="973"/>
      <c r="LRW193" s="973"/>
      <c r="LRX193" s="973"/>
      <c r="LRY193" s="973"/>
      <c r="LRZ193" s="973"/>
      <c r="LSA193" s="973"/>
      <c r="LSB193" s="973"/>
      <c r="LSC193" s="973"/>
      <c r="LSD193" s="973"/>
      <c r="LSE193" s="973"/>
      <c r="LSF193" s="973"/>
      <c r="LSG193" s="973"/>
      <c r="LSH193" s="973"/>
      <c r="LSI193" s="973"/>
      <c r="LSJ193" s="973"/>
      <c r="LSK193" s="973"/>
      <c r="LSL193" s="973"/>
      <c r="LSM193" s="973"/>
      <c r="LSN193" s="973"/>
      <c r="LSO193" s="973"/>
      <c r="LSP193" s="973"/>
      <c r="LSQ193" s="973"/>
      <c r="LSR193" s="973"/>
      <c r="LSS193" s="973"/>
      <c r="LST193" s="973"/>
      <c r="LSU193" s="973"/>
      <c r="LSV193" s="973"/>
      <c r="LSW193" s="973"/>
      <c r="LSX193" s="973"/>
      <c r="LSY193" s="973"/>
      <c r="LSZ193" s="973"/>
      <c r="LTA193" s="973"/>
      <c r="LTB193" s="973"/>
      <c r="LTC193" s="973"/>
      <c r="LTD193" s="973"/>
      <c r="LTE193" s="973"/>
      <c r="LTF193" s="973"/>
      <c r="LTG193" s="973"/>
      <c r="LTH193" s="973"/>
      <c r="LTI193" s="973"/>
      <c r="LTJ193" s="973"/>
      <c r="LTK193" s="973"/>
      <c r="LTL193" s="973"/>
      <c r="LTM193" s="973"/>
      <c r="LTN193" s="973"/>
      <c r="LTO193" s="973"/>
      <c r="LTP193" s="973"/>
      <c r="LTQ193" s="973"/>
      <c r="LTR193" s="973"/>
      <c r="LTS193" s="973"/>
      <c r="LTT193" s="973"/>
      <c r="LTU193" s="973"/>
      <c r="LTV193" s="973"/>
      <c r="LTW193" s="973"/>
      <c r="LTX193" s="973"/>
      <c r="LTY193" s="973"/>
      <c r="LTZ193" s="973"/>
      <c r="LUA193" s="973"/>
      <c r="LUB193" s="973"/>
      <c r="LUC193" s="973"/>
      <c r="LUD193" s="973"/>
      <c r="LUE193" s="973"/>
      <c r="LUF193" s="973"/>
      <c r="LUG193" s="973"/>
      <c r="LUH193" s="973"/>
      <c r="LUI193" s="973"/>
      <c r="LUJ193" s="973"/>
      <c r="LUK193" s="973"/>
      <c r="LUL193" s="973"/>
      <c r="LUM193" s="973"/>
      <c r="LUN193" s="973"/>
      <c r="LUO193" s="973"/>
      <c r="LUP193" s="973"/>
      <c r="LUQ193" s="973"/>
      <c r="LUR193" s="973"/>
      <c r="LUS193" s="973"/>
      <c r="LUT193" s="973"/>
      <c r="LUU193" s="973"/>
      <c r="LUV193" s="973"/>
      <c r="LUW193" s="973"/>
      <c r="LUX193" s="973"/>
      <c r="LUY193" s="973"/>
      <c r="LUZ193" s="973"/>
      <c r="LVA193" s="973"/>
      <c r="LVB193" s="973"/>
      <c r="LVC193" s="973"/>
      <c r="LVD193" s="973"/>
      <c r="LVE193" s="973"/>
      <c r="LVF193" s="973"/>
      <c r="LVG193" s="973"/>
      <c r="LVH193" s="973"/>
      <c r="LVI193" s="973"/>
      <c r="LVJ193" s="973"/>
      <c r="LVK193" s="973"/>
      <c r="LVL193" s="973"/>
      <c r="LVM193" s="973"/>
      <c r="LVN193" s="973"/>
      <c r="LVO193" s="973"/>
      <c r="LVP193" s="973"/>
      <c r="LVQ193" s="973"/>
      <c r="LVR193" s="973"/>
      <c r="LVS193" s="973"/>
      <c r="LVT193" s="973"/>
      <c r="LVU193" s="973"/>
      <c r="LVV193" s="973"/>
      <c r="LVW193" s="973"/>
      <c r="LVX193" s="973"/>
      <c r="LVY193" s="973"/>
      <c r="LVZ193" s="973"/>
      <c r="LWA193" s="973"/>
      <c r="LWB193" s="973"/>
      <c r="LWC193" s="973"/>
      <c r="LWD193" s="973"/>
      <c r="LWE193" s="973"/>
      <c r="LWF193" s="973"/>
      <c r="LWG193" s="973"/>
      <c r="LWH193" s="973"/>
      <c r="LWI193" s="973"/>
      <c r="LWJ193" s="973"/>
      <c r="LWK193" s="973"/>
      <c r="LWL193" s="973"/>
      <c r="LWM193" s="973"/>
      <c r="LWN193" s="973"/>
      <c r="LWO193" s="973"/>
      <c r="LWP193" s="973"/>
      <c r="LWQ193" s="973"/>
      <c r="LWR193" s="973"/>
      <c r="LWS193" s="973"/>
      <c r="LWT193" s="973"/>
      <c r="LWU193" s="973"/>
      <c r="LWV193" s="973"/>
      <c r="LWW193" s="973"/>
      <c r="LWX193" s="973"/>
      <c r="LWY193" s="973"/>
      <c r="LWZ193" s="973"/>
      <c r="LXA193" s="973"/>
      <c r="LXB193" s="973"/>
      <c r="LXC193" s="973"/>
      <c r="LXD193" s="973"/>
      <c r="LXE193" s="973"/>
      <c r="LXF193" s="973"/>
      <c r="LXG193" s="973"/>
      <c r="LXH193" s="973"/>
      <c r="LXI193" s="973"/>
      <c r="LXJ193" s="973"/>
      <c r="LXK193" s="973"/>
      <c r="LXL193" s="973"/>
      <c r="LXM193" s="973"/>
      <c r="LXN193" s="973"/>
      <c r="LXO193" s="973"/>
      <c r="LXP193" s="973"/>
      <c r="LXQ193" s="973"/>
      <c r="LXR193" s="973"/>
      <c r="LXS193" s="973"/>
      <c r="LXT193" s="973"/>
      <c r="LXU193" s="973"/>
      <c r="LXV193" s="973"/>
      <c r="LXW193" s="973"/>
      <c r="LXX193" s="973"/>
      <c r="LXY193" s="973"/>
      <c r="LXZ193" s="973"/>
      <c r="LYA193" s="973"/>
      <c r="LYB193" s="973"/>
      <c r="LYC193" s="973"/>
      <c r="LYD193" s="973"/>
      <c r="LYE193" s="973"/>
      <c r="LYF193" s="973"/>
      <c r="LYG193" s="973"/>
      <c r="LYH193" s="973"/>
      <c r="LYI193" s="973"/>
      <c r="LYJ193" s="973"/>
      <c r="LYK193" s="973"/>
      <c r="LYL193" s="973"/>
      <c r="LYM193" s="973"/>
      <c r="LYN193" s="973"/>
      <c r="LYO193" s="973"/>
      <c r="LYP193" s="973"/>
      <c r="LYQ193" s="973"/>
      <c r="LYR193" s="973"/>
      <c r="LYS193" s="973"/>
      <c r="LYT193" s="973"/>
      <c r="LYU193" s="973"/>
      <c r="LYV193" s="973"/>
      <c r="LYW193" s="973"/>
      <c r="LYX193" s="973"/>
      <c r="LYY193" s="973"/>
      <c r="LYZ193" s="973"/>
      <c r="LZA193" s="973"/>
      <c r="LZB193" s="973"/>
      <c r="LZC193" s="973"/>
      <c r="LZD193" s="973"/>
      <c r="LZE193" s="973"/>
      <c r="LZF193" s="973"/>
      <c r="LZG193" s="973"/>
      <c r="LZH193" s="973"/>
      <c r="LZI193" s="973"/>
      <c r="LZJ193" s="973"/>
      <c r="LZK193" s="973"/>
      <c r="LZL193" s="973"/>
      <c r="LZM193" s="973"/>
      <c r="LZN193" s="973"/>
      <c r="LZO193" s="973"/>
      <c r="LZP193" s="973"/>
      <c r="LZQ193" s="973"/>
      <c r="LZR193" s="973"/>
      <c r="LZS193" s="973"/>
      <c r="LZT193" s="973"/>
      <c r="LZU193" s="973"/>
      <c r="LZV193" s="973"/>
      <c r="LZW193" s="973"/>
      <c r="LZX193" s="973"/>
      <c r="LZY193" s="973"/>
      <c r="LZZ193" s="973"/>
      <c r="MAA193" s="973"/>
      <c r="MAB193" s="973"/>
      <c r="MAC193" s="973"/>
      <c r="MAD193" s="973"/>
      <c r="MAE193" s="973"/>
      <c r="MAF193" s="973"/>
      <c r="MAG193" s="973"/>
      <c r="MAH193" s="973"/>
      <c r="MAI193" s="973"/>
      <c r="MAJ193" s="973"/>
      <c r="MAK193" s="973"/>
      <c r="MAL193" s="973"/>
      <c r="MAM193" s="973"/>
      <c r="MAN193" s="973"/>
      <c r="MAO193" s="973"/>
      <c r="MAP193" s="973"/>
      <c r="MAQ193" s="973"/>
      <c r="MAR193" s="973"/>
      <c r="MAS193" s="973"/>
      <c r="MAT193" s="973"/>
      <c r="MAU193" s="973"/>
      <c r="MAV193" s="973"/>
      <c r="MAW193" s="973"/>
      <c r="MAX193" s="973"/>
      <c r="MAY193" s="973"/>
      <c r="MAZ193" s="973"/>
      <c r="MBA193" s="973"/>
      <c r="MBB193" s="973"/>
      <c r="MBC193" s="973"/>
      <c r="MBD193" s="973"/>
      <c r="MBE193" s="973"/>
      <c r="MBF193" s="973"/>
      <c r="MBG193" s="973"/>
      <c r="MBH193" s="973"/>
      <c r="MBI193" s="973"/>
      <c r="MBJ193" s="973"/>
      <c r="MBK193" s="973"/>
      <c r="MBL193" s="973"/>
      <c r="MBM193" s="973"/>
      <c r="MBN193" s="973"/>
      <c r="MBO193" s="973"/>
      <c r="MBP193" s="973"/>
      <c r="MBQ193" s="973"/>
      <c r="MBR193" s="973"/>
      <c r="MBS193" s="973"/>
      <c r="MBT193" s="973"/>
      <c r="MBU193" s="973"/>
      <c r="MBV193" s="973"/>
      <c r="MBW193" s="973"/>
      <c r="MBX193" s="973"/>
      <c r="MBY193" s="973"/>
      <c r="MBZ193" s="973"/>
      <c r="MCA193" s="973"/>
      <c r="MCB193" s="973"/>
      <c r="MCC193" s="973"/>
      <c r="MCD193" s="973"/>
      <c r="MCE193" s="973"/>
      <c r="MCF193" s="973"/>
      <c r="MCG193" s="973"/>
      <c r="MCH193" s="973"/>
      <c r="MCI193" s="973"/>
      <c r="MCJ193" s="973"/>
      <c r="MCK193" s="973"/>
      <c r="MCL193" s="973"/>
      <c r="MCM193" s="973"/>
      <c r="MCN193" s="973"/>
      <c r="MCO193" s="973"/>
      <c r="MCP193" s="973"/>
      <c r="MCQ193" s="973"/>
      <c r="MCR193" s="973"/>
      <c r="MCS193" s="973"/>
      <c r="MCT193" s="973"/>
      <c r="MCU193" s="973"/>
      <c r="MCV193" s="973"/>
      <c r="MCW193" s="973"/>
      <c r="MCX193" s="973"/>
      <c r="MCY193" s="973"/>
      <c r="MCZ193" s="973"/>
      <c r="MDA193" s="973"/>
      <c r="MDB193" s="973"/>
      <c r="MDC193" s="973"/>
      <c r="MDD193" s="973"/>
      <c r="MDE193" s="973"/>
      <c r="MDF193" s="973"/>
      <c r="MDG193" s="973"/>
      <c r="MDH193" s="973"/>
      <c r="MDI193" s="973"/>
      <c r="MDJ193" s="973"/>
      <c r="MDK193" s="973"/>
      <c r="MDL193" s="973"/>
      <c r="MDM193" s="973"/>
      <c r="MDN193" s="973"/>
      <c r="MDO193" s="973"/>
      <c r="MDP193" s="973"/>
      <c r="MDQ193" s="973"/>
      <c r="MDR193" s="973"/>
      <c r="MDS193" s="973"/>
      <c r="MDT193" s="973"/>
      <c r="MDU193" s="973"/>
      <c r="MDV193" s="973"/>
      <c r="MDW193" s="973"/>
      <c r="MDX193" s="973"/>
      <c r="MDY193" s="973"/>
      <c r="MDZ193" s="973"/>
      <c r="MEA193" s="973"/>
      <c r="MEB193" s="973"/>
      <c r="MEC193" s="973"/>
      <c r="MED193" s="973"/>
      <c r="MEE193" s="973"/>
      <c r="MEF193" s="973"/>
      <c r="MEG193" s="973"/>
      <c r="MEH193" s="973"/>
      <c r="MEI193" s="973"/>
      <c r="MEJ193" s="973"/>
      <c r="MEK193" s="973"/>
      <c r="MEL193" s="973"/>
      <c r="MEM193" s="973"/>
      <c r="MEN193" s="973"/>
      <c r="MEO193" s="973"/>
      <c r="MEP193" s="973"/>
      <c r="MEQ193" s="973"/>
      <c r="MER193" s="973"/>
      <c r="MES193" s="973"/>
      <c r="MET193" s="973"/>
      <c r="MEU193" s="973"/>
      <c r="MEV193" s="973"/>
      <c r="MEW193" s="973"/>
      <c r="MEX193" s="973"/>
      <c r="MEY193" s="973"/>
      <c r="MEZ193" s="973"/>
      <c r="MFA193" s="973"/>
      <c r="MFB193" s="973"/>
      <c r="MFC193" s="973"/>
      <c r="MFD193" s="973"/>
      <c r="MFE193" s="973"/>
      <c r="MFF193" s="973"/>
      <c r="MFG193" s="973"/>
      <c r="MFH193" s="973"/>
      <c r="MFI193" s="973"/>
      <c r="MFJ193" s="973"/>
      <c r="MFK193" s="973"/>
      <c r="MFL193" s="973"/>
      <c r="MFM193" s="973"/>
      <c r="MFN193" s="973"/>
      <c r="MFO193" s="973"/>
      <c r="MFP193" s="973"/>
      <c r="MFQ193" s="973"/>
      <c r="MFR193" s="973"/>
      <c r="MFS193" s="973"/>
      <c r="MFT193" s="973"/>
      <c r="MFU193" s="973"/>
      <c r="MFV193" s="973"/>
      <c r="MFW193" s="973"/>
      <c r="MFX193" s="973"/>
      <c r="MFY193" s="973"/>
      <c r="MFZ193" s="973"/>
      <c r="MGA193" s="973"/>
      <c r="MGB193" s="973"/>
      <c r="MGC193" s="973"/>
      <c r="MGD193" s="973"/>
      <c r="MGE193" s="973"/>
      <c r="MGF193" s="973"/>
      <c r="MGG193" s="973"/>
      <c r="MGH193" s="973"/>
      <c r="MGI193" s="973"/>
      <c r="MGJ193" s="973"/>
      <c r="MGK193" s="973"/>
      <c r="MGL193" s="973"/>
      <c r="MGM193" s="973"/>
      <c r="MGN193" s="973"/>
      <c r="MGO193" s="973"/>
      <c r="MGP193" s="973"/>
      <c r="MGQ193" s="973"/>
      <c r="MGR193" s="973"/>
      <c r="MGS193" s="973"/>
      <c r="MGT193" s="973"/>
      <c r="MGU193" s="973"/>
      <c r="MGV193" s="973"/>
      <c r="MGW193" s="973"/>
      <c r="MGX193" s="973"/>
      <c r="MGY193" s="973"/>
      <c r="MGZ193" s="973"/>
      <c r="MHA193" s="973"/>
      <c r="MHB193" s="973"/>
      <c r="MHC193" s="973"/>
      <c r="MHD193" s="973"/>
      <c r="MHE193" s="973"/>
      <c r="MHF193" s="973"/>
      <c r="MHG193" s="973"/>
      <c r="MHH193" s="973"/>
      <c r="MHI193" s="973"/>
      <c r="MHJ193" s="973"/>
      <c r="MHK193" s="973"/>
      <c r="MHL193" s="973"/>
      <c r="MHM193" s="973"/>
      <c r="MHN193" s="973"/>
      <c r="MHO193" s="973"/>
      <c r="MHP193" s="973"/>
      <c r="MHQ193" s="973"/>
      <c r="MHR193" s="973"/>
      <c r="MHS193" s="973"/>
      <c r="MHT193" s="973"/>
      <c r="MHU193" s="973"/>
      <c r="MHV193" s="973"/>
      <c r="MHW193" s="973"/>
      <c r="MHX193" s="973"/>
      <c r="MHY193" s="973"/>
      <c r="MHZ193" s="973"/>
      <c r="MIA193" s="973"/>
      <c r="MIB193" s="973"/>
      <c r="MIC193" s="973"/>
      <c r="MID193" s="973"/>
      <c r="MIE193" s="973"/>
      <c r="MIF193" s="973"/>
      <c r="MIG193" s="973"/>
      <c r="MIH193" s="973"/>
      <c r="MII193" s="973"/>
      <c r="MIJ193" s="973"/>
      <c r="MIK193" s="973"/>
      <c r="MIL193" s="973"/>
      <c r="MIM193" s="973"/>
      <c r="MIN193" s="973"/>
      <c r="MIO193" s="973"/>
      <c r="MIP193" s="973"/>
      <c r="MIQ193" s="973"/>
      <c r="MIR193" s="973"/>
      <c r="MIS193" s="973"/>
      <c r="MIT193" s="973"/>
      <c r="MIU193" s="973"/>
      <c r="MIV193" s="973"/>
      <c r="MIW193" s="973"/>
      <c r="MIX193" s="973"/>
      <c r="MIY193" s="973"/>
      <c r="MIZ193" s="973"/>
      <c r="MJA193" s="973"/>
      <c r="MJB193" s="973"/>
      <c r="MJC193" s="973"/>
      <c r="MJD193" s="973"/>
      <c r="MJE193" s="973"/>
      <c r="MJF193" s="973"/>
      <c r="MJG193" s="973"/>
      <c r="MJH193" s="973"/>
      <c r="MJI193" s="973"/>
      <c r="MJJ193" s="973"/>
      <c r="MJK193" s="973"/>
      <c r="MJL193" s="973"/>
      <c r="MJM193" s="973"/>
      <c r="MJN193" s="973"/>
      <c r="MJO193" s="973"/>
      <c r="MJP193" s="973"/>
      <c r="MJQ193" s="973"/>
      <c r="MJR193" s="973"/>
      <c r="MJS193" s="973"/>
      <c r="MJT193" s="973"/>
      <c r="MJU193" s="973"/>
      <c r="MJV193" s="973"/>
      <c r="MJW193" s="973"/>
      <c r="MJX193" s="973"/>
      <c r="MJY193" s="973"/>
      <c r="MJZ193" s="973"/>
      <c r="MKA193" s="973"/>
      <c r="MKB193" s="973"/>
      <c r="MKC193" s="973"/>
      <c r="MKD193" s="973"/>
      <c r="MKE193" s="973"/>
      <c r="MKF193" s="973"/>
      <c r="MKG193" s="973"/>
      <c r="MKH193" s="973"/>
      <c r="MKI193" s="973"/>
      <c r="MKJ193" s="973"/>
      <c r="MKK193" s="973"/>
      <c r="MKL193" s="973"/>
      <c r="MKM193" s="973"/>
      <c r="MKN193" s="973"/>
      <c r="MKO193" s="973"/>
      <c r="MKP193" s="973"/>
      <c r="MKQ193" s="973"/>
      <c r="MKR193" s="973"/>
      <c r="MKS193" s="973"/>
      <c r="MKT193" s="973"/>
      <c r="MKU193" s="973"/>
      <c r="MKV193" s="973"/>
      <c r="MKW193" s="973"/>
      <c r="MKX193" s="973"/>
      <c r="MKY193" s="973"/>
      <c r="MKZ193" s="973"/>
      <c r="MLA193" s="973"/>
      <c r="MLB193" s="973"/>
      <c r="MLC193" s="973"/>
      <c r="MLD193" s="973"/>
      <c r="MLE193" s="973"/>
      <c r="MLF193" s="973"/>
      <c r="MLG193" s="973"/>
      <c r="MLH193" s="973"/>
      <c r="MLI193" s="973"/>
      <c r="MLJ193" s="973"/>
      <c r="MLK193" s="973"/>
      <c r="MLL193" s="973"/>
      <c r="MLM193" s="973"/>
      <c r="MLN193" s="973"/>
      <c r="MLO193" s="973"/>
      <c r="MLP193" s="973"/>
      <c r="MLQ193" s="973"/>
      <c r="MLR193" s="973"/>
      <c r="MLS193" s="973"/>
      <c r="MLT193" s="973"/>
      <c r="MLU193" s="973"/>
      <c r="MLV193" s="973"/>
      <c r="MLW193" s="973"/>
      <c r="MLX193" s="973"/>
      <c r="MLY193" s="973"/>
      <c r="MLZ193" s="973"/>
      <c r="MMA193" s="973"/>
      <c r="MMB193" s="973"/>
      <c r="MMC193" s="973"/>
      <c r="MMD193" s="973"/>
      <c r="MME193" s="973"/>
      <c r="MMF193" s="973"/>
      <c r="MMG193" s="973"/>
      <c r="MMH193" s="973"/>
      <c r="MMI193" s="973"/>
      <c r="MMJ193" s="973"/>
      <c r="MMK193" s="973"/>
      <c r="MML193" s="973"/>
      <c r="MMM193" s="973"/>
      <c r="MMN193" s="973"/>
      <c r="MMO193" s="973"/>
      <c r="MMP193" s="973"/>
      <c r="MMQ193" s="973"/>
      <c r="MMR193" s="973"/>
      <c r="MMS193" s="973"/>
      <c r="MMT193" s="973"/>
      <c r="MMU193" s="973"/>
      <c r="MMV193" s="973"/>
      <c r="MMW193" s="973"/>
      <c r="MMX193" s="973"/>
      <c r="MMY193" s="973"/>
      <c r="MMZ193" s="973"/>
      <c r="MNA193" s="973"/>
      <c r="MNB193" s="973"/>
      <c r="MNC193" s="973"/>
      <c r="MND193" s="973"/>
      <c r="MNE193" s="973"/>
      <c r="MNF193" s="973"/>
      <c r="MNG193" s="973"/>
      <c r="MNH193" s="973"/>
      <c r="MNI193" s="973"/>
      <c r="MNJ193" s="973"/>
      <c r="MNK193" s="973"/>
      <c r="MNL193" s="973"/>
      <c r="MNM193" s="973"/>
      <c r="MNN193" s="973"/>
      <c r="MNO193" s="973"/>
      <c r="MNP193" s="973"/>
      <c r="MNQ193" s="973"/>
      <c r="MNR193" s="973"/>
      <c r="MNS193" s="973"/>
      <c r="MNT193" s="973"/>
      <c r="MNU193" s="973"/>
      <c r="MNV193" s="973"/>
      <c r="MNW193" s="973"/>
      <c r="MNX193" s="973"/>
      <c r="MNY193" s="973"/>
      <c r="MNZ193" s="973"/>
      <c r="MOA193" s="973"/>
      <c r="MOB193" s="973"/>
      <c r="MOC193" s="973"/>
      <c r="MOD193" s="973"/>
      <c r="MOE193" s="973"/>
      <c r="MOF193" s="973"/>
      <c r="MOG193" s="973"/>
      <c r="MOH193" s="973"/>
      <c r="MOI193" s="973"/>
      <c r="MOJ193" s="973"/>
      <c r="MOK193" s="973"/>
      <c r="MOL193" s="973"/>
      <c r="MOM193" s="973"/>
      <c r="MON193" s="973"/>
      <c r="MOO193" s="973"/>
      <c r="MOP193" s="973"/>
      <c r="MOQ193" s="973"/>
      <c r="MOR193" s="973"/>
      <c r="MOS193" s="973"/>
      <c r="MOT193" s="973"/>
      <c r="MOU193" s="973"/>
      <c r="MOV193" s="973"/>
      <c r="MOW193" s="973"/>
      <c r="MOX193" s="973"/>
      <c r="MOY193" s="973"/>
      <c r="MOZ193" s="973"/>
      <c r="MPA193" s="973"/>
      <c r="MPB193" s="973"/>
      <c r="MPC193" s="973"/>
      <c r="MPD193" s="973"/>
      <c r="MPE193" s="973"/>
      <c r="MPF193" s="973"/>
      <c r="MPG193" s="973"/>
      <c r="MPH193" s="973"/>
      <c r="MPI193" s="973"/>
      <c r="MPJ193" s="973"/>
      <c r="MPK193" s="973"/>
      <c r="MPL193" s="973"/>
      <c r="MPM193" s="973"/>
      <c r="MPN193" s="973"/>
      <c r="MPO193" s="973"/>
      <c r="MPP193" s="973"/>
      <c r="MPQ193" s="973"/>
      <c r="MPR193" s="973"/>
      <c r="MPS193" s="973"/>
      <c r="MPT193" s="973"/>
      <c r="MPU193" s="973"/>
      <c r="MPV193" s="973"/>
      <c r="MPW193" s="973"/>
      <c r="MPX193" s="973"/>
      <c r="MPY193" s="973"/>
      <c r="MPZ193" s="973"/>
      <c r="MQA193" s="973"/>
      <c r="MQB193" s="973"/>
      <c r="MQC193" s="973"/>
      <c r="MQD193" s="973"/>
      <c r="MQE193" s="973"/>
      <c r="MQF193" s="973"/>
      <c r="MQG193" s="973"/>
      <c r="MQH193" s="973"/>
      <c r="MQI193" s="973"/>
      <c r="MQJ193" s="973"/>
      <c r="MQK193" s="973"/>
      <c r="MQL193" s="973"/>
      <c r="MQM193" s="973"/>
      <c r="MQN193" s="973"/>
      <c r="MQO193" s="973"/>
      <c r="MQP193" s="973"/>
      <c r="MQQ193" s="973"/>
      <c r="MQR193" s="973"/>
      <c r="MQS193" s="973"/>
      <c r="MQT193" s="973"/>
      <c r="MQU193" s="973"/>
      <c r="MQV193" s="973"/>
      <c r="MQW193" s="973"/>
      <c r="MQX193" s="973"/>
      <c r="MQY193" s="973"/>
      <c r="MQZ193" s="973"/>
      <c r="MRA193" s="973"/>
      <c r="MRB193" s="973"/>
      <c r="MRC193" s="973"/>
      <c r="MRD193" s="973"/>
      <c r="MRE193" s="973"/>
      <c r="MRF193" s="973"/>
      <c r="MRG193" s="973"/>
      <c r="MRH193" s="973"/>
      <c r="MRI193" s="973"/>
      <c r="MRJ193" s="973"/>
      <c r="MRK193" s="973"/>
      <c r="MRL193" s="973"/>
      <c r="MRM193" s="973"/>
      <c r="MRN193" s="973"/>
      <c r="MRO193" s="973"/>
      <c r="MRP193" s="973"/>
      <c r="MRQ193" s="973"/>
      <c r="MRR193" s="973"/>
      <c r="MRS193" s="973"/>
      <c r="MRT193" s="973"/>
      <c r="MRU193" s="973"/>
      <c r="MRV193" s="973"/>
      <c r="MRW193" s="973"/>
      <c r="MRX193" s="973"/>
      <c r="MRY193" s="973"/>
      <c r="MRZ193" s="973"/>
      <c r="MSA193" s="973"/>
      <c r="MSB193" s="973"/>
      <c r="MSC193" s="973"/>
      <c r="MSD193" s="973"/>
      <c r="MSE193" s="973"/>
      <c r="MSF193" s="973"/>
      <c r="MSG193" s="973"/>
      <c r="MSH193" s="973"/>
      <c r="MSI193" s="973"/>
      <c r="MSJ193" s="973"/>
      <c r="MSK193" s="973"/>
      <c r="MSL193" s="973"/>
      <c r="MSM193" s="973"/>
      <c r="MSN193" s="973"/>
      <c r="MSO193" s="973"/>
      <c r="MSP193" s="973"/>
      <c r="MSQ193" s="973"/>
      <c r="MSR193" s="973"/>
      <c r="MSS193" s="973"/>
      <c r="MST193" s="973"/>
      <c r="MSU193" s="973"/>
      <c r="MSV193" s="973"/>
      <c r="MSW193" s="973"/>
      <c r="MSX193" s="973"/>
      <c r="MSY193" s="973"/>
      <c r="MSZ193" s="973"/>
      <c r="MTA193" s="973"/>
      <c r="MTB193" s="973"/>
      <c r="MTC193" s="973"/>
      <c r="MTD193" s="973"/>
      <c r="MTE193" s="973"/>
      <c r="MTF193" s="973"/>
      <c r="MTG193" s="973"/>
      <c r="MTH193" s="973"/>
      <c r="MTI193" s="973"/>
      <c r="MTJ193" s="973"/>
      <c r="MTK193" s="973"/>
      <c r="MTL193" s="973"/>
      <c r="MTM193" s="973"/>
      <c r="MTN193" s="973"/>
      <c r="MTO193" s="973"/>
      <c r="MTP193" s="973"/>
      <c r="MTQ193" s="973"/>
      <c r="MTR193" s="973"/>
      <c r="MTS193" s="973"/>
      <c r="MTT193" s="973"/>
      <c r="MTU193" s="973"/>
      <c r="MTV193" s="973"/>
      <c r="MTW193" s="973"/>
      <c r="MTX193" s="973"/>
      <c r="MTY193" s="973"/>
      <c r="MTZ193" s="973"/>
      <c r="MUA193" s="973"/>
      <c r="MUB193" s="973"/>
      <c r="MUC193" s="973"/>
      <c r="MUD193" s="973"/>
      <c r="MUE193" s="973"/>
      <c r="MUF193" s="973"/>
      <c r="MUG193" s="973"/>
      <c r="MUH193" s="973"/>
      <c r="MUI193" s="973"/>
      <c r="MUJ193" s="973"/>
      <c r="MUK193" s="973"/>
      <c r="MUL193" s="973"/>
      <c r="MUM193" s="973"/>
      <c r="MUN193" s="973"/>
      <c r="MUO193" s="973"/>
      <c r="MUP193" s="973"/>
      <c r="MUQ193" s="973"/>
      <c r="MUR193" s="973"/>
      <c r="MUS193" s="973"/>
      <c r="MUT193" s="973"/>
      <c r="MUU193" s="973"/>
      <c r="MUV193" s="973"/>
      <c r="MUW193" s="973"/>
      <c r="MUX193" s="973"/>
      <c r="MUY193" s="973"/>
      <c r="MUZ193" s="973"/>
      <c r="MVA193" s="973"/>
      <c r="MVB193" s="973"/>
      <c r="MVC193" s="973"/>
      <c r="MVD193" s="973"/>
      <c r="MVE193" s="973"/>
      <c r="MVF193" s="973"/>
      <c r="MVG193" s="973"/>
      <c r="MVH193" s="973"/>
      <c r="MVI193" s="973"/>
      <c r="MVJ193" s="973"/>
      <c r="MVK193" s="973"/>
      <c r="MVL193" s="973"/>
      <c r="MVM193" s="973"/>
      <c r="MVN193" s="973"/>
      <c r="MVO193" s="973"/>
      <c r="MVP193" s="973"/>
      <c r="MVQ193" s="973"/>
      <c r="MVR193" s="973"/>
      <c r="MVS193" s="973"/>
      <c r="MVT193" s="973"/>
      <c r="MVU193" s="973"/>
      <c r="MVV193" s="973"/>
      <c r="MVW193" s="973"/>
      <c r="MVX193" s="973"/>
      <c r="MVY193" s="973"/>
      <c r="MVZ193" s="973"/>
      <c r="MWA193" s="973"/>
      <c r="MWB193" s="973"/>
      <c r="MWC193" s="973"/>
      <c r="MWD193" s="973"/>
      <c r="MWE193" s="973"/>
      <c r="MWF193" s="973"/>
      <c r="MWG193" s="973"/>
      <c r="MWH193" s="973"/>
      <c r="MWI193" s="973"/>
      <c r="MWJ193" s="973"/>
      <c r="MWK193" s="973"/>
      <c r="MWL193" s="973"/>
      <c r="MWM193" s="973"/>
      <c r="MWN193" s="973"/>
      <c r="MWO193" s="973"/>
      <c r="MWP193" s="973"/>
      <c r="MWQ193" s="973"/>
      <c r="MWR193" s="973"/>
      <c r="MWS193" s="973"/>
      <c r="MWT193" s="973"/>
      <c r="MWU193" s="973"/>
      <c r="MWV193" s="973"/>
      <c r="MWW193" s="973"/>
      <c r="MWX193" s="973"/>
      <c r="MWY193" s="973"/>
      <c r="MWZ193" s="973"/>
      <c r="MXA193" s="973"/>
      <c r="MXB193" s="973"/>
      <c r="MXC193" s="973"/>
      <c r="MXD193" s="973"/>
      <c r="MXE193" s="973"/>
      <c r="MXF193" s="973"/>
      <c r="MXG193" s="973"/>
      <c r="MXH193" s="973"/>
      <c r="MXI193" s="973"/>
      <c r="MXJ193" s="973"/>
      <c r="MXK193" s="973"/>
      <c r="MXL193" s="973"/>
      <c r="MXM193" s="973"/>
      <c r="MXN193" s="973"/>
      <c r="MXO193" s="973"/>
      <c r="MXP193" s="973"/>
      <c r="MXQ193" s="973"/>
      <c r="MXR193" s="973"/>
      <c r="MXS193" s="973"/>
      <c r="MXT193" s="973"/>
      <c r="MXU193" s="973"/>
      <c r="MXV193" s="973"/>
      <c r="MXW193" s="973"/>
      <c r="MXX193" s="973"/>
      <c r="MXY193" s="973"/>
      <c r="MXZ193" s="973"/>
      <c r="MYA193" s="973"/>
      <c r="MYB193" s="973"/>
      <c r="MYC193" s="973"/>
      <c r="MYD193" s="973"/>
      <c r="MYE193" s="973"/>
      <c r="MYF193" s="973"/>
      <c r="MYG193" s="973"/>
      <c r="MYH193" s="973"/>
      <c r="MYI193" s="973"/>
      <c r="MYJ193" s="973"/>
      <c r="MYK193" s="973"/>
      <c r="MYL193" s="973"/>
      <c r="MYM193" s="973"/>
      <c r="MYN193" s="973"/>
      <c r="MYO193" s="973"/>
      <c r="MYP193" s="973"/>
      <c r="MYQ193" s="973"/>
      <c r="MYR193" s="973"/>
      <c r="MYS193" s="973"/>
      <c r="MYT193" s="973"/>
      <c r="MYU193" s="973"/>
      <c r="MYV193" s="973"/>
      <c r="MYW193" s="973"/>
      <c r="MYX193" s="973"/>
      <c r="MYY193" s="973"/>
      <c r="MYZ193" s="973"/>
      <c r="MZA193" s="973"/>
      <c r="MZB193" s="973"/>
      <c r="MZC193" s="973"/>
      <c r="MZD193" s="973"/>
      <c r="MZE193" s="973"/>
      <c r="MZF193" s="973"/>
      <c r="MZG193" s="973"/>
      <c r="MZH193" s="973"/>
      <c r="MZI193" s="973"/>
      <c r="MZJ193" s="973"/>
      <c r="MZK193" s="973"/>
      <c r="MZL193" s="973"/>
      <c r="MZM193" s="973"/>
      <c r="MZN193" s="973"/>
      <c r="MZO193" s="973"/>
      <c r="MZP193" s="973"/>
      <c r="MZQ193" s="973"/>
      <c r="MZR193" s="973"/>
      <c r="MZS193" s="973"/>
      <c r="MZT193" s="973"/>
      <c r="MZU193" s="973"/>
      <c r="MZV193" s="973"/>
      <c r="MZW193" s="973"/>
      <c r="MZX193" s="973"/>
      <c r="MZY193" s="973"/>
      <c r="MZZ193" s="973"/>
      <c r="NAA193" s="973"/>
      <c r="NAB193" s="973"/>
      <c r="NAC193" s="973"/>
      <c r="NAD193" s="973"/>
      <c r="NAE193" s="973"/>
      <c r="NAF193" s="973"/>
      <c r="NAG193" s="973"/>
      <c r="NAH193" s="973"/>
      <c r="NAI193" s="973"/>
      <c r="NAJ193" s="973"/>
      <c r="NAK193" s="973"/>
      <c r="NAL193" s="973"/>
      <c r="NAM193" s="973"/>
      <c r="NAN193" s="973"/>
      <c r="NAO193" s="973"/>
      <c r="NAP193" s="973"/>
      <c r="NAQ193" s="973"/>
      <c r="NAR193" s="973"/>
      <c r="NAS193" s="973"/>
      <c r="NAT193" s="973"/>
      <c r="NAU193" s="973"/>
      <c r="NAV193" s="973"/>
      <c r="NAW193" s="973"/>
      <c r="NAX193" s="973"/>
      <c r="NAY193" s="973"/>
      <c r="NAZ193" s="973"/>
      <c r="NBA193" s="973"/>
      <c r="NBB193" s="973"/>
      <c r="NBC193" s="973"/>
      <c r="NBD193" s="973"/>
      <c r="NBE193" s="973"/>
      <c r="NBF193" s="973"/>
      <c r="NBG193" s="973"/>
      <c r="NBH193" s="973"/>
      <c r="NBI193" s="973"/>
      <c r="NBJ193" s="973"/>
      <c r="NBK193" s="973"/>
      <c r="NBL193" s="973"/>
      <c r="NBM193" s="973"/>
      <c r="NBN193" s="973"/>
      <c r="NBO193" s="973"/>
      <c r="NBP193" s="973"/>
      <c r="NBQ193" s="973"/>
      <c r="NBR193" s="973"/>
      <c r="NBS193" s="973"/>
      <c r="NBT193" s="973"/>
      <c r="NBU193" s="973"/>
      <c r="NBV193" s="973"/>
      <c r="NBW193" s="973"/>
      <c r="NBX193" s="973"/>
      <c r="NBY193" s="973"/>
      <c r="NBZ193" s="973"/>
      <c r="NCA193" s="973"/>
      <c r="NCB193" s="973"/>
      <c r="NCC193" s="973"/>
      <c r="NCD193" s="973"/>
      <c r="NCE193" s="973"/>
      <c r="NCF193" s="973"/>
      <c r="NCG193" s="973"/>
      <c r="NCH193" s="973"/>
      <c r="NCI193" s="973"/>
      <c r="NCJ193" s="973"/>
      <c r="NCK193" s="973"/>
      <c r="NCL193" s="973"/>
      <c r="NCM193" s="973"/>
      <c r="NCN193" s="973"/>
      <c r="NCO193" s="973"/>
      <c r="NCP193" s="973"/>
      <c r="NCQ193" s="973"/>
      <c r="NCR193" s="973"/>
      <c r="NCS193" s="973"/>
      <c r="NCT193" s="973"/>
      <c r="NCU193" s="973"/>
      <c r="NCV193" s="973"/>
      <c r="NCW193" s="973"/>
      <c r="NCX193" s="973"/>
      <c r="NCY193" s="973"/>
      <c r="NCZ193" s="973"/>
      <c r="NDA193" s="973"/>
      <c r="NDB193" s="973"/>
      <c r="NDC193" s="973"/>
      <c r="NDD193" s="973"/>
      <c r="NDE193" s="973"/>
      <c r="NDF193" s="973"/>
      <c r="NDG193" s="973"/>
      <c r="NDH193" s="973"/>
      <c r="NDI193" s="973"/>
      <c r="NDJ193" s="973"/>
      <c r="NDK193" s="973"/>
      <c r="NDL193" s="973"/>
      <c r="NDM193" s="973"/>
      <c r="NDN193" s="973"/>
      <c r="NDO193" s="973"/>
      <c r="NDP193" s="973"/>
      <c r="NDQ193" s="973"/>
      <c r="NDR193" s="973"/>
      <c r="NDS193" s="973"/>
      <c r="NDT193" s="973"/>
      <c r="NDU193" s="973"/>
      <c r="NDV193" s="973"/>
      <c r="NDW193" s="973"/>
      <c r="NDX193" s="973"/>
      <c r="NDY193" s="973"/>
      <c r="NDZ193" s="973"/>
      <c r="NEA193" s="973"/>
      <c r="NEB193" s="973"/>
      <c r="NEC193" s="973"/>
      <c r="NED193" s="973"/>
      <c r="NEE193" s="973"/>
      <c r="NEF193" s="973"/>
      <c r="NEG193" s="973"/>
      <c r="NEH193" s="973"/>
      <c r="NEI193" s="973"/>
      <c r="NEJ193" s="973"/>
      <c r="NEK193" s="973"/>
      <c r="NEL193" s="973"/>
      <c r="NEM193" s="973"/>
      <c r="NEN193" s="973"/>
      <c r="NEO193" s="973"/>
      <c r="NEP193" s="973"/>
      <c r="NEQ193" s="973"/>
      <c r="NER193" s="973"/>
      <c r="NES193" s="973"/>
      <c r="NET193" s="973"/>
      <c r="NEU193" s="973"/>
      <c r="NEV193" s="973"/>
      <c r="NEW193" s="973"/>
      <c r="NEX193" s="973"/>
      <c r="NEY193" s="973"/>
      <c r="NEZ193" s="973"/>
      <c r="NFA193" s="973"/>
      <c r="NFB193" s="973"/>
      <c r="NFC193" s="973"/>
      <c r="NFD193" s="973"/>
      <c r="NFE193" s="973"/>
      <c r="NFF193" s="973"/>
      <c r="NFG193" s="973"/>
      <c r="NFH193" s="973"/>
      <c r="NFI193" s="973"/>
      <c r="NFJ193" s="973"/>
      <c r="NFK193" s="973"/>
      <c r="NFL193" s="973"/>
      <c r="NFM193" s="973"/>
      <c r="NFN193" s="973"/>
      <c r="NFO193" s="973"/>
      <c r="NFP193" s="973"/>
      <c r="NFQ193" s="973"/>
      <c r="NFR193" s="973"/>
      <c r="NFS193" s="973"/>
      <c r="NFT193" s="973"/>
      <c r="NFU193" s="973"/>
      <c r="NFV193" s="973"/>
      <c r="NFW193" s="973"/>
      <c r="NFX193" s="973"/>
      <c r="NFY193" s="973"/>
      <c r="NFZ193" s="973"/>
      <c r="NGA193" s="973"/>
      <c r="NGB193" s="973"/>
      <c r="NGC193" s="973"/>
      <c r="NGD193" s="973"/>
      <c r="NGE193" s="973"/>
      <c r="NGF193" s="973"/>
      <c r="NGG193" s="973"/>
      <c r="NGH193" s="973"/>
      <c r="NGI193" s="973"/>
      <c r="NGJ193" s="973"/>
      <c r="NGK193" s="973"/>
      <c r="NGL193" s="973"/>
      <c r="NGM193" s="973"/>
      <c r="NGN193" s="973"/>
      <c r="NGO193" s="973"/>
      <c r="NGP193" s="973"/>
      <c r="NGQ193" s="973"/>
      <c r="NGR193" s="973"/>
      <c r="NGS193" s="973"/>
      <c r="NGT193" s="973"/>
      <c r="NGU193" s="973"/>
      <c r="NGV193" s="973"/>
      <c r="NGW193" s="973"/>
      <c r="NGX193" s="973"/>
      <c r="NGY193" s="973"/>
      <c r="NGZ193" s="973"/>
      <c r="NHA193" s="973"/>
      <c r="NHB193" s="973"/>
      <c r="NHC193" s="973"/>
      <c r="NHD193" s="973"/>
      <c r="NHE193" s="973"/>
      <c r="NHF193" s="973"/>
      <c r="NHG193" s="973"/>
      <c r="NHH193" s="973"/>
      <c r="NHI193" s="973"/>
      <c r="NHJ193" s="973"/>
      <c r="NHK193" s="973"/>
      <c r="NHL193" s="973"/>
      <c r="NHM193" s="973"/>
      <c r="NHN193" s="973"/>
      <c r="NHO193" s="973"/>
      <c r="NHP193" s="973"/>
      <c r="NHQ193" s="973"/>
      <c r="NHR193" s="973"/>
      <c r="NHS193" s="973"/>
      <c r="NHT193" s="973"/>
      <c r="NHU193" s="973"/>
      <c r="NHV193" s="973"/>
      <c r="NHW193" s="973"/>
      <c r="NHX193" s="973"/>
      <c r="NHY193" s="973"/>
      <c r="NHZ193" s="973"/>
      <c r="NIA193" s="973"/>
      <c r="NIB193" s="973"/>
      <c r="NIC193" s="973"/>
      <c r="NID193" s="973"/>
      <c r="NIE193" s="973"/>
      <c r="NIF193" s="973"/>
      <c r="NIG193" s="973"/>
      <c r="NIH193" s="973"/>
      <c r="NII193" s="973"/>
      <c r="NIJ193" s="973"/>
      <c r="NIK193" s="973"/>
      <c r="NIL193" s="973"/>
      <c r="NIM193" s="973"/>
      <c r="NIN193" s="973"/>
      <c r="NIO193" s="973"/>
      <c r="NIP193" s="973"/>
      <c r="NIQ193" s="973"/>
      <c r="NIR193" s="973"/>
      <c r="NIS193" s="973"/>
      <c r="NIT193" s="973"/>
      <c r="NIU193" s="973"/>
      <c r="NIV193" s="973"/>
      <c r="NIW193" s="973"/>
      <c r="NIX193" s="973"/>
      <c r="NIY193" s="973"/>
      <c r="NIZ193" s="973"/>
      <c r="NJA193" s="973"/>
      <c r="NJB193" s="973"/>
      <c r="NJC193" s="973"/>
      <c r="NJD193" s="973"/>
      <c r="NJE193" s="973"/>
      <c r="NJF193" s="973"/>
      <c r="NJG193" s="973"/>
      <c r="NJH193" s="973"/>
      <c r="NJI193" s="973"/>
      <c r="NJJ193" s="973"/>
      <c r="NJK193" s="973"/>
      <c r="NJL193" s="973"/>
      <c r="NJM193" s="973"/>
      <c r="NJN193" s="973"/>
      <c r="NJO193" s="973"/>
      <c r="NJP193" s="973"/>
      <c r="NJQ193" s="973"/>
      <c r="NJR193" s="973"/>
      <c r="NJS193" s="973"/>
      <c r="NJT193" s="973"/>
      <c r="NJU193" s="973"/>
      <c r="NJV193" s="973"/>
      <c r="NJW193" s="973"/>
      <c r="NJX193" s="973"/>
      <c r="NJY193" s="973"/>
      <c r="NJZ193" s="973"/>
      <c r="NKA193" s="973"/>
      <c r="NKB193" s="973"/>
      <c r="NKC193" s="973"/>
      <c r="NKD193" s="973"/>
      <c r="NKE193" s="973"/>
      <c r="NKF193" s="973"/>
      <c r="NKG193" s="973"/>
      <c r="NKH193" s="973"/>
      <c r="NKI193" s="973"/>
      <c r="NKJ193" s="973"/>
      <c r="NKK193" s="973"/>
      <c r="NKL193" s="973"/>
      <c r="NKM193" s="973"/>
      <c r="NKN193" s="973"/>
      <c r="NKO193" s="973"/>
      <c r="NKP193" s="973"/>
      <c r="NKQ193" s="973"/>
      <c r="NKR193" s="973"/>
      <c r="NKS193" s="973"/>
      <c r="NKT193" s="973"/>
      <c r="NKU193" s="973"/>
      <c r="NKV193" s="973"/>
      <c r="NKW193" s="973"/>
      <c r="NKX193" s="973"/>
      <c r="NKY193" s="973"/>
      <c r="NKZ193" s="973"/>
      <c r="NLA193" s="973"/>
      <c r="NLB193" s="973"/>
      <c r="NLC193" s="973"/>
      <c r="NLD193" s="973"/>
      <c r="NLE193" s="973"/>
      <c r="NLF193" s="973"/>
      <c r="NLG193" s="973"/>
      <c r="NLH193" s="973"/>
      <c r="NLI193" s="973"/>
      <c r="NLJ193" s="973"/>
      <c r="NLK193" s="973"/>
      <c r="NLL193" s="973"/>
      <c r="NLM193" s="973"/>
      <c r="NLN193" s="973"/>
      <c r="NLO193" s="973"/>
      <c r="NLP193" s="973"/>
      <c r="NLQ193" s="973"/>
      <c r="NLR193" s="973"/>
      <c r="NLS193" s="973"/>
      <c r="NLT193" s="973"/>
      <c r="NLU193" s="973"/>
      <c r="NLV193" s="973"/>
      <c r="NLW193" s="973"/>
      <c r="NLX193" s="973"/>
      <c r="NLY193" s="973"/>
      <c r="NLZ193" s="973"/>
      <c r="NMA193" s="973"/>
      <c r="NMB193" s="973"/>
      <c r="NMC193" s="973"/>
      <c r="NMD193" s="973"/>
      <c r="NME193" s="973"/>
      <c r="NMF193" s="973"/>
      <c r="NMG193" s="973"/>
      <c r="NMH193" s="973"/>
      <c r="NMI193" s="973"/>
      <c r="NMJ193" s="973"/>
      <c r="NMK193" s="973"/>
      <c r="NML193" s="973"/>
      <c r="NMM193" s="973"/>
      <c r="NMN193" s="973"/>
      <c r="NMO193" s="973"/>
      <c r="NMP193" s="973"/>
      <c r="NMQ193" s="973"/>
      <c r="NMR193" s="973"/>
      <c r="NMS193" s="973"/>
      <c r="NMT193" s="973"/>
      <c r="NMU193" s="973"/>
      <c r="NMV193" s="973"/>
      <c r="NMW193" s="973"/>
      <c r="NMX193" s="973"/>
      <c r="NMY193" s="973"/>
      <c r="NMZ193" s="973"/>
      <c r="NNA193" s="973"/>
      <c r="NNB193" s="973"/>
      <c r="NNC193" s="973"/>
      <c r="NND193" s="973"/>
      <c r="NNE193" s="973"/>
      <c r="NNF193" s="973"/>
      <c r="NNG193" s="973"/>
      <c r="NNH193" s="973"/>
      <c r="NNI193" s="973"/>
      <c r="NNJ193" s="973"/>
      <c r="NNK193" s="973"/>
      <c r="NNL193" s="973"/>
      <c r="NNM193" s="973"/>
      <c r="NNN193" s="973"/>
      <c r="NNO193" s="973"/>
      <c r="NNP193" s="973"/>
      <c r="NNQ193" s="973"/>
      <c r="NNR193" s="973"/>
      <c r="NNS193" s="973"/>
      <c r="NNT193" s="973"/>
      <c r="NNU193" s="973"/>
      <c r="NNV193" s="973"/>
      <c r="NNW193" s="973"/>
      <c r="NNX193" s="973"/>
      <c r="NNY193" s="973"/>
      <c r="NNZ193" s="973"/>
      <c r="NOA193" s="973"/>
      <c r="NOB193" s="973"/>
      <c r="NOC193" s="973"/>
      <c r="NOD193" s="973"/>
      <c r="NOE193" s="973"/>
      <c r="NOF193" s="973"/>
      <c r="NOG193" s="973"/>
      <c r="NOH193" s="973"/>
      <c r="NOI193" s="973"/>
      <c r="NOJ193" s="973"/>
      <c r="NOK193" s="973"/>
      <c r="NOL193" s="973"/>
      <c r="NOM193" s="973"/>
      <c r="NON193" s="973"/>
      <c r="NOO193" s="973"/>
      <c r="NOP193" s="973"/>
      <c r="NOQ193" s="973"/>
      <c r="NOR193" s="973"/>
      <c r="NOS193" s="973"/>
      <c r="NOT193" s="973"/>
      <c r="NOU193" s="973"/>
      <c r="NOV193" s="973"/>
      <c r="NOW193" s="973"/>
      <c r="NOX193" s="973"/>
      <c r="NOY193" s="973"/>
      <c r="NOZ193" s="973"/>
      <c r="NPA193" s="973"/>
      <c r="NPB193" s="973"/>
      <c r="NPC193" s="973"/>
      <c r="NPD193" s="973"/>
      <c r="NPE193" s="973"/>
      <c r="NPF193" s="973"/>
      <c r="NPG193" s="973"/>
      <c r="NPH193" s="973"/>
      <c r="NPI193" s="973"/>
      <c r="NPJ193" s="973"/>
      <c r="NPK193" s="973"/>
      <c r="NPL193" s="973"/>
      <c r="NPM193" s="973"/>
      <c r="NPN193" s="973"/>
      <c r="NPO193" s="973"/>
      <c r="NPP193" s="973"/>
      <c r="NPQ193" s="973"/>
      <c r="NPR193" s="973"/>
      <c r="NPS193" s="973"/>
      <c r="NPT193" s="973"/>
      <c r="NPU193" s="973"/>
      <c r="NPV193" s="973"/>
      <c r="NPW193" s="973"/>
      <c r="NPX193" s="973"/>
      <c r="NPY193" s="973"/>
      <c r="NPZ193" s="973"/>
      <c r="NQA193" s="973"/>
      <c r="NQB193" s="973"/>
      <c r="NQC193" s="973"/>
      <c r="NQD193" s="973"/>
      <c r="NQE193" s="973"/>
      <c r="NQF193" s="973"/>
      <c r="NQG193" s="973"/>
      <c r="NQH193" s="973"/>
      <c r="NQI193" s="973"/>
      <c r="NQJ193" s="973"/>
      <c r="NQK193" s="973"/>
      <c r="NQL193" s="973"/>
      <c r="NQM193" s="973"/>
      <c r="NQN193" s="973"/>
      <c r="NQO193" s="973"/>
      <c r="NQP193" s="973"/>
      <c r="NQQ193" s="973"/>
      <c r="NQR193" s="973"/>
      <c r="NQS193" s="973"/>
      <c r="NQT193" s="973"/>
      <c r="NQU193" s="973"/>
      <c r="NQV193" s="973"/>
      <c r="NQW193" s="973"/>
      <c r="NQX193" s="973"/>
      <c r="NQY193" s="973"/>
      <c r="NQZ193" s="973"/>
      <c r="NRA193" s="973"/>
      <c r="NRB193" s="973"/>
      <c r="NRC193" s="973"/>
      <c r="NRD193" s="973"/>
      <c r="NRE193" s="973"/>
      <c r="NRF193" s="973"/>
      <c r="NRG193" s="973"/>
      <c r="NRH193" s="973"/>
      <c r="NRI193" s="973"/>
      <c r="NRJ193" s="973"/>
      <c r="NRK193" s="973"/>
      <c r="NRL193" s="973"/>
      <c r="NRM193" s="973"/>
      <c r="NRN193" s="973"/>
      <c r="NRO193" s="973"/>
      <c r="NRP193" s="973"/>
      <c r="NRQ193" s="973"/>
      <c r="NRR193" s="973"/>
      <c r="NRS193" s="973"/>
      <c r="NRT193" s="973"/>
      <c r="NRU193" s="973"/>
      <c r="NRV193" s="973"/>
      <c r="NRW193" s="973"/>
      <c r="NRX193" s="973"/>
      <c r="NRY193" s="973"/>
      <c r="NRZ193" s="973"/>
      <c r="NSA193" s="973"/>
      <c r="NSB193" s="973"/>
      <c r="NSC193" s="973"/>
      <c r="NSD193" s="973"/>
      <c r="NSE193" s="973"/>
      <c r="NSF193" s="973"/>
      <c r="NSG193" s="973"/>
      <c r="NSH193" s="973"/>
      <c r="NSI193" s="973"/>
      <c r="NSJ193" s="973"/>
      <c r="NSK193" s="973"/>
      <c r="NSL193" s="973"/>
      <c r="NSM193" s="973"/>
      <c r="NSN193" s="973"/>
      <c r="NSO193" s="973"/>
      <c r="NSP193" s="973"/>
      <c r="NSQ193" s="973"/>
      <c r="NSR193" s="973"/>
      <c r="NSS193" s="973"/>
      <c r="NST193" s="973"/>
      <c r="NSU193" s="973"/>
      <c r="NSV193" s="973"/>
      <c r="NSW193" s="973"/>
      <c r="NSX193" s="973"/>
      <c r="NSY193" s="973"/>
      <c r="NSZ193" s="973"/>
      <c r="NTA193" s="973"/>
      <c r="NTB193" s="973"/>
      <c r="NTC193" s="973"/>
      <c r="NTD193" s="973"/>
      <c r="NTE193" s="973"/>
      <c r="NTF193" s="973"/>
      <c r="NTG193" s="973"/>
      <c r="NTH193" s="973"/>
      <c r="NTI193" s="973"/>
      <c r="NTJ193" s="973"/>
      <c r="NTK193" s="973"/>
      <c r="NTL193" s="973"/>
      <c r="NTM193" s="973"/>
      <c r="NTN193" s="973"/>
      <c r="NTO193" s="973"/>
      <c r="NTP193" s="973"/>
      <c r="NTQ193" s="973"/>
      <c r="NTR193" s="973"/>
      <c r="NTS193" s="973"/>
      <c r="NTT193" s="973"/>
      <c r="NTU193" s="973"/>
      <c r="NTV193" s="973"/>
      <c r="NTW193" s="973"/>
      <c r="NTX193" s="973"/>
      <c r="NTY193" s="973"/>
      <c r="NTZ193" s="973"/>
      <c r="NUA193" s="973"/>
      <c r="NUB193" s="973"/>
      <c r="NUC193" s="973"/>
      <c r="NUD193" s="973"/>
      <c r="NUE193" s="973"/>
      <c r="NUF193" s="973"/>
      <c r="NUG193" s="973"/>
      <c r="NUH193" s="973"/>
      <c r="NUI193" s="973"/>
      <c r="NUJ193" s="973"/>
      <c r="NUK193" s="973"/>
      <c r="NUL193" s="973"/>
      <c r="NUM193" s="973"/>
      <c r="NUN193" s="973"/>
      <c r="NUO193" s="973"/>
      <c r="NUP193" s="973"/>
      <c r="NUQ193" s="973"/>
      <c r="NUR193" s="973"/>
      <c r="NUS193" s="973"/>
      <c r="NUT193" s="973"/>
      <c r="NUU193" s="973"/>
      <c r="NUV193" s="973"/>
      <c r="NUW193" s="973"/>
      <c r="NUX193" s="973"/>
      <c r="NUY193" s="973"/>
      <c r="NUZ193" s="973"/>
      <c r="NVA193" s="973"/>
      <c r="NVB193" s="973"/>
      <c r="NVC193" s="973"/>
      <c r="NVD193" s="973"/>
      <c r="NVE193" s="973"/>
      <c r="NVF193" s="973"/>
      <c r="NVG193" s="973"/>
      <c r="NVH193" s="973"/>
      <c r="NVI193" s="973"/>
      <c r="NVJ193" s="973"/>
      <c r="NVK193" s="973"/>
      <c r="NVL193" s="973"/>
      <c r="NVM193" s="973"/>
      <c r="NVN193" s="973"/>
      <c r="NVO193" s="973"/>
      <c r="NVP193" s="973"/>
      <c r="NVQ193" s="973"/>
      <c r="NVR193" s="973"/>
      <c r="NVS193" s="973"/>
      <c r="NVT193" s="973"/>
      <c r="NVU193" s="973"/>
      <c r="NVV193" s="973"/>
      <c r="NVW193" s="973"/>
      <c r="NVX193" s="973"/>
      <c r="NVY193" s="973"/>
      <c r="NVZ193" s="973"/>
      <c r="NWA193" s="973"/>
      <c r="NWB193" s="973"/>
      <c r="NWC193" s="973"/>
      <c r="NWD193" s="973"/>
      <c r="NWE193" s="973"/>
      <c r="NWF193" s="973"/>
      <c r="NWG193" s="973"/>
      <c r="NWH193" s="973"/>
      <c r="NWI193" s="973"/>
      <c r="NWJ193" s="973"/>
      <c r="NWK193" s="973"/>
      <c r="NWL193" s="973"/>
      <c r="NWM193" s="973"/>
      <c r="NWN193" s="973"/>
      <c r="NWO193" s="973"/>
      <c r="NWP193" s="973"/>
      <c r="NWQ193" s="973"/>
      <c r="NWR193" s="973"/>
      <c r="NWS193" s="973"/>
      <c r="NWT193" s="973"/>
      <c r="NWU193" s="973"/>
      <c r="NWV193" s="973"/>
      <c r="NWW193" s="973"/>
      <c r="NWX193" s="973"/>
      <c r="NWY193" s="973"/>
      <c r="NWZ193" s="973"/>
      <c r="NXA193" s="973"/>
      <c r="NXB193" s="973"/>
      <c r="NXC193" s="973"/>
      <c r="NXD193" s="973"/>
      <c r="NXE193" s="973"/>
      <c r="NXF193" s="973"/>
      <c r="NXG193" s="973"/>
      <c r="NXH193" s="973"/>
      <c r="NXI193" s="973"/>
      <c r="NXJ193" s="973"/>
      <c r="NXK193" s="973"/>
      <c r="NXL193" s="973"/>
      <c r="NXM193" s="973"/>
      <c r="NXN193" s="973"/>
      <c r="NXO193" s="973"/>
      <c r="NXP193" s="973"/>
      <c r="NXQ193" s="973"/>
      <c r="NXR193" s="973"/>
      <c r="NXS193" s="973"/>
      <c r="NXT193" s="973"/>
      <c r="NXU193" s="973"/>
      <c r="NXV193" s="973"/>
      <c r="NXW193" s="973"/>
      <c r="NXX193" s="973"/>
      <c r="NXY193" s="973"/>
      <c r="NXZ193" s="973"/>
      <c r="NYA193" s="973"/>
      <c r="NYB193" s="973"/>
      <c r="NYC193" s="973"/>
      <c r="NYD193" s="973"/>
      <c r="NYE193" s="973"/>
      <c r="NYF193" s="973"/>
      <c r="NYG193" s="973"/>
      <c r="NYH193" s="973"/>
      <c r="NYI193" s="973"/>
      <c r="NYJ193" s="973"/>
      <c r="NYK193" s="973"/>
      <c r="NYL193" s="973"/>
      <c r="NYM193" s="973"/>
      <c r="NYN193" s="973"/>
      <c r="NYO193" s="973"/>
      <c r="NYP193" s="973"/>
      <c r="NYQ193" s="973"/>
      <c r="NYR193" s="973"/>
      <c r="NYS193" s="973"/>
      <c r="NYT193" s="973"/>
      <c r="NYU193" s="973"/>
      <c r="NYV193" s="973"/>
      <c r="NYW193" s="973"/>
      <c r="NYX193" s="973"/>
      <c r="NYY193" s="973"/>
      <c r="NYZ193" s="973"/>
      <c r="NZA193" s="973"/>
      <c r="NZB193" s="973"/>
      <c r="NZC193" s="973"/>
      <c r="NZD193" s="973"/>
      <c r="NZE193" s="973"/>
      <c r="NZF193" s="973"/>
      <c r="NZG193" s="973"/>
      <c r="NZH193" s="973"/>
      <c r="NZI193" s="973"/>
      <c r="NZJ193" s="973"/>
      <c r="NZK193" s="973"/>
      <c r="NZL193" s="973"/>
      <c r="NZM193" s="973"/>
      <c r="NZN193" s="973"/>
      <c r="NZO193" s="973"/>
      <c r="NZP193" s="973"/>
      <c r="NZQ193" s="973"/>
      <c r="NZR193" s="973"/>
      <c r="NZS193" s="973"/>
      <c r="NZT193" s="973"/>
      <c r="NZU193" s="973"/>
      <c r="NZV193" s="973"/>
      <c r="NZW193" s="973"/>
      <c r="NZX193" s="973"/>
      <c r="NZY193" s="973"/>
      <c r="NZZ193" s="973"/>
      <c r="OAA193" s="973"/>
      <c r="OAB193" s="973"/>
      <c r="OAC193" s="973"/>
      <c r="OAD193" s="973"/>
      <c r="OAE193" s="973"/>
      <c r="OAF193" s="973"/>
      <c r="OAG193" s="973"/>
      <c r="OAH193" s="973"/>
      <c r="OAI193" s="973"/>
      <c r="OAJ193" s="973"/>
      <c r="OAK193" s="973"/>
      <c r="OAL193" s="973"/>
      <c r="OAM193" s="973"/>
      <c r="OAN193" s="973"/>
      <c r="OAO193" s="973"/>
      <c r="OAP193" s="973"/>
      <c r="OAQ193" s="973"/>
      <c r="OAR193" s="973"/>
      <c r="OAS193" s="973"/>
      <c r="OAT193" s="973"/>
      <c r="OAU193" s="973"/>
      <c r="OAV193" s="973"/>
      <c r="OAW193" s="973"/>
      <c r="OAX193" s="973"/>
      <c r="OAY193" s="973"/>
      <c r="OAZ193" s="973"/>
      <c r="OBA193" s="973"/>
      <c r="OBB193" s="973"/>
      <c r="OBC193" s="973"/>
      <c r="OBD193" s="973"/>
      <c r="OBE193" s="973"/>
      <c r="OBF193" s="973"/>
      <c r="OBG193" s="973"/>
      <c r="OBH193" s="973"/>
      <c r="OBI193" s="973"/>
      <c r="OBJ193" s="973"/>
      <c r="OBK193" s="973"/>
      <c r="OBL193" s="973"/>
      <c r="OBM193" s="973"/>
      <c r="OBN193" s="973"/>
      <c r="OBO193" s="973"/>
      <c r="OBP193" s="973"/>
      <c r="OBQ193" s="973"/>
      <c r="OBR193" s="973"/>
      <c r="OBS193" s="973"/>
      <c r="OBT193" s="973"/>
      <c r="OBU193" s="973"/>
      <c r="OBV193" s="973"/>
      <c r="OBW193" s="973"/>
      <c r="OBX193" s="973"/>
      <c r="OBY193" s="973"/>
      <c r="OBZ193" s="973"/>
      <c r="OCA193" s="973"/>
      <c r="OCB193" s="973"/>
      <c r="OCC193" s="973"/>
      <c r="OCD193" s="973"/>
      <c r="OCE193" s="973"/>
      <c r="OCF193" s="973"/>
      <c r="OCG193" s="973"/>
      <c r="OCH193" s="973"/>
      <c r="OCI193" s="973"/>
      <c r="OCJ193" s="973"/>
      <c r="OCK193" s="973"/>
      <c r="OCL193" s="973"/>
      <c r="OCM193" s="973"/>
      <c r="OCN193" s="973"/>
      <c r="OCO193" s="973"/>
      <c r="OCP193" s="973"/>
      <c r="OCQ193" s="973"/>
      <c r="OCR193" s="973"/>
      <c r="OCS193" s="973"/>
      <c r="OCT193" s="973"/>
      <c r="OCU193" s="973"/>
      <c r="OCV193" s="973"/>
      <c r="OCW193" s="973"/>
      <c r="OCX193" s="973"/>
      <c r="OCY193" s="973"/>
      <c r="OCZ193" s="973"/>
      <c r="ODA193" s="973"/>
      <c r="ODB193" s="973"/>
      <c r="ODC193" s="973"/>
      <c r="ODD193" s="973"/>
      <c r="ODE193" s="973"/>
      <c r="ODF193" s="973"/>
      <c r="ODG193" s="973"/>
      <c r="ODH193" s="973"/>
      <c r="ODI193" s="973"/>
      <c r="ODJ193" s="973"/>
      <c r="ODK193" s="973"/>
      <c r="ODL193" s="973"/>
      <c r="ODM193" s="973"/>
      <c r="ODN193" s="973"/>
      <c r="ODO193" s="973"/>
      <c r="ODP193" s="973"/>
      <c r="ODQ193" s="973"/>
      <c r="ODR193" s="973"/>
      <c r="ODS193" s="973"/>
      <c r="ODT193" s="973"/>
      <c r="ODU193" s="973"/>
      <c r="ODV193" s="973"/>
      <c r="ODW193" s="973"/>
      <c r="ODX193" s="973"/>
      <c r="ODY193" s="973"/>
      <c r="ODZ193" s="973"/>
      <c r="OEA193" s="973"/>
      <c r="OEB193" s="973"/>
      <c r="OEC193" s="973"/>
      <c r="OED193" s="973"/>
      <c r="OEE193" s="973"/>
      <c r="OEF193" s="973"/>
      <c r="OEG193" s="973"/>
      <c r="OEH193" s="973"/>
      <c r="OEI193" s="973"/>
      <c r="OEJ193" s="973"/>
      <c r="OEK193" s="973"/>
      <c r="OEL193" s="973"/>
      <c r="OEM193" s="973"/>
      <c r="OEN193" s="973"/>
      <c r="OEO193" s="973"/>
      <c r="OEP193" s="973"/>
      <c r="OEQ193" s="973"/>
      <c r="OER193" s="973"/>
      <c r="OES193" s="973"/>
      <c r="OET193" s="973"/>
      <c r="OEU193" s="973"/>
      <c r="OEV193" s="973"/>
      <c r="OEW193" s="973"/>
      <c r="OEX193" s="973"/>
      <c r="OEY193" s="973"/>
      <c r="OEZ193" s="973"/>
      <c r="OFA193" s="973"/>
      <c r="OFB193" s="973"/>
      <c r="OFC193" s="973"/>
      <c r="OFD193" s="973"/>
      <c r="OFE193" s="973"/>
      <c r="OFF193" s="973"/>
      <c r="OFG193" s="973"/>
      <c r="OFH193" s="973"/>
      <c r="OFI193" s="973"/>
      <c r="OFJ193" s="973"/>
      <c r="OFK193" s="973"/>
      <c r="OFL193" s="973"/>
      <c r="OFM193" s="973"/>
      <c r="OFN193" s="973"/>
      <c r="OFO193" s="973"/>
      <c r="OFP193" s="973"/>
      <c r="OFQ193" s="973"/>
      <c r="OFR193" s="973"/>
      <c r="OFS193" s="973"/>
      <c r="OFT193" s="973"/>
      <c r="OFU193" s="973"/>
      <c r="OFV193" s="973"/>
      <c r="OFW193" s="973"/>
      <c r="OFX193" s="973"/>
      <c r="OFY193" s="973"/>
      <c r="OFZ193" s="973"/>
      <c r="OGA193" s="973"/>
      <c r="OGB193" s="973"/>
      <c r="OGC193" s="973"/>
      <c r="OGD193" s="973"/>
      <c r="OGE193" s="973"/>
      <c r="OGF193" s="973"/>
      <c r="OGG193" s="973"/>
      <c r="OGH193" s="973"/>
      <c r="OGI193" s="973"/>
      <c r="OGJ193" s="973"/>
      <c r="OGK193" s="973"/>
      <c r="OGL193" s="973"/>
      <c r="OGM193" s="973"/>
      <c r="OGN193" s="973"/>
      <c r="OGO193" s="973"/>
      <c r="OGP193" s="973"/>
      <c r="OGQ193" s="973"/>
      <c r="OGR193" s="973"/>
      <c r="OGS193" s="973"/>
      <c r="OGT193" s="973"/>
      <c r="OGU193" s="973"/>
      <c r="OGV193" s="973"/>
      <c r="OGW193" s="973"/>
      <c r="OGX193" s="973"/>
      <c r="OGY193" s="973"/>
      <c r="OGZ193" s="973"/>
      <c r="OHA193" s="973"/>
      <c r="OHB193" s="973"/>
      <c r="OHC193" s="973"/>
      <c r="OHD193" s="973"/>
      <c r="OHE193" s="973"/>
      <c r="OHF193" s="973"/>
      <c r="OHG193" s="973"/>
      <c r="OHH193" s="973"/>
      <c r="OHI193" s="973"/>
      <c r="OHJ193" s="973"/>
      <c r="OHK193" s="973"/>
      <c r="OHL193" s="973"/>
      <c r="OHM193" s="973"/>
      <c r="OHN193" s="973"/>
      <c r="OHO193" s="973"/>
      <c r="OHP193" s="973"/>
      <c r="OHQ193" s="973"/>
      <c r="OHR193" s="973"/>
      <c r="OHS193" s="973"/>
      <c r="OHT193" s="973"/>
      <c r="OHU193" s="973"/>
      <c r="OHV193" s="973"/>
      <c r="OHW193" s="973"/>
      <c r="OHX193" s="973"/>
      <c r="OHY193" s="973"/>
      <c r="OHZ193" s="973"/>
      <c r="OIA193" s="973"/>
      <c r="OIB193" s="973"/>
      <c r="OIC193" s="973"/>
      <c r="OID193" s="973"/>
      <c r="OIE193" s="973"/>
      <c r="OIF193" s="973"/>
      <c r="OIG193" s="973"/>
      <c r="OIH193" s="973"/>
      <c r="OII193" s="973"/>
      <c r="OIJ193" s="973"/>
      <c r="OIK193" s="973"/>
      <c r="OIL193" s="973"/>
      <c r="OIM193" s="973"/>
      <c r="OIN193" s="973"/>
      <c r="OIO193" s="973"/>
      <c r="OIP193" s="973"/>
      <c r="OIQ193" s="973"/>
      <c r="OIR193" s="973"/>
      <c r="OIS193" s="973"/>
      <c r="OIT193" s="973"/>
      <c r="OIU193" s="973"/>
      <c r="OIV193" s="973"/>
      <c r="OIW193" s="973"/>
      <c r="OIX193" s="973"/>
      <c r="OIY193" s="973"/>
      <c r="OIZ193" s="973"/>
      <c r="OJA193" s="973"/>
      <c r="OJB193" s="973"/>
      <c r="OJC193" s="973"/>
      <c r="OJD193" s="973"/>
      <c r="OJE193" s="973"/>
      <c r="OJF193" s="973"/>
      <c r="OJG193" s="973"/>
      <c r="OJH193" s="973"/>
      <c r="OJI193" s="973"/>
      <c r="OJJ193" s="973"/>
      <c r="OJK193" s="973"/>
      <c r="OJL193" s="973"/>
      <c r="OJM193" s="973"/>
      <c r="OJN193" s="973"/>
      <c r="OJO193" s="973"/>
      <c r="OJP193" s="973"/>
      <c r="OJQ193" s="973"/>
      <c r="OJR193" s="973"/>
      <c r="OJS193" s="973"/>
      <c r="OJT193" s="973"/>
      <c r="OJU193" s="973"/>
      <c r="OJV193" s="973"/>
      <c r="OJW193" s="973"/>
      <c r="OJX193" s="973"/>
      <c r="OJY193" s="973"/>
      <c r="OJZ193" s="973"/>
      <c r="OKA193" s="973"/>
      <c r="OKB193" s="973"/>
      <c r="OKC193" s="973"/>
      <c r="OKD193" s="973"/>
      <c r="OKE193" s="973"/>
      <c r="OKF193" s="973"/>
      <c r="OKG193" s="973"/>
      <c r="OKH193" s="973"/>
      <c r="OKI193" s="973"/>
      <c r="OKJ193" s="973"/>
      <c r="OKK193" s="973"/>
      <c r="OKL193" s="973"/>
      <c r="OKM193" s="973"/>
      <c r="OKN193" s="973"/>
      <c r="OKO193" s="973"/>
      <c r="OKP193" s="973"/>
      <c r="OKQ193" s="973"/>
      <c r="OKR193" s="973"/>
      <c r="OKS193" s="973"/>
      <c r="OKT193" s="973"/>
      <c r="OKU193" s="973"/>
      <c r="OKV193" s="973"/>
      <c r="OKW193" s="973"/>
      <c r="OKX193" s="973"/>
      <c r="OKY193" s="973"/>
      <c r="OKZ193" s="973"/>
      <c r="OLA193" s="973"/>
      <c r="OLB193" s="973"/>
      <c r="OLC193" s="973"/>
      <c r="OLD193" s="973"/>
      <c r="OLE193" s="973"/>
      <c r="OLF193" s="973"/>
      <c r="OLG193" s="973"/>
      <c r="OLH193" s="973"/>
      <c r="OLI193" s="973"/>
      <c r="OLJ193" s="973"/>
      <c r="OLK193" s="973"/>
      <c r="OLL193" s="973"/>
      <c r="OLM193" s="973"/>
      <c r="OLN193" s="973"/>
      <c r="OLO193" s="973"/>
      <c r="OLP193" s="973"/>
      <c r="OLQ193" s="973"/>
      <c r="OLR193" s="973"/>
      <c r="OLS193" s="973"/>
      <c r="OLT193" s="973"/>
      <c r="OLU193" s="973"/>
      <c r="OLV193" s="973"/>
      <c r="OLW193" s="973"/>
      <c r="OLX193" s="973"/>
      <c r="OLY193" s="973"/>
      <c r="OLZ193" s="973"/>
      <c r="OMA193" s="973"/>
      <c r="OMB193" s="973"/>
      <c r="OMC193" s="973"/>
      <c r="OMD193" s="973"/>
      <c r="OME193" s="973"/>
      <c r="OMF193" s="973"/>
      <c r="OMG193" s="973"/>
      <c r="OMH193" s="973"/>
      <c r="OMI193" s="973"/>
      <c r="OMJ193" s="973"/>
      <c r="OMK193" s="973"/>
      <c r="OML193" s="973"/>
      <c r="OMM193" s="973"/>
      <c r="OMN193" s="973"/>
      <c r="OMO193" s="973"/>
      <c r="OMP193" s="973"/>
      <c r="OMQ193" s="973"/>
      <c r="OMR193" s="973"/>
      <c r="OMS193" s="973"/>
      <c r="OMT193" s="973"/>
      <c r="OMU193" s="973"/>
      <c r="OMV193" s="973"/>
      <c r="OMW193" s="973"/>
      <c r="OMX193" s="973"/>
      <c r="OMY193" s="973"/>
      <c r="OMZ193" s="973"/>
      <c r="ONA193" s="973"/>
      <c r="ONB193" s="973"/>
      <c r="ONC193" s="973"/>
      <c r="OND193" s="973"/>
      <c r="ONE193" s="973"/>
      <c r="ONF193" s="973"/>
      <c r="ONG193" s="973"/>
      <c r="ONH193" s="973"/>
      <c r="ONI193" s="973"/>
      <c r="ONJ193" s="973"/>
      <c r="ONK193" s="973"/>
      <c r="ONL193" s="973"/>
      <c r="ONM193" s="973"/>
      <c r="ONN193" s="973"/>
      <c r="ONO193" s="973"/>
      <c r="ONP193" s="973"/>
      <c r="ONQ193" s="973"/>
      <c r="ONR193" s="973"/>
      <c r="ONS193" s="973"/>
      <c r="ONT193" s="973"/>
      <c r="ONU193" s="973"/>
      <c r="ONV193" s="973"/>
      <c r="ONW193" s="973"/>
      <c r="ONX193" s="973"/>
      <c r="ONY193" s="973"/>
      <c r="ONZ193" s="973"/>
      <c r="OOA193" s="973"/>
      <c r="OOB193" s="973"/>
      <c r="OOC193" s="973"/>
      <c r="OOD193" s="973"/>
      <c r="OOE193" s="973"/>
      <c r="OOF193" s="973"/>
      <c r="OOG193" s="973"/>
      <c r="OOH193" s="973"/>
      <c r="OOI193" s="973"/>
      <c r="OOJ193" s="973"/>
      <c r="OOK193" s="973"/>
      <c r="OOL193" s="973"/>
      <c r="OOM193" s="973"/>
      <c r="OON193" s="973"/>
      <c r="OOO193" s="973"/>
      <c r="OOP193" s="973"/>
      <c r="OOQ193" s="973"/>
      <c r="OOR193" s="973"/>
      <c r="OOS193" s="973"/>
      <c r="OOT193" s="973"/>
      <c r="OOU193" s="973"/>
      <c r="OOV193" s="973"/>
      <c r="OOW193" s="973"/>
      <c r="OOX193" s="973"/>
      <c r="OOY193" s="973"/>
      <c r="OOZ193" s="973"/>
      <c r="OPA193" s="973"/>
      <c r="OPB193" s="973"/>
      <c r="OPC193" s="973"/>
      <c r="OPD193" s="973"/>
      <c r="OPE193" s="973"/>
      <c r="OPF193" s="973"/>
      <c r="OPG193" s="973"/>
      <c r="OPH193" s="973"/>
      <c r="OPI193" s="973"/>
      <c r="OPJ193" s="973"/>
      <c r="OPK193" s="973"/>
      <c r="OPL193" s="973"/>
      <c r="OPM193" s="973"/>
      <c r="OPN193" s="973"/>
      <c r="OPO193" s="973"/>
      <c r="OPP193" s="973"/>
      <c r="OPQ193" s="973"/>
      <c r="OPR193" s="973"/>
      <c r="OPS193" s="973"/>
      <c r="OPT193" s="973"/>
      <c r="OPU193" s="973"/>
      <c r="OPV193" s="973"/>
      <c r="OPW193" s="973"/>
      <c r="OPX193" s="973"/>
      <c r="OPY193" s="973"/>
      <c r="OPZ193" s="973"/>
      <c r="OQA193" s="973"/>
      <c r="OQB193" s="973"/>
      <c r="OQC193" s="973"/>
      <c r="OQD193" s="973"/>
      <c r="OQE193" s="973"/>
      <c r="OQF193" s="973"/>
      <c r="OQG193" s="973"/>
      <c r="OQH193" s="973"/>
      <c r="OQI193" s="973"/>
      <c r="OQJ193" s="973"/>
      <c r="OQK193" s="973"/>
      <c r="OQL193" s="973"/>
      <c r="OQM193" s="973"/>
      <c r="OQN193" s="973"/>
      <c r="OQO193" s="973"/>
      <c r="OQP193" s="973"/>
      <c r="OQQ193" s="973"/>
      <c r="OQR193" s="973"/>
      <c r="OQS193" s="973"/>
      <c r="OQT193" s="973"/>
      <c r="OQU193" s="973"/>
      <c r="OQV193" s="973"/>
      <c r="OQW193" s="973"/>
      <c r="OQX193" s="973"/>
      <c r="OQY193" s="973"/>
      <c r="OQZ193" s="973"/>
      <c r="ORA193" s="973"/>
      <c r="ORB193" s="973"/>
      <c r="ORC193" s="973"/>
      <c r="ORD193" s="973"/>
      <c r="ORE193" s="973"/>
      <c r="ORF193" s="973"/>
      <c r="ORG193" s="973"/>
      <c r="ORH193" s="973"/>
      <c r="ORI193" s="973"/>
      <c r="ORJ193" s="973"/>
      <c r="ORK193" s="973"/>
      <c r="ORL193" s="973"/>
      <c r="ORM193" s="973"/>
      <c r="ORN193" s="973"/>
      <c r="ORO193" s="973"/>
      <c r="ORP193" s="973"/>
      <c r="ORQ193" s="973"/>
      <c r="ORR193" s="973"/>
      <c r="ORS193" s="973"/>
      <c r="ORT193" s="973"/>
      <c r="ORU193" s="973"/>
      <c r="ORV193" s="973"/>
      <c r="ORW193" s="973"/>
      <c r="ORX193" s="973"/>
      <c r="ORY193" s="973"/>
      <c r="ORZ193" s="973"/>
      <c r="OSA193" s="973"/>
      <c r="OSB193" s="973"/>
      <c r="OSC193" s="973"/>
      <c r="OSD193" s="973"/>
      <c r="OSE193" s="973"/>
      <c r="OSF193" s="973"/>
      <c r="OSG193" s="973"/>
      <c r="OSH193" s="973"/>
      <c r="OSI193" s="973"/>
      <c r="OSJ193" s="973"/>
      <c r="OSK193" s="973"/>
      <c r="OSL193" s="973"/>
      <c r="OSM193" s="973"/>
      <c r="OSN193" s="973"/>
      <c r="OSO193" s="973"/>
      <c r="OSP193" s="973"/>
      <c r="OSQ193" s="973"/>
      <c r="OSR193" s="973"/>
      <c r="OSS193" s="973"/>
      <c r="OST193" s="973"/>
      <c r="OSU193" s="973"/>
      <c r="OSV193" s="973"/>
      <c r="OSW193" s="973"/>
      <c r="OSX193" s="973"/>
      <c r="OSY193" s="973"/>
      <c r="OSZ193" s="973"/>
      <c r="OTA193" s="973"/>
      <c r="OTB193" s="973"/>
      <c r="OTC193" s="973"/>
      <c r="OTD193" s="973"/>
      <c r="OTE193" s="973"/>
      <c r="OTF193" s="973"/>
      <c r="OTG193" s="973"/>
      <c r="OTH193" s="973"/>
      <c r="OTI193" s="973"/>
      <c r="OTJ193" s="973"/>
      <c r="OTK193" s="973"/>
      <c r="OTL193" s="973"/>
      <c r="OTM193" s="973"/>
      <c r="OTN193" s="973"/>
      <c r="OTO193" s="973"/>
      <c r="OTP193" s="973"/>
      <c r="OTQ193" s="973"/>
      <c r="OTR193" s="973"/>
      <c r="OTS193" s="973"/>
      <c r="OTT193" s="973"/>
      <c r="OTU193" s="973"/>
      <c r="OTV193" s="973"/>
      <c r="OTW193" s="973"/>
      <c r="OTX193" s="973"/>
      <c r="OTY193" s="973"/>
      <c r="OTZ193" s="973"/>
      <c r="OUA193" s="973"/>
      <c r="OUB193" s="973"/>
      <c r="OUC193" s="973"/>
      <c r="OUD193" s="973"/>
      <c r="OUE193" s="973"/>
      <c r="OUF193" s="973"/>
      <c r="OUG193" s="973"/>
      <c r="OUH193" s="973"/>
      <c r="OUI193" s="973"/>
      <c r="OUJ193" s="973"/>
      <c r="OUK193" s="973"/>
      <c r="OUL193" s="973"/>
      <c r="OUM193" s="973"/>
      <c r="OUN193" s="973"/>
      <c r="OUO193" s="973"/>
      <c r="OUP193" s="973"/>
      <c r="OUQ193" s="973"/>
      <c r="OUR193" s="973"/>
      <c r="OUS193" s="973"/>
      <c r="OUT193" s="973"/>
      <c r="OUU193" s="973"/>
      <c r="OUV193" s="973"/>
      <c r="OUW193" s="973"/>
      <c r="OUX193" s="973"/>
      <c r="OUY193" s="973"/>
      <c r="OUZ193" s="973"/>
      <c r="OVA193" s="973"/>
      <c r="OVB193" s="973"/>
      <c r="OVC193" s="973"/>
      <c r="OVD193" s="973"/>
      <c r="OVE193" s="973"/>
      <c r="OVF193" s="973"/>
      <c r="OVG193" s="973"/>
      <c r="OVH193" s="973"/>
      <c r="OVI193" s="973"/>
      <c r="OVJ193" s="973"/>
      <c r="OVK193" s="973"/>
      <c r="OVL193" s="973"/>
      <c r="OVM193" s="973"/>
      <c r="OVN193" s="973"/>
      <c r="OVO193" s="973"/>
      <c r="OVP193" s="973"/>
      <c r="OVQ193" s="973"/>
      <c r="OVR193" s="973"/>
      <c r="OVS193" s="973"/>
      <c r="OVT193" s="973"/>
      <c r="OVU193" s="973"/>
      <c r="OVV193" s="973"/>
      <c r="OVW193" s="973"/>
      <c r="OVX193" s="973"/>
      <c r="OVY193" s="973"/>
      <c r="OVZ193" s="973"/>
      <c r="OWA193" s="973"/>
      <c r="OWB193" s="973"/>
      <c r="OWC193" s="973"/>
      <c r="OWD193" s="973"/>
      <c r="OWE193" s="973"/>
      <c r="OWF193" s="973"/>
      <c r="OWG193" s="973"/>
      <c r="OWH193" s="973"/>
      <c r="OWI193" s="973"/>
      <c r="OWJ193" s="973"/>
      <c r="OWK193" s="973"/>
      <c r="OWL193" s="973"/>
      <c r="OWM193" s="973"/>
      <c r="OWN193" s="973"/>
      <c r="OWO193" s="973"/>
      <c r="OWP193" s="973"/>
      <c r="OWQ193" s="973"/>
      <c r="OWR193" s="973"/>
      <c r="OWS193" s="973"/>
      <c r="OWT193" s="973"/>
      <c r="OWU193" s="973"/>
      <c r="OWV193" s="973"/>
      <c r="OWW193" s="973"/>
      <c r="OWX193" s="973"/>
      <c r="OWY193" s="973"/>
      <c r="OWZ193" s="973"/>
      <c r="OXA193" s="973"/>
      <c r="OXB193" s="973"/>
      <c r="OXC193" s="973"/>
      <c r="OXD193" s="973"/>
      <c r="OXE193" s="973"/>
      <c r="OXF193" s="973"/>
      <c r="OXG193" s="973"/>
      <c r="OXH193" s="973"/>
      <c r="OXI193" s="973"/>
      <c r="OXJ193" s="973"/>
      <c r="OXK193" s="973"/>
      <c r="OXL193" s="973"/>
      <c r="OXM193" s="973"/>
      <c r="OXN193" s="973"/>
      <c r="OXO193" s="973"/>
      <c r="OXP193" s="973"/>
      <c r="OXQ193" s="973"/>
      <c r="OXR193" s="973"/>
      <c r="OXS193" s="973"/>
      <c r="OXT193" s="973"/>
      <c r="OXU193" s="973"/>
      <c r="OXV193" s="973"/>
      <c r="OXW193" s="973"/>
      <c r="OXX193" s="973"/>
      <c r="OXY193" s="973"/>
      <c r="OXZ193" s="973"/>
      <c r="OYA193" s="973"/>
      <c r="OYB193" s="973"/>
      <c r="OYC193" s="973"/>
      <c r="OYD193" s="973"/>
      <c r="OYE193" s="973"/>
      <c r="OYF193" s="973"/>
      <c r="OYG193" s="973"/>
      <c r="OYH193" s="973"/>
      <c r="OYI193" s="973"/>
      <c r="OYJ193" s="973"/>
      <c r="OYK193" s="973"/>
      <c r="OYL193" s="973"/>
      <c r="OYM193" s="973"/>
      <c r="OYN193" s="973"/>
      <c r="OYO193" s="973"/>
      <c r="OYP193" s="973"/>
      <c r="OYQ193" s="973"/>
      <c r="OYR193" s="973"/>
      <c r="OYS193" s="973"/>
      <c r="OYT193" s="973"/>
      <c r="OYU193" s="973"/>
      <c r="OYV193" s="973"/>
      <c r="OYW193" s="973"/>
      <c r="OYX193" s="973"/>
      <c r="OYY193" s="973"/>
      <c r="OYZ193" s="973"/>
      <c r="OZA193" s="973"/>
      <c r="OZB193" s="973"/>
      <c r="OZC193" s="973"/>
      <c r="OZD193" s="973"/>
      <c r="OZE193" s="973"/>
      <c r="OZF193" s="973"/>
      <c r="OZG193" s="973"/>
      <c r="OZH193" s="973"/>
      <c r="OZI193" s="973"/>
      <c r="OZJ193" s="973"/>
      <c r="OZK193" s="973"/>
      <c r="OZL193" s="973"/>
      <c r="OZM193" s="973"/>
      <c r="OZN193" s="973"/>
      <c r="OZO193" s="973"/>
      <c r="OZP193" s="973"/>
      <c r="OZQ193" s="973"/>
      <c r="OZR193" s="973"/>
      <c r="OZS193" s="973"/>
      <c r="OZT193" s="973"/>
      <c r="OZU193" s="973"/>
      <c r="OZV193" s="973"/>
      <c r="OZW193" s="973"/>
      <c r="OZX193" s="973"/>
      <c r="OZY193" s="973"/>
      <c r="OZZ193" s="973"/>
      <c r="PAA193" s="973"/>
      <c r="PAB193" s="973"/>
      <c r="PAC193" s="973"/>
      <c r="PAD193" s="973"/>
      <c r="PAE193" s="973"/>
      <c r="PAF193" s="973"/>
      <c r="PAG193" s="973"/>
      <c r="PAH193" s="973"/>
      <c r="PAI193" s="973"/>
      <c r="PAJ193" s="973"/>
      <c r="PAK193" s="973"/>
      <c r="PAL193" s="973"/>
      <c r="PAM193" s="973"/>
      <c r="PAN193" s="973"/>
      <c r="PAO193" s="973"/>
      <c r="PAP193" s="973"/>
      <c r="PAQ193" s="973"/>
      <c r="PAR193" s="973"/>
      <c r="PAS193" s="973"/>
      <c r="PAT193" s="973"/>
      <c r="PAU193" s="973"/>
      <c r="PAV193" s="973"/>
      <c r="PAW193" s="973"/>
      <c r="PAX193" s="973"/>
      <c r="PAY193" s="973"/>
      <c r="PAZ193" s="973"/>
      <c r="PBA193" s="973"/>
      <c r="PBB193" s="973"/>
      <c r="PBC193" s="973"/>
      <c r="PBD193" s="973"/>
      <c r="PBE193" s="973"/>
      <c r="PBF193" s="973"/>
      <c r="PBG193" s="973"/>
      <c r="PBH193" s="973"/>
      <c r="PBI193" s="973"/>
      <c r="PBJ193" s="973"/>
      <c r="PBK193" s="973"/>
      <c r="PBL193" s="973"/>
      <c r="PBM193" s="973"/>
      <c r="PBN193" s="973"/>
      <c r="PBO193" s="973"/>
      <c r="PBP193" s="973"/>
      <c r="PBQ193" s="973"/>
      <c r="PBR193" s="973"/>
      <c r="PBS193" s="973"/>
      <c r="PBT193" s="973"/>
      <c r="PBU193" s="973"/>
      <c r="PBV193" s="973"/>
      <c r="PBW193" s="973"/>
      <c r="PBX193" s="973"/>
      <c r="PBY193" s="973"/>
      <c r="PBZ193" s="973"/>
      <c r="PCA193" s="973"/>
      <c r="PCB193" s="973"/>
      <c r="PCC193" s="973"/>
      <c r="PCD193" s="973"/>
      <c r="PCE193" s="973"/>
      <c r="PCF193" s="973"/>
      <c r="PCG193" s="973"/>
      <c r="PCH193" s="973"/>
      <c r="PCI193" s="973"/>
      <c r="PCJ193" s="973"/>
      <c r="PCK193" s="973"/>
      <c r="PCL193" s="973"/>
      <c r="PCM193" s="973"/>
      <c r="PCN193" s="973"/>
      <c r="PCO193" s="973"/>
      <c r="PCP193" s="973"/>
      <c r="PCQ193" s="973"/>
      <c r="PCR193" s="973"/>
      <c r="PCS193" s="973"/>
      <c r="PCT193" s="973"/>
      <c r="PCU193" s="973"/>
      <c r="PCV193" s="973"/>
      <c r="PCW193" s="973"/>
      <c r="PCX193" s="973"/>
      <c r="PCY193" s="973"/>
      <c r="PCZ193" s="973"/>
      <c r="PDA193" s="973"/>
      <c r="PDB193" s="973"/>
      <c r="PDC193" s="973"/>
      <c r="PDD193" s="973"/>
      <c r="PDE193" s="973"/>
      <c r="PDF193" s="973"/>
      <c r="PDG193" s="973"/>
      <c r="PDH193" s="973"/>
      <c r="PDI193" s="973"/>
      <c r="PDJ193" s="973"/>
      <c r="PDK193" s="973"/>
      <c r="PDL193" s="973"/>
      <c r="PDM193" s="973"/>
      <c r="PDN193" s="973"/>
      <c r="PDO193" s="973"/>
      <c r="PDP193" s="973"/>
      <c r="PDQ193" s="973"/>
      <c r="PDR193" s="973"/>
      <c r="PDS193" s="973"/>
      <c r="PDT193" s="973"/>
      <c r="PDU193" s="973"/>
      <c r="PDV193" s="973"/>
      <c r="PDW193" s="973"/>
      <c r="PDX193" s="973"/>
      <c r="PDY193" s="973"/>
      <c r="PDZ193" s="973"/>
      <c r="PEA193" s="973"/>
      <c r="PEB193" s="973"/>
      <c r="PEC193" s="973"/>
      <c r="PED193" s="973"/>
      <c r="PEE193" s="973"/>
      <c r="PEF193" s="973"/>
      <c r="PEG193" s="973"/>
      <c r="PEH193" s="973"/>
      <c r="PEI193" s="973"/>
      <c r="PEJ193" s="973"/>
      <c r="PEK193" s="973"/>
      <c r="PEL193" s="973"/>
      <c r="PEM193" s="973"/>
      <c r="PEN193" s="973"/>
      <c r="PEO193" s="973"/>
      <c r="PEP193" s="973"/>
      <c r="PEQ193" s="973"/>
      <c r="PER193" s="973"/>
      <c r="PES193" s="973"/>
      <c r="PET193" s="973"/>
      <c r="PEU193" s="973"/>
      <c r="PEV193" s="973"/>
      <c r="PEW193" s="973"/>
      <c r="PEX193" s="973"/>
      <c r="PEY193" s="973"/>
      <c r="PEZ193" s="973"/>
      <c r="PFA193" s="973"/>
      <c r="PFB193" s="973"/>
      <c r="PFC193" s="973"/>
      <c r="PFD193" s="973"/>
      <c r="PFE193" s="973"/>
      <c r="PFF193" s="973"/>
      <c r="PFG193" s="973"/>
      <c r="PFH193" s="973"/>
      <c r="PFI193" s="973"/>
      <c r="PFJ193" s="973"/>
      <c r="PFK193" s="973"/>
      <c r="PFL193" s="973"/>
      <c r="PFM193" s="973"/>
      <c r="PFN193" s="973"/>
      <c r="PFO193" s="973"/>
      <c r="PFP193" s="973"/>
      <c r="PFQ193" s="973"/>
      <c r="PFR193" s="973"/>
      <c r="PFS193" s="973"/>
      <c r="PFT193" s="973"/>
      <c r="PFU193" s="973"/>
      <c r="PFV193" s="973"/>
      <c r="PFW193" s="973"/>
      <c r="PFX193" s="973"/>
      <c r="PFY193" s="973"/>
      <c r="PFZ193" s="973"/>
      <c r="PGA193" s="973"/>
      <c r="PGB193" s="973"/>
      <c r="PGC193" s="973"/>
      <c r="PGD193" s="973"/>
      <c r="PGE193" s="973"/>
      <c r="PGF193" s="973"/>
      <c r="PGG193" s="973"/>
      <c r="PGH193" s="973"/>
      <c r="PGI193" s="973"/>
      <c r="PGJ193" s="973"/>
      <c r="PGK193" s="973"/>
      <c r="PGL193" s="973"/>
      <c r="PGM193" s="973"/>
      <c r="PGN193" s="973"/>
      <c r="PGO193" s="973"/>
      <c r="PGP193" s="973"/>
      <c r="PGQ193" s="973"/>
      <c r="PGR193" s="973"/>
      <c r="PGS193" s="973"/>
      <c r="PGT193" s="973"/>
      <c r="PGU193" s="973"/>
      <c r="PGV193" s="973"/>
      <c r="PGW193" s="973"/>
      <c r="PGX193" s="973"/>
      <c r="PGY193" s="973"/>
      <c r="PGZ193" s="973"/>
      <c r="PHA193" s="973"/>
      <c r="PHB193" s="973"/>
      <c r="PHC193" s="973"/>
      <c r="PHD193" s="973"/>
      <c r="PHE193" s="973"/>
      <c r="PHF193" s="973"/>
      <c r="PHG193" s="973"/>
      <c r="PHH193" s="973"/>
      <c r="PHI193" s="973"/>
      <c r="PHJ193" s="973"/>
      <c r="PHK193" s="973"/>
      <c r="PHL193" s="973"/>
      <c r="PHM193" s="973"/>
      <c r="PHN193" s="973"/>
      <c r="PHO193" s="973"/>
      <c r="PHP193" s="973"/>
      <c r="PHQ193" s="973"/>
      <c r="PHR193" s="973"/>
      <c r="PHS193" s="973"/>
      <c r="PHT193" s="973"/>
      <c r="PHU193" s="973"/>
      <c r="PHV193" s="973"/>
      <c r="PHW193" s="973"/>
      <c r="PHX193" s="973"/>
      <c r="PHY193" s="973"/>
      <c r="PHZ193" s="973"/>
      <c r="PIA193" s="973"/>
      <c r="PIB193" s="973"/>
      <c r="PIC193" s="973"/>
      <c r="PID193" s="973"/>
      <c r="PIE193" s="973"/>
      <c r="PIF193" s="973"/>
      <c r="PIG193" s="973"/>
      <c r="PIH193" s="973"/>
      <c r="PII193" s="973"/>
      <c r="PIJ193" s="973"/>
      <c r="PIK193" s="973"/>
      <c r="PIL193" s="973"/>
      <c r="PIM193" s="973"/>
      <c r="PIN193" s="973"/>
      <c r="PIO193" s="973"/>
      <c r="PIP193" s="973"/>
      <c r="PIQ193" s="973"/>
      <c r="PIR193" s="973"/>
      <c r="PIS193" s="973"/>
      <c r="PIT193" s="973"/>
      <c r="PIU193" s="973"/>
      <c r="PIV193" s="973"/>
      <c r="PIW193" s="973"/>
      <c r="PIX193" s="973"/>
      <c r="PIY193" s="973"/>
      <c r="PIZ193" s="973"/>
      <c r="PJA193" s="973"/>
      <c r="PJB193" s="973"/>
      <c r="PJC193" s="973"/>
      <c r="PJD193" s="973"/>
      <c r="PJE193" s="973"/>
      <c r="PJF193" s="973"/>
      <c r="PJG193" s="973"/>
      <c r="PJH193" s="973"/>
      <c r="PJI193" s="973"/>
      <c r="PJJ193" s="973"/>
      <c r="PJK193" s="973"/>
      <c r="PJL193" s="973"/>
      <c r="PJM193" s="973"/>
      <c r="PJN193" s="973"/>
      <c r="PJO193" s="973"/>
      <c r="PJP193" s="973"/>
      <c r="PJQ193" s="973"/>
      <c r="PJR193" s="973"/>
      <c r="PJS193" s="973"/>
      <c r="PJT193" s="973"/>
      <c r="PJU193" s="973"/>
      <c r="PJV193" s="973"/>
      <c r="PJW193" s="973"/>
      <c r="PJX193" s="973"/>
      <c r="PJY193" s="973"/>
      <c r="PJZ193" s="973"/>
      <c r="PKA193" s="973"/>
      <c r="PKB193" s="973"/>
      <c r="PKC193" s="973"/>
      <c r="PKD193" s="973"/>
      <c r="PKE193" s="973"/>
      <c r="PKF193" s="973"/>
      <c r="PKG193" s="973"/>
      <c r="PKH193" s="973"/>
      <c r="PKI193" s="973"/>
      <c r="PKJ193" s="973"/>
      <c r="PKK193" s="973"/>
      <c r="PKL193" s="973"/>
      <c r="PKM193" s="973"/>
      <c r="PKN193" s="973"/>
      <c r="PKO193" s="973"/>
      <c r="PKP193" s="973"/>
      <c r="PKQ193" s="973"/>
      <c r="PKR193" s="973"/>
      <c r="PKS193" s="973"/>
      <c r="PKT193" s="973"/>
      <c r="PKU193" s="973"/>
      <c r="PKV193" s="973"/>
      <c r="PKW193" s="973"/>
      <c r="PKX193" s="973"/>
      <c r="PKY193" s="973"/>
      <c r="PKZ193" s="973"/>
      <c r="PLA193" s="973"/>
      <c r="PLB193" s="973"/>
      <c r="PLC193" s="973"/>
      <c r="PLD193" s="973"/>
      <c r="PLE193" s="973"/>
      <c r="PLF193" s="973"/>
      <c r="PLG193" s="973"/>
      <c r="PLH193" s="973"/>
      <c r="PLI193" s="973"/>
      <c r="PLJ193" s="973"/>
      <c r="PLK193" s="973"/>
      <c r="PLL193" s="973"/>
      <c r="PLM193" s="973"/>
      <c r="PLN193" s="973"/>
      <c r="PLO193" s="973"/>
      <c r="PLP193" s="973"/>
      <c r="PLQ193" s="973"/>
      <c r="PLR193" s="973"/>
      <c r="PLS193" s="973"/>
      <c r="PLT193" s="973"/>
      <c r="PLU193" s="973"/>
      <c r="PLV193" s="973"/>
      <c r="PLW193" s="973"/>
      <c r="PLX193" s="973"/>
      <c r="PLY193" s="973"/>
      <c r="PLZ193" s="973"/>
      <c r="PMA193" s="973"/>
      <c r="PMB193" s="973"/>
      <c r="PMC193" s="973"/>
      <c r="PMD193" s="973"/>
      <c r="PME193" s="973"/>
      <c r="PMF193" s="973"/>
      <c r="PMG193" s="973"/>
      <c r="PMH193" s="973"/>
      <c r="PMI193" s="973"/>
      <c r="PMJ193" s="973"/>
      <c r="PMK193" s="973"/>
      <c r="PML193" s="973"/>
      <c r="PMM193" s="973"/>
      <c r="PMN193" s="973"/>
      <c r="PMO193" s="973"/>
      <c r="PMP193" s="973"/>
      <c r="PMQ193" s="973"/>
      <c r="PMR193" s="973"/>
      <c r="PMS193" s="973"/>
      <c r="PMT193" s="973"/>
      <c r="PMU193" s="973"/>
      <c r="PMV193" s="973"/>
      <c r="PMW193" s="973"/>
      <c r="PMX193" s="973"/>
      <c r="PMY193" s="973"/>
      <c r="PMZ193" s="973"/>
      <c r="PNA193" s="973"/>
      <c r="PNB193" s="973"/>
      <c r="PNC193" s="973"/>
      <c r="PND193" s="973"/>
      <c r="PNE193" s="973"/>
      <c r="PNF193" s="973"/>
      <c r="PNG193" s="973"/>
      <c r="PNH193" s="973"/>
      <c r="PNI193" s="973"/>
      <c r="PNJ193" s="973"/>
      <c r="PNK193" s="973"/>
      <c r="PNL193" s="973"/>
      <c r="PNM193" s="973"/>
      <c r="PNN193" s="973"/>
      <c r="PNO193" s="973"/>
      <c r="PNP193" s="973"/>
      <c r="PNQ193" s="973"/>
      <c r="PNR193" s="973"/>
      <c r="PNS193" s="973"/>
      <c r="PNT193" s="973"/>
      <c r="PNU193" s="973"/>
      <c r="PNV193" s="973"/>
      <c r="PNW193" s="973"/>
      <c r="PNX193" s="973"/>
      <c r="PNY193" s="973"/>
      <c r="PNZ193" s="973"/>
      <c r="POA193" s="973"/>
      <c r="POB193" s="973"/>
      <c r="POC193" s="973"/>
      <c r="POD193" s="973"/>
      <c r="POE193" s="973"/>
      <c r="POF193" s="973"/>
      <c r="POG193" s="973"/>
      <c r="POH193" s="973"/>
      <c r="POI193" s="973"/>
      <c r="POJ193" s="973"/>
      <c r="POK193" s="973"/>
      <c r="POL193" s="973"/>
      <c r="POM193" s="973"/>
      <c r="PON193" s="973"/>
      <c r="POO193" s="973"/>
      <c r="POP193" s="973"/>
      <c r="POQ193" s="973"/>
      <c r="POR193" s="973"/>
      <c r="POS193" s="973"/>
      <c r="POT193" s="973"/>
      <c r="POU193" s="973"/>
      <c r="POV193" s="973"/>
      <c r="POW193" s="973"/>
      <c r="POX193" s="973"/>
      <c r="POY193" s="973"/>
      <c r="POZ193" s="973"/>
      <c r="PPA193" s="973"/>
      <c r="PPB193" s="973"/>
      <c r="PPC193" s="973"/>
      <c r="PPD193" s="973"/>
      <c r="PPE193" s="973"/>
      <c r="PPF193" s="973"/>
      <c r="PPG193" s="973"/>
      <c r="PPH193" s="973"/>
      <c r="PPI193" s="973"/>
      <c r="PPJ193" s="973"/>
      <c r="PPK193" s="973"/>
      <c r="PPL193" s="973"/>
      <c r="PPM193" s="973"/>
      <c r="PPN193" s="973"/>
      <c r="PPO193" s="973"/>
      <c r="PPP193" s="973"/>
      <c r="PPQ193" s="973"/>
      <c r="PPR193" s="973"/>
      <c r="PPS193" s="973"/>
      <c r="PPT193" s="973"/>
      <c r="PPU193" s="973"/>
      <c r="PPV193" s="973"/>
      <c r="PPW193" s="973"/>
      <c r="PPX193" s="973"/>
      <c r="PPY193" s="973"/>
      <c r="PPZ193" s="973"/>
      <c r="PQA193" s="973"/>
      <c r="PQB193" s="973"/>
      <c r="PQC193" s="973"/>
      <c r="PQD193" s="973"/>
      <c r="PQE193" s="973"/>
      <c r="PQF193" s="973"/>
      <c r="PQG193" s="973"/>
      <c r="PQH193" s="973"/>
      <c r="PQI193" s="973"/>
      <c r="PQJ193" s="973"/>
      <c r="PQK193" s="973"/>
      <c r="PQL193" s="973"/>
      <c r="PQM193" s="973"/>
      <c r="PQN193" s="973"/>
      <c r="PQO193" s="973"/>
      <c r="PQP193" s="973"/>
      <c r="PQQ193" s="973"/>
      <c r="PQR193" s="973"/>
      <c r="PQS193" s="973"/>
      <c r="PQT193" s="973"/>
      <c r="PQU193" s="973"/>
      <c r="PQV193" s="973"/>
      <c r="PQW193" s="973"/>
      <c r="PQX193" s="973"/>
      <c r="PQY193" s="973"/>
      <c r="PQZ193" s="973"/>
      <c r="PRA193" s="973"/>
      <c r="PRB193" s="973"/>
      <c r="PRC193" s="973"/>
      <c r="PRD193" s="973"/>
      <c r="PRE193" s="973"/>
      <c r="PRF193" s="973"/>
      <c r="PRG193" s="973"/>
      <c r="PRH193" s="973"/>
      <c r="PRI193" s="973"/>
      <c r="PRJ193" s="973"/>
      <c r="PRK193" s="973"/>
      <c r="PRL193" s="973"/>
      <c r="PRM193" s="973"/>
      <c r="PRN193" s="973"/>
      <c r="PRO193" s="973"/>
      <c r="PRP193" s="973"/>
      <c r="PRQ193" s="973"/>
      <c r="PRR193" s="973"/>
      <c r="PRS193" s="973"/>
      <c r="PRT193" s="973"/>
      <c r="PRU193" s="973"/>
      <c r="PRV193" s="973"/>
      <c r="PRW193" s="973"/>
      <c r="PRX193" s="973"/>
      <c r="PRY193" s="973"/>
      <c r="PRZ193" s="973"/>
      <c r="PSA193" s="973"/>
      <c r="PSB193" s="973"/>
      <c r="PSC193" s="973"/>
      <c r="PSD193" s="973"/>
      <c r="PSE193" s="973"/>
      <c r="PSF193" s="973"/>
      <c r="PSG193" s="973"/>
      <c r="PSH193" s="973"/>
      <c r="PSI193" s="973"/>
      <c r="PSJ193" s="973"/>
      <c r="PSK193" s="973"/>
      <c r="PSL193" s="973"/>
      <c r="PSM193" s="973"/>
      <c r="PSN193" s="973"/>
      <c r="PSO193" s="973"/>
      <c r="PSP193" s="973"/>
      <c r="PSQ193" s="973"/>
      <c r="PSR193" s="973"/>
      <c r="PSS193" s="973"/>
      <c r="PST193" s="973"/>
      <c r="PSU193" s="973"/>
      <c r="PSV193" s="973"/>
      <c r="PSW193" s="973"/>
      <c r="PSX193" s="973"/>
      <c r="PSY193" s="973"/>
      <c r="PSZ193" s="973"/>
      <c r="PTA193" s="973"/>
      <c r="PTB193" s="973"/>
      <c r="PTC193" s="973"/>
      <c r="PTD193" s="973"/>
      <c r="PTE193" s="973"/>
      <c r="PTF193" s="973"/>
      <c r="PTG193" s="973"/>
      <c r="PTH193" s="973"/>
      <c r="PTI193" s="973"/>
      <c r="PTJ193" s="973"/>
      <c r="PTK193" s="973"/>
      <c r="PTL193" s="973"/>
      <c r="PTM193" s="973"/>
      <c r="PTN193" s="973"/>
      <c r="PTO193" s="973"/>
      <c r="PTP193" s="973"/>
      <c r="PTQ193" s="973"/>
      <c r="PTR193" s="973"/>
      <c r="PTS193" s="973"/>
      <c r="PTT193" s="973"/>
      <c r="PTU193" s="973"/>
      <c r="PTV193" s="973"/>
      <c r="PTW193" s="973"/>
      <c r="PTX193" s="973"/>
      <c r="PTY193" s="973"/>
      <c r="PTZ193" s="973"/>
      <c r="PUA193" s="973"/>
      <c r="PUB193" s="973"/>
      <c r="PUC193" s="973"/>
      <c r="PUD193" s="973"/>
      <c r="PUE193" s="973"/>
      <c r="PUF193" s="973"/>
      <c r="PUG193" s="973"/>
      <c r="PUH193" s="973"/>
      <c r="PUI193" s="973"/>
      <c r="PUJ193" s="973"/>
      <c r="PUK193" s="973"/>
      <c r="PUL193" s="973"/>
      <c r="PUM193" s="973"/>
      <c r="PUN193" s="973"/>
      <c r="PUO193" s="973"/>
      <c r="PUP193" s="973"/>
      <c r="PUQ193" s="973"/>
      <c r="PUR193" s="973"/>
      <c r="PUS193" s="973"/>
      <c r="PUT193" s="973"/>
      <c r="PUU193" s="973"/>
      <c r="PUV193" s="973"/>
      <c r="PUW193" s="973"/>
      <c r="PUX193" s="973"/>
      <c r="PUY193" s="973"/>
      <c r="PUZ193" s="973"/>
      <c r="PVA193" s="973"/>
      <c r="PVB193" s="973"/>
      <c r="PVC193" s="973"/>
      <c r="PVD193" s="973"/>
      <c r="PVE193" s="973"/>
      <c r="PVF193" s="973"/>
      <c r="PVG193" s="973"/>
      <c r="PVH193" s="973"/>
      <c r="PVI193" s="973"/>
      <c r="PVJ193" s="973"/>
      <c r="PVK193" s="973"/>
      <c r="PVL193" s="973"/>
      <c r="PVM193" s="973"/>
      <c r="PVN193" s="973"/>
      <c r="PVO193" s="973"/>
      <c r="PVP193" s="973"/>
      <c r="PVQ193" s="973"/>
      <c r="PVR193" s="973"/>
      <c r="PVS193" s="973"/>
      <c r="PVT193" s="973"/>
      <c r="PVU193" s="973"/>
      <c r="PVV193" s="973"/>
      <c r="PVW193" s="973"/>
      <c r="PVX193" s="973"/>
      <c r="PVY193" s="973"/>
      <c r="PVZ193" s="973"/>
      <c r="PWA193" s="973"/>
      <c r="PWB193" s="973"/>
      <c r="PWC193" s="973"/>
      <c r="PWD193" s="973"/>
      <c r="PWE193" s="973"/>
      <c r="PWF193" s="973"/>
      <c r="PWG193" s="973"/>
      <c r="PWH193" s="973"/>
      <c r="PWI193" s="973"/>
      <c r="PWJ193" s="973"/>
      <c r="PWK193" s="973"/>
      <c r="PWL193" s="973"/>
      <c r="PWM193" s="973"/>
      <c r="PWN193" s="973"/>
      <c r="PWO193" s="973"/>
      <c r="PWP193" s="973"/>
      <c r="PWQ193" s="973"/>
      <c r="PWR193" s="973"/>
      <c r="PWS193" s="973"/>
      <c r="PWT193" s="973"/>
      <c r="PWU193" s="973"/>
      <c r="PWV193" s="973"/>
      <c r="PWW193" s="973"/>
      <c r="PWX193" s="973"/>
      <c r="PWY193" s="973"/>
      <c r="PWZ193" s="973"/>
      <c r="PXA193" s="973"/>
      <c r="PXB193" s="973"/>
      <c r="PXC193" s="973"/>
      <c r="PXD193" s="973"/>
      <c r="PXE193" s="973"/>
      <c r="PXF193" s="973"/>
      <c r="PXG193" s="973"/>
      <c r="PXH193" s="973"/>
      <c r="PXI193" s="973"/>
      <c r="PXJ193" s="973"/>
      <c r="PXK193" s="973"/>
      <c r="PXL193" s="973"/>
      <c r="PXM193" s="973"/>
      <c r="PXN193" s="973"/>
      <c r="PXO193" s="973"/>
      <c r="PXP193" s="973"/>
      <c r="PXQ193" s="973"/>
      <c r="PXR193" s="973"/>
      <c r="PXS193" s="973"/>
      <c r="PXT193" s="973"/>
      <c r="PXU193" s="973"/>
      <c r="PXV193" s="973"/>
      <c r="PXW193" s="973"/>
      <c r="PXX193" s="973"/>
      <c r="PXY193" s="973"/>
      <c r="PXZ193" s="973"/>
      <c r="PYA193" s="973"/>
      <c r="PYB193" s="973"/>
      <c r="PYC193" s="973"/>
      <c r="PYD193" s="973"/>
      <c r="PYE193" s="973"/>
      <c r="PYF193" s="973"/>
      <c r="PYG193" s="973"/>
      <c r="PYH193" s="973"/>
      <c r="PYI193" s="973"/>
      <c r="PYJ193" s="973"/>
      <c r="PYK193" s="973"/>
      <c r="PYL193" s="973"/>
      <c r="PYM193" s="973"/>
      <c r="PYN193" s="973"/>
      <c r="PYO193" s="973"/>
      <c r="PYP193" s="973"/>
      <c r="PYQ193" s="973"/>
      <c r="PYR193" s="973"/>
      <c r="PYS193" s="973"/>
      <c r="PYT193" s="973"/>
      <c r="PYU193" s="973"/>
      <c r="PYV193" s="973"/>
      <c r="PYW193" s="973"/>
      <c r="PYX193" s="973"/>
      <c r="PYY193" s="973"/>
      <c r="PYZ193" s="973"/>
      <c r="PZA193" s="973"/>
      <c r="PZB193" s="973"/>
      <c r="PZC193" s="973"/>
      <c r="PZD193" s="973"/>
      <c r="PZE193" s="973"/>
      <c r="PZF193" s="973"/>
      <c r="PZG193" s="973"/>
      <c r="PZH193" s="973"/>
      <c r="PZI193" s="973"/>
      <c r="PZJ193" s="973"/>
      <c r="PZK193" s="973"/>
      <c r="PZL193" s="973"/>
      <c r="PZM193" s="973"/>
      <c r="PZN193" s="973"/>
      <c r="PZO193" s="973"/>
      <c r="PZP193" s="973"/>
      <c r="PZQ193" s="973"/>
      <c r="PZR193" s="973"/>
      <c r="PZS193" s="973"/>
      <c r="PZT193" s="973"/>
      <c r="PZU193" s="973"/>
      <c r="PZV193" s="973"/>
      <c r="PZW193" s="973"/>
      <c r="PZX193" s="973"/>
      <c r="PZY193" s="973"/>
      <c r="PZZ193" s="973"/>
      <c r="QAA193" s="973"/>
      <c r="QAB193" s="973"/>
      <c r="QAC193" s="973"/>
      <c r="QAD193" s="973"/>
      <c r="QAE193" s="973"/>
      <c r="QAF193" s="973"/>
      <c r="QAG193" s="973"/>
      <c r="QAH193" s="973"/>
      <c r="QAI193" s="973"/>
      <c r="QAJ193" s="973"/>
      <c r="QAK193" s="973"/>
      <c r="QAL193" s="973"/>
      <c r="QAM193" s="973"/>
      <c r="QAN193" s="973"/>
      <c r="QAO193" s="973"/>
      <c r="QAP193" s="973"/>
      <c r="QAQ193" s="973"/>
      <c r="QAR193" s="973"/>
      <c r="QAS193" s="973"/>
      <c r="QAT193" s="973"/>
      <c r="QAU193" s="973"/>
      <c r="QAV193" s="973"/>
      <c r="QAW193" s="973"/>
      <c r="QAX193" s="973"/>
      <c r="QAY193" s="973"/>
      <c r="QAZ193" s="973"/>
      <c r="QBA193" s="973"/>
      <c r="QBB193" s="973"/>
      <c r="QBC193" s="973"/>
      <c r="QBD193" s="973"/>
      <c r="QBE193" s="973"/>
      <c r="QBF193" s="973"/>
      <c r="QBG193" s="973"/>
      <c r="QBH193" s="973"/>
      <c r="QBI193" s="973"/>
      <c r="QBJ193" s="973"/>
      <c r="QBK193" s="973"/>
      <c r="QBL193" s="973"/>
      <c r="QBM193" s="973"/>
      <c r="QBN193" s="973"/>
      <c r="QBO193" s="973"/>
      <c r="QBP193" s="973"/>
      <c r="QBQ193" s="973"/>
      <c r="QBR193" s="973"/>
      <c r="QBS193" s="973"/>
      <c r="QBT193" s="973"/>
      <c r="QBU193" s="973"/>
      <c r="QBV193" s="973"/>
      <c r="QBW193" s="973"/>
      <c r="QBX193" s="973"/>
      <c r="QBY193" s="973"/>
      <c r="QBZ193" s="973"/>
      <c r="QCA193" s="973"/>
      <c r="QCB193" s="973"/>
      <c r="QCC193" s="973"/>
      <c r="QCD193" s="973"/>
      <c r="QCE193" s="973"/>
      <c r="QCF193" s="973"/>
      <c r="QCG193" s="973"/>
      <c r="QCH193" s="973"/>
      <c r="QCI193" s="973"/>
      <c r="QCJ193" s="973"/>
      <c r="QCK193" s="973"/>
      <c r="QCL193" s="973"/>
      <c r="QCM193" s="973"/>
      <c r="QCN193" s="973"/>
      <c r="QCO193" s="973"/>
      <c r="QCP193" s="973"/>
      <c r="QCQ193" s="973"/>
      <c r="QCR193" s="973"/>
      <c r="QCS193" s="973"/>
      <c r="QCT193" s="973"/>
      <c r="QCU193" s="973"/>
      <c r="QCV193" s="973"/>
      <c r="QCW193" s="973"/>
      <c r="QCX193" s="973"/>
      <c r="QCY193" s="973"/>
      <c r="QCZ193" s="973"/>
      <c r="QDA193" s="973"/>
      <c r="QDB193" s="973"/>
      <c r="QDC193" s="973"/>
      <c r="QDD193" s="973"/>
      <c r="QDE193" s="973"/>
      <c r="QDF193" s="973"/>
      <c r="QDG193" s="973"/>
      <c r="QDH193" s="973"/>
      <c r="QDI193" s="973"/>
      <c r="QDJ193" s="973"/>
      <c r="QDK193" s="973"/>
      <c r="QDL193" s="973"/>
      <c r="QDM193" s="973"/>
      <c r="QDN193" s="973"/>
      <c r="QDO193" s="973"/>
      <c r="QDP193" s="973"/>
      <c r="QDQ193" s="973"/>
      <c r="QDR193" s="973"/>
      <c r="QDS193" s="973"/>
      <c r="QDT193" s="973"/>
      <c r="QDU193" s="973"/>
      <c r="QDV193" s="973"/>
      <c r="QDW193" s="973"/>
      <c r="QDX193" s="973"/>
      <c r="QDY193" s="973"/>
      <c r="QDZ193" s="973"/>
      <c r="QEA193" s="973"/>
      <c r="QEB193" s="973"/>
      <c r="QEC193" s="973"/>
      <c r="QED193" s="973"/>
      <c r="QEE193" s="973"/>
      <c r="QEF193" s="973"/>
      <c r="QEG193" s="973"/>
      <c r="QEH193" s="973"/>
      <c r="QEI193" s="973"/>
      <c r="QEJ193" s="973"/>
      <c r="QEK193" s="973"/>
      <c r="QEL193" s="973"/>
      <c r="QEM193" s="973"/>
      <c r="QEN193" s="973"/>
      <c r="QEO193" s="973"/>
      <c r="QEP193" s="973"/>
      <c r="QEQ193" s="973"/>
      <c r="QER193" s="973"/>
      <c r="QES193" s="973"/>
      <c r="QET193" s="973"/>
      <c r="QEU193" s="973"/>
      <c r="QEV193" s="973"/>
      <c r="QEW193" s="973"/>
      <c r="QEX193" s="973"/>
      <c r="QEY193" s="973"/>
      <c r="QEZ193" s="973"/>
      <c r="QFA193" s="973"/>
      <c r="QFB193" s="973"/>
      <c r="QFC193" s="973"/>
      <c r="QFD193" s="973"/>
      <c r="QFE193" s="973"/>
      <c r="QFF193" s="973"/>
      <c r="QFG193" s="973"/>
      <c r="QFH193" s="973"/>
      <c r="QFI193" s="973"/>
      <c r="QFJ193" s="973"/>
      <c r="QFK193" s="973"/>
      <c r="QFL193" s="973"/>
      <c r="QFM193" s="973"/>
      <c r="QFN193" s="973"/>
      <c r="QFO193" s="973"/>
      <c r="QFP193" s="973"/>
      <c r="QFQ193" s="973"/>
      <c r="QFR193" s="973"/>
      <c r="QFS193" s="973"/>
      <c r="QFT193" s="973"/>
      <c r="QFU193" s="973"/>
      <c r="QFV193" s="973"/>
      <c r="QFW193" s="973"/>
      <c r="QFX193" s="973"/>
      <c r="QFY193" s="973"/>
      <c r="QFZ193" s="973"/>
      <c r="QGA193" s="973"/>
      <c r="QGB193" s="973"/>
      <c r="QGC193" s="973"/>
      <c r="QGD193" s="973"/>
      <c r="QGE193" s="973"/>
      <c r="QGF193" s="973"/>
      <c r="QGG193" s="973"/>
      <c r="QGH193" s="973"/>
      <c r="QGI193" s="973"/>
      <c r="QGJ193" s="973"/>
      <c r="QGK193" s="973"/>
      <c r="QGL193" s="973"/>
      <c r="QGM193" s="973"/>
      <c r="QGN193" s="973"/>
      <c r="QGO193" s="973"/>
      <c r="QGP193" s="973"/>
      <c r="QGQ193" s="973"/>
      <c r="QGR193" s="973"/>
      <c r="QGS193" s="973"/>
      <c r="QGT193" s="973"/>
      <c r="QGU193" s="973"/>
      <c r="QGV193" s="973"/>
      <c r="QGW193" s="973"/>
      <c r="QGX193" s="973"/>
      <c r="QGY193" s="973"/>
      <c r="QGZ193" s="973"/>
      <c r="QHA193" s="973"/>
      <c r="QHB193" s="973"/>
      <c r="QHC193" s="973"/>
      <c r="QHD193" s="973"/>
      <c r="QHE193" s="973"/>
      <c r="QHF193" s="973"/>
      <c r="QHG193" s="973"/>
      <c r="QHH193" s="973"/>
      <c r="QHI193" s="973"/>
      <c r="QHJ193" s="973"/>
      <c r="QHK193" s="973"/>
      <c r="QHL193" s="973"/>
      <c r="QHM193" s="973"/>
      <c r="QHN193" s="973"/>
      <c r="QHO193" s="973"/>
      <c r="QHP193" s="973"/>
      <c r="QHQ193" s="973"/>
      <c r="QHR193" s="973"/>
      <c r="QHS193" s="973"/>
      <c r="QHT193" s="973"/>
      <c r="QHU193" s="973"/>
      <c r="QHV193" s="973"/>
      <c r="QHW193" s="973"/>
      <c r="QHX193" s="973"/>
      <c r="QHY193" s="973"/>
      <c r="QHZ193" s="973"/>
      <c r="QIA193" s="973"/>
      <c r="QIB193" s="973"/>
      <c r="QIC193" s="973"/>
      <c r="QID193" s="973"/>
      <c r="QIE193" s="973"/>
      <c r="QIF193" s="973"/>
      <c r="QIG193" s="973"/>
      <c r="QIH193" s="973"/>
      <c r="QII193" s="973"/>
      <c r="QIJ193" s="973"/>
      <c r="QIK193" s="973"/>
      <c r="QIL193" s="973"/>
      <c r="QIM193" s="973"/>
      <c r="QIN193" s="973"/>
      <c r="QIO193" s="973"/>
      <c r="QIP193" s="973"/>
      <c r="QIQ193" s="973"/>
      <c r="QIR193" s="973"/>
      <c r="QIS193" s="973"/>
      <c r="QIT193" s="973"/>
      <c r="QIU193" s="973"/>
      <c r="QIV193" s="973"/>
      <c r="QIW193" s="973"/>
      <c r="QIX193" s="973"/>
      <c r="QIY193" s="973"/>
      <c r="QIZ193" s="973"/>
      <c r="QJA193" s="973"/>
      <c r="QJB193" s="973"/>
      <c r="QJC193" s="973"/>
      <c r="QJD193" s="973"/>
      <c r="QJE193" s="973"/>
      <c r="QJF193" s="973"/>
      <c r="QJG193" s="973"/>
      <c r="QJH193" s="973"/>
      <c r="QJI193" s="973"/>
      <c r="QJJ193" s="973"/>
      <c r="QJK193" s="973"/>
      <c r="QJL193" s="973"/>
      <c r="QJM193" s="973"/>
      <c r="QJN193" s="973"/>
      <c r="QJO193" s="973"/>
      <c r="QJP193" s="973"/>
      <c r="QJQ193" s="973"/>
      <c r="QJR193" s="973"/>
      <c r="QJS193" s="973"/>
      <c r="QJT193" s="973"/>
      <c r="QJU193" s="973"/>
      <c r="QJV193" s="973"/>
      <c r="QJW193" s="973"/>
      <c r="QJX193" s="973"/>
      <c r="QJY193" s="973"/>
      <c r="QJZ193" s="973"/>
      <c r="QKA193" s="973"/>
      <c r="QKB193" s="973"/>
      <c r="QKC193" s="973"/>
      <c r="QKD193" s="973"/>
      <c r="QKE193" s="973"/>
      <c r="QKF193" s="973"/>
      <c r="QKG193" s="973"/>
      <c r="QKH193" s="973"/>
      <c r="QKI193" s="973"/>
      <c r="QKJ193" s="973"/>
      <c r="QKK193" s="973"/>
      <c r="QKL193" s="973"/>
      <c r="QKM193" s="973"/>
      <c r="QKN193" s="973"/>
      <c r="QKO193" s="973"/>
      <c r="QKP193" s="973"/>
      <c r="QKQ193" s="973"/>
      <c r="QKR193" s="973"/>
      <c r="QKS193" s="973"/>
      <c r="QKT193" s="973"/>
      <c r="QKU193" s="973"/>
      <c r="QKV193" s="973"/>
      <c r="QKW193" s="973"/>
      <c r="QKX193" s="973"/>
      <c r="QKY193" s="973"/>
      <c r="QKZ193" s="973"/>
      <c r="QLA193" s="973"/>
      <c r="QLB193" s="973"/>
      <c r="QLC193" s="973"/>
      <c r="QLD193" s="973"/>
      <c r="QLE193" s="973"/>
      <c r="QLF193" s="973"/>
      <c r="QLG193" s="973"/>
      <c r="QLH193" s="973"/>
      <c r="QLI193" s="973"/>
      <c r="QLJ193" s="973"/>
      <c r="QLK193" s="973"/>
      <c r="QLL193" s="973"/>
      <c r="QLM193" s="973"/>
      <c r="QLN193" s="973"/>
      <c r="QLO193" s="973"/>
      <c r="QLP193" s="973"/>
      <c r="QLQ193" s="973"/>
      <c r="QLR193" s="973"/>
      <c r="QLS193" s="973"/>
      <c r="QLT193" s="973"/>
      <c r="QLU193" s="973"/>
      <c r="QLV193" s="973"/>
      <c r="QLW193" s="973"/>
      <c r="QLX193" s="973"/>
      <c r="QLY193" s="973"/>
      <c r="QLZ193" s="973"/>
      <c r="QMA193" s="973"/>
      <c r="QMB193" s="973"/>
      <c r="QMC193" s="973"/>
      <c r="QMD193" s="973"/>
      <c r="QME193" s="973"/>
      <c r="QMF193" s="973"/>
      <c r="QMG193" s="973"/>
      <c r="QMH193" s="973"/>
      <c r="QMI193" s="973"/>
      <c r="QMJ193" s="973"/>
      <c r="QMK193" s="973"/>
      <c r="QML193" s="973"/>
      <c r="QMM193" s="973"/>
      <c r="QMN193" s="973"/>
      <c r="QMO193" s="973"/>
      <c r="QMP193" s="973"/>
      <c r="QMQ193" s="973"/>
      <c r="QMR193" s="973"/>
      <c r="QMS193" s="973"/>
      <c r="QMT193" s="973"/>
      <c r="QMU193" s="973"/>
      <c r="QMV193" s="973"/>
      <c r="QMW193" s="973"/>
      <c r="QMX193" s="973"/>
      <c r="QMY193" s="973"/>
      <c r="QMZ193" s="973"/>
      <c r="QNA193" s="973"/>
      <c r="QNB193" s="973"/>
      <c r="QNC193" s="973"/>
      <c r="QND193" s="973"/>
      <c r="QNE193" s="973"/>
      <c r="QNF193" s="973"/>
      <c r="QNG193" s="973"/>
      <c r="QNH193" s="973"/>
      <c r="QNI193" s="973"/>
      <c r="QNJ193" s="973"/>
      <c r="QNK193" s="973"/>
      <c r="QNL193" s="973"/>
      <c r="QNM193" s="973"/>
      <c r="QNN193" s="973"/>
      <c r="QNO193" s="973"/>
      <c r="QNP193" s="973"/>
      <c r="QNQ193" s="973"/>
      <c r="QNR193" s="973"/>
      <c r="QNS193" s="973"/>
      <c r="QNT193" s="973"/>
      <c r="QNU193" s="973"/>
      <c r="QNV193" s="973"/>
      <c r="QNW193" s="973"/>
      <c r="QNX193" s="973"/>
      <c r="QNY193" s="973"/>
      <c r="QNZ193" s="973"/>
      <c r="QOA193" s="973"/>
      <c r="QOB193" s="973"/>
      <c r="QOC193" s="973"/>
      <c r="QOD193" s="973"/>
      <c r="QOE193" s="973"/>
      <c r="QOF193" s="973"/>
      <c r="QOG193" s="973"/>
      <c r="QOH193" s="973"/>
      <c r="QOI193" s="973"/>
      <c r="QOJ193" s="973"/>
      <c r="QOK193" s="973"/>
      <c r="QOL193" s="973"/>
      <c r="QOM193" s="973"/>
      <c r="QON193" s="973"/>
      <c r="QOO193" s="973"/>
      <c r="QOP193" s="973"/>
      <c r="QOQ193" s="973"/>
      <c r="QOR193" s="973"/>
      <c r="QOS193" s="973"/>
      <c r="QOT193" s="973"/>
      <c r="QOU193" s="973"/>
      <c r="QOV193" s="973"/>
      <c r="QOW193" s="973"/>
      <c r="QOX193" s="973"/>
      <c r="QOY193" s="973"/>
      <c r="QOZ193" s="973"/>
      <c r="QPA193" s="973"/>
      <c r="QPB193" s="973"/>
      <c r="QPC193" s="973"/>
      <c r="QPD193" s="973"/>
      <c r="QPE193" s="973"/>
      <c r="QPF193" s="973"/>
      <c r="QPG193" s="973"/>
      <c r="QPH193" s="973"/>
      <c r="QPI193" s="973"/>
      <c r="QPJ193" s="973"/>
      <c r="QPK193" s="973"/>
      <c r="QPL193" s="973"/>
      <c r="QPM193" s="973"/>
      <c r="QPN193" s="973"/>
      <c r="QPO193" s="973"/>
      <c r="QPP193" s="973"/>
      <c r="QPQ193" s="973"/>
      <c r="QPR193" s="973"/>
      <c r="QPS193" s="973"/>
      <c r="QPT193" s="973"/>
      <c r="QPU193" s="973"/>
      <c r="QPV193" s="973"/>
      <c r="QPW193" s="973"/>
      <c r="QPX193" s="973"/>
      <c r="QPY193" s="973"/>
      <c r="QPZ193" s="973"/>
      <c r="QQA193" s="973"/>
      <c r="QQB193" s="973"/>
      <c r="QQC193" s="973"/>
      <c r="QQD193" s="973"/>
      <c r="QQE193" s="973"/>
      <c r="QQF193" s="973"/>
      <c r="QQG193" s="973"/>
      <c r="QQH193" s="973"/>
      <c r="QQI193" s="973"/>
      <c r="QQJ193" s="973"/>
      <c r="QQK193" s="973"/>
      <c r="QQL193" s="973"/>
      <c r="QQM193" s="973"/>
      <c r="QQN193" s="973"/>
      <c r="QQO193" s="973"/>
      <c r="QQP193" s="973"/>
      <c r="QQQ193" s="973"/>
      <c r="QQR193" s="973"/>
      <c r="QQS193" s="973"/>
      <c r="QQT193" s="973"/>
      <c r="QQU193" s="973"/>
      <c r="QQV193" s="973"/>
      <c r="QQW193" s="973"/>
      <c r="QQX193" s="973"/>
      <c r="QQY193" s="973"/>
      <c r="QQZ193" s="973"/>
      <c r="QRA193" s="973"/>
      <c r="QRB193" s="973"/>
      <c r="QRC193" s="973"/>
      <c r="QRD193" s="973"/>
      <c r="QRE193" s="973"/>
      <c r="QRF193" s="973"/>
      <c r="QRG193" s="973"/>
      <c r="QRH193" s="973"/>
      <c r="QRI193" s="973"/>
      <c r="QRJ193" s="973"/>
      <c r="QRK193" s="973"/>
      <c r="QRL193" s="973"/>
      <c r="QRM193" s="973"/>
      <c r="QRN193" s="973"/>
      <c r="QRO193" s="973"/>
      <c r="QRP193" s="973"/>
      <c r="QRQ193" s="973"/>
      <c r="QRR193" s="973"/>
      <c r="QRS193" s="973"/>
      <c r="QRT193" s="973"/>
      <c r="QRU193" s="973"/>
      <c r="QRV193" s="973"/>
      <c r="QRW193" s="973"/>
      <c r="QRX193" s="973"/>
      <c r="QRY193" s="973"/>
      <c r="QRZ193" s="973"/>
      <c r="QSA193" s="973"/>
      <c r="QSB193" s="973"/>
      <c r="QSC193" s="973"/>
      <c r="QSD193" s="973"/>
      <c r="QSE193" s="973"/>
      <c r="QSF193" s="973"/>
      <c r="QSG193" s="973"/>
      <c r="QSH193" s="973"/>
      <c r="QSI193" s="973"/>
      <c r="QSJ193" s="973"/>
      <c r="QSK193" s="973"/>
      <c r="QSL193" s="973"/>
      <c r="QSM193" s="973"/>
      <c r="QSN193" s="973"/>
      <c r="QSO193" s="973"/>
      <c r="QSP193" s="973"/>
      <c r="QSQ193" s="973"/>
      <c r="QSR193" s="973"/>
      <c r="QSS193" s="973"/>
      <c r="QST193" s="973"/>
      <c r="QSU193" s="973"/>
      <c r="QSV193" s="973"/>
      <c r="QSW193" s="973"/>
      <c r="QSX193" s="973"/>
      <c r="QSY193" s="973"/>
      <c r="QSZ193" s="973"/>
      <c r="QTA193" s="973"/>
      <c r="QTB193" s="973"/>
      <c r="QTC193" s="973"/>
      <c r="QTD193" s="973"/>
      <c r="QTE193" s="973"/>
      <c r="QTF193" s="973"/>
      <c r="QTG193" s="973"/>
      <c r="QTH193" s="973"/>
      <c r="QTI193" s="973"/>
      <c r="QTJ193" s="973"/>
      <c r="QTK193" s="973"/>
      <c r="QTL193" s="973"/>
      <c r="QTM193" s="973"/>
      <c r="QTN193" s="973"/>
      <c r="QTO193" s="973"/>
      <c r="QTP193" s="973"/>
      <c r="QTQ193" s="973"/>
      <c r="QTR193" s="973"/>
      <c r="QTS193" s="973"/>
      <c r="QTT193" s="973"/>
      <c r="QTU193" s="973"/>
      <c r="QTV193" s="973"/>
      <c r="QTW193" s="973"/>
      <c r="QTX193" s="973"/>
      <c r="QTY193" s="973"/>
      <c r="QTZ193" s="973"/>
      <c r="QUA193" s="973"/>
      <c r="QUB193" s="973"/>
      <c r="QUC193" s="973"/>
      <c r="QUD193" s="973"/>
      <c r="QUE193" s="973"/>
      <c r="QUF193" s="973"/>
      <c r="QUG193" s="973"/>
      <c r="QUH193" s="973"/>
      <c r="QUI193" s="973"/>
      <c r="QUJ193" s="973"/>
      <c r="QUK193" s="973"/>
      <c r="QUL193" s="973"/>
      <c r="QUM193" s="973"/>
      <c r="QUN193" s="973"/>
      <c r="QUO193" s="973"/>
      <c r="QUP193" s="973"/>
      <c r="QUQ193" s="973"/>
      <c r="QUR193" s="973"/>
      <c r="QUS193" s="973"/>
      <c r="QUT193" s="973"/>
      <c r="QUU193" s="973"/>
      <c r="QUV193" s="973"/>
      <c r="QUW193" s="973"/>
      <c r="QUX193" s="973"/>
      <c r="QUY193" s="973"/>
      <c r="QUZ193" s="973"/>
      <c r="QVA193" s="973"/>
      <c r="QVB193" s="973"/>
      <c r="QVC193" s="973"/>
      <c r="QVD193" s="973"/>
      <c r="QVE193" s="973"/>
      <c r="QVF193" s="973"/>
      <c r="QVG193" s="973"/>
      <c r="QVH193" s="973"/>
      <c r="QVI193" s="973"/>
      <c r="QVJ193" s="973"/>
      <c r="QVK193" s="973"/>
      <c r="QVL193" s="973"/>
      <c r="QVM193" s="973"/>
      <c r="QVN193" s="973"/>
      <c r="QVO193" s="973"/>
      <c r="QVP193" s="973"/>
      <c r="QVQ193" s="973"/>
      <c r="QVR193" s="973"/>
      <c r="QVS193" s="973"/>
      <c r="QVT193" s="973"/>
      <c r="QVU193" s="973"/>
      <c r="QVV193" s="973"/>
      <c r="QVW193" s="973"/>
      <c r="QVX193" s="973"/>
      <c r="QVY193" s="973"/>
      <c r="QVZ193" s="973"/>
      <c r="QWA193" s="973"/>
      <c r="QWB193" s="973"/>
      <c r="QWC193" s="973"/>
      <c r="QWD193" s="973"/>
      <c r="QWE193" s="973"/>
      <c r="QWF193" s="973"/>
      <c r="QWG193" s="973"/>
      <c r="QWH193" s="973"/>
      <c r="QWI193" s="973"/>
      <c r="QWJ193" s="973"/>
      <c r="QWK193" s="973"/>
      <c r="QWL193" s="973"/>
      <c r="QWM193" s="973"/>
      <c r="QWN193" s="973"/>
      <c r="QWO193" s="973"/>
      <c r="QWP193" s="973"/>
      <c r="QWQ193" s="973"/>
      <c r="QWR193" s="973"/>
      <c r="QWS193" s="973"/>
      <c r="QWT193" s="973"/>
      <c r="QWU193" s="973"/>
      <c r="QWV193" s="973"/>
      <c r="QWW193" s="973"/>
      <c r="QWX193" s="973"/>
      <c r="QWY193" s="973"/>
      <c r="QWZ193" s="973"/>
      <c r="QXA193" s="973"/>
      <c r="QXB193" s="973"/>
      <c r="QXC193" s="973"/>
      <c r="QXD193" s="973"/>
      <c r="QXE193" s="973"/>
      <c r="QXF193" s="973"/>
      <c r="QXG193" s="973"/>
      <c r="QXH193" s="973"/>
      <c r="QXI193" s="973"/>
      <c r="QXJ193" s="973"/>
      <c r="QXK193" s="973"/>
      <c r="QXL193" s="973"/>
      <c r="QXM193" s="973"/>
      <c r="QXN193" s="973"/>
      <c r="QXO193" s="973"/>
      <c r="QXP193" s="973"/>
      <c r="QXQ193" s="973"/>
      <c r="QXR193" s="973"/>
      <c r="QXS193" s="973"/>
      <c r="QXT193" s="973"/>
      <c r="QXU193" s="973"/>
      <c r="QXV193" s="973"/>
      <c r="QXW193" s="973"/>
      <c r="QXX193" s="973"/>
      <c r="QXY193" s="973"/>
      <c r="QXZ193" s="973"/>
      <c r="QYA193" s="973"/>
      <c r="QYB193" s="973"/>
      <c r="QYC193" s="973"/>
      <c r="QYD193" s="973"/>
      <c r="QYE193" s="973"/>
      <c r="QYF193" s="973"/>
      <c r="QYG193" s="973"/>
      <c r="QYH193" s="973"/>
      <c r="QYI193" s="973"/>
      <c r="QYJ193" s="973"/>
      <c r="QYK193" s="973"/>
      <c r="QYL193" s="973"/>
      <c r="QYM193" s="973"/>
      <c r="QYN193" s="973"/>
      <c r="QYO193" s="973"/>
      <c r="QYP193" s="973"/>
      <c r="QYQ193" s="973"/>
      <c r="QYR193" s="973"/>
      <c r="QYS193" s="973"/>
      <c r="QYT193" s="973"/>
      <c r="QYU193" s="973"/>
      <c r="QYV193" s="973"/>
      <c r="QYW193" s="973"/>
      <c r="QYX193" s="973"/>
      <c r="QYY193" s="973"/>
      <c r="QYZ193" s="973"/>
      <c r="QZA193" s="973"/>
      <c r="QZB193" s="973"/>
      <c r="QZC193" s="973"/>
      <c r="QZD193" s="973"/>
      <c r="QZE193" s="973"/>
      <c r="QZF193" s="973"/>
      <c r="QZG193" s="973"/>
      <c r="QZH193" s="973"/>
      <c r="QZI193" s="973"/>
      <c r="QZJ193" s="973"/>
      <c r="QZK193" s="973"/>
      <c r="QZL193" s="973"/>
      <c r="QZM193" s="973"/>
      <c r="QZN193" s="973"/>
      <c r="QZO193" s="973"/>
      <c r="QZP193" s="973"/>
      <c r="QZQ193" s="973"/>
      <c r="QZR193" s="973"/>
      <c r="QZS193" s="973"/>
      <c r="QZT193" s="973"/>
      <c r="QZU193" s="973"/>
      <c r="QZV193" s="973"/>
      <c r="QZW193" s="973"/>
      <c r="QZX193" s="973"/>
      <c r="QZY193" s="973"/>
      <c r="QZZ193" s="973"/>
      <c r="RAA193" s="973"/>
      <c r="RAB193" s="973"/>
      <c r="RAC193" s="973"/>
      <c r="RAD193" s="973"/>
      <c r="RAE193" s="973"/>
      <c r="RAF193" s="973"/>
      <c r="RAG193" s="973"/>
      <c r="RAH193" s="973"/>
      <c r="RAI193" s="973"/>
      <c r="RAJ193" s="973"/>
      <c r="RAK193" s="973"/>
      <c r="RAL193" s="973"/>
      <c r="RAM193" s="973"/>
      <c r="RAN193" s="973"/>
      <c r="RAO193" s="973"/>
      <c r="RAP193" s="973"/>
      <c r="RAQ193" s="973"/>
      <c r="RAR193" s="973"/>
      <c r="RAS193" s="973"/>
      <c r="RAT193" s="973"/>
      <c r="RAU193" s="973"/>
      <c r="RAV193" s="973"/>
      <c r="RAW193" s="973"/>
      <c r="RAX193" s="973"/>
      <c r="RAY193" s="973"/>
      <c r="RAZ193" s="973"/>
      <c r="RBA193" s="973"/>
      <c r="RBB193" s="973"/>
      <c r="RBC193" s="973"/>
      <c r="RBD193" s="973"/>
      <c r="RBE193" s="973"/>
      <c r="RBF193" s="973"/>
      <c r="RBG193" s="973"/>
      <c r="RBH193" s="973"/>
      <c r="RBI193" s="973"/>
      <c r="RBJ193" s="973"/>
      <c r="RBK193" s="973"/>
      <c r="RBL193" s="973"/>
      <c r="RBM193" s="973"/>
      <c r="RBN193" s="973"/>
      <c r="RBO193" s="973"/>
      <c r="RBP193" s="973"/>
      <c r="RBQ193" s="973"/>
      <c r="RBR193" s="973"/>
      <c r="RBS193" s="973"/>
      <c r="RBT193" s="973"/>
      <c r="RBU193" s="973"/>
      <c r="RBV193" s="973"/>
      <c r="RBW193" s="973"/>
      <c r="RBX193" s="973"/>
      <c r="RBY193" s="973"/>
      <c r="RBZ193" s="973"/>
      <c r="RCA193" s="973"/>
      <c r="RCB193" s="973"/>
      <c r="RCC193" s="973"/>
      <c r="RCD193" s="973"/>
      <c r="RCE193" s="973"/>
      <c r="RCF193" s="973"/>
      <c r="RCG193" s="973"/>
      <c r="RCH193" s="973"/>
      <c r="RCI193" s="973"/>
      <c r="RCJ193" s="973"/>
      <c r="RCK193" s="973"/>
      <c r="RCL193" s="973"/>
      <c r="RCM193" s="973"/>
      <c r="RCN193" s="973"/>
      <c r="RCO193" s="973"/>
      <c r="RCP193" s="973"/>
      <c r="RCQ193" s="973"/>
      <c r="RCR193" s="973"/>
      <c r="RCS193" s="973"/>
      <c r="RCT193" s="973"/>
      <c r="RCU193" s="973"/>
      <c r="RCV193" s="973"/>
      <c r="RCW193" s="973"/>
      <c r="RCX193" s="973"/>
      <c r="RCY193" s="973"/>
      <c r="RCZ193" s="973"/>
      <c r="RDA193" s="973"/>
      <c r="RDB193" s="973"/>
      <c r="RDC193" s="973"/>
      <c r="RDD193" s="973"/>
      <c r="RDE193" s="973"/>
      <c r="RDF193" s="973"/>
      <c r="RDG193" s="973"/>
      <c r="RDH193" s="973"/>
      <c r="RDI193" s="973"/>
      <c r="RDJ193" s="973"/>
      <c r="RDK193" s="973"/>
      <c r="RDL193" s="973"/>
      <c r="RDM193" s="973"/>
      <c r="RDN193" s="973"/>
      <c r="RDO193" s="973"/>
      <c r="RDP193" s="973"/>
      <c r="RDQ193" s="973"/>
      <c r="RDR193" s="973"/>
      <c r="RDS193" s="973"/>
      <c r="RDT193" s="973"/>
      <c r="RDU193" s="973"/>
      <c r="RDV193" s="973"/>
      <c r="RDW193" s="973"/>
      <c r="RDX193" s="973"/>
      <c r="RDY193" s="973"/>
      <c r="RDZ193" s="973"/>
      <c r="REA193" s="973"/>
      <c r="REB193" s="973"/>
      <c r="REC193" s="973"/>
      <c r="RED193" s="973"/>
      <c r="REE193" s="973"/>
      <c r="REF193" s="973"/>
      <c r="REG193" s="973"/>
      <c r="REH193" s="973"/>
      <c r="REI193" s="973"/>
      <c r="REJ193" s="973"/>
      <c r="REK193" s="973"/>
      <c r="REL193" s="973"/>
      <c r="REM193" s="973"/>
      <c r="REN193" s="973"/>
      <c r="REO193" s="973"/>
      <c r="REP193" s="973"/>
      <c r="REQ193" s="973"/>
      <c r="RER193" s="973"/>
      <c r="RES193" s="973"/>
      <c r="RET193" s="973"/>
      <c r="REU193" s="973"/>
      <c r="REV193" s="973"/>
      <c r="REW193" s="973"/>
      <c r="REX193" s="973"/>
      <c r="REY193" s="973"/>
      <c r="REZ193" s="973"/>
      <c r="RFA193" s="973"/>
      <c r="RFB193" s="973"/>
      <c r="RFC193" s="973"/>
      <c r="RFD193" s="973"/>
      <c r="RFE193" s="973"/>
      <c r="RFF193" s="973"/>
      <c r="RFG193" s="973"/>
      <c r="RFH193" s="973"/>
      <c r="RFI193" s="973"/>
      <c r="RFJ193" s="973"/>
      <c r="RFK193" s="973"/>
      <c r="RFL193" s="973"/>
      <c r="RFM193" s="973"/>
      <c r="RFN193" s="973"/>
      <c r="RFO193" s="973"/>
      <c r="RFP193" s="973"/>
      <c r="RFQ193" s="973"/>
      <c r="RFR193" s="973"/>
      <c r="RFS193" s="973"/>
      <c r="RFT193" s="973"/>
      <c r="RFU193" s="973"/>
      <c r="RFV193" s="973"/>
      <c r="RFW193" s="973"/>
      <c r="RFX193" s="973"/>
      <c r="RFY193" s="973"/>
      <c r="RFZ193" s="973"/>
      <c r="RGA193" s="973"/>
      <c r="RGB193" s="973"/>
      <c r="RGC193" s="973"/>
      <c r="RGD193" s="973"/>
      <c r="RGE193" s="973"/>
      <c r="RGF193" s="973"/>
      <c r="RGG193" s="973"/>
      <c r="RGH193" s="973"/>
      <c r="RGI193" s="973"/>
      <c r="RGJ193" s="973"/>
      <c r="RGK193" s="973"/>
      <c r="RGL193" s="973"/>
      <c r="RGM193" s="973"/>
      <c r="RGN193" s="973"/>
      <c r="RGO193" s="973"/>
      <c r="RGP193" s="973"/>
      <c r="RGQ193" s="973"/>
      <c r="RGR193" s="973"/>
      <c r="RGS193" s="973"/>
      <c r="RGT193" s="973"/>
      <c r="RGU193" s="973"/>
      <c r="RGV193" s="973"/>
      <c r="RGW193" s="973"/>
      <c r="RGX193" s="973"/>
      <c r="RGY193" s="973"/>
      <c r="RGZ193" s="973"/>
      <c r="RHA193" s="973"/>
      <c r="RHB193" s="973"/>
      <c r="RHC193" s="973"/>
      <c r="RHD193" s="973"/>
      <c r="RHE193" s="973"/>
      <c r="RHF193" s="973"/>
      <c r="RHG193" s="973"/>
      <c r="RHH193" s="973"/>
      <c r="RHI193" s="973"/>
      <c r="RHJ193" s="973"/>
      <c r="RHK193" s="973"/>
      <c r="RHL193" s="973"/>
      <c r="RHM193" s="973"/>
      <c r="RHN193" s="973"/>
      <c r="RHO193" s="973"/>
      <c r="RHP193" s="973"/>
      <c r="RHQ193" s="973"/>
      <c r="RHR193" s="973"/>
      <c r="RHS193" s="973"/>
      <c r="RHT193" s="973"/>
      <c r="RHU193" s="973"/>
      <c r="RHV193" s="973"/>
      <c r="RHW193" s="973"/>
      <c r="RHX193" s="973"/>
      <c r="RHY193" s="973"/>
      <c r="RHZ193" s="973"/>
      <c r="RIA193" s="973"/>
      <c r="RIB193" s="973"/>
      <c r="RIC193" s="973"/>
      <c r="RID193" s="973"/>
      <c r="RIE193" s="973"/>
      <c r="RIF193" s="973"/>
      <c r="RIG193" s="973"/>
      <c r="RIH193" s="973"/>
      <c r="RII193" s="973"/>
      <c r="RIJ193" s="973"/>
      <c r="RIK193" s="973"/>
      <c r="RIL193" s="973"/>
      <c r="RIM193" s="973"/>
      <c r="RIN193" s="973"/>
      <c r="RIO193" s="973"/>
      <c r="RIP193" s="973"/>
      <c r="RIQ193" s="973"/>
      <c r="RIR193" s="973"/>
      <c r="RIS193" s="973"/>
      <c r="RIT193" s="973"/>
      <c r="RIU193" s="973"/>
      <c r="RIV193" s="973"/>
      <c r="RIW193" s="973"/>
      <c r="RIX193" s="973"/>
      <c r="RIY193" s="973"/>
      <c r="RIZ193" s="973"/>
      <c r="RJA193" s="973"/>
      <c r="RJB193" s="973"/>
      <c r="RJC193" s="973"/>
      <c r="RJD193" s="973"/>
      <c r="RJE193" s="973"/>
      <c r="RJF193" s="973"/>
      <c r="RJG193" s="973"/>
      <c r="RJH193" s="973"/>
      <c r="RJI193" s="973"/>
      <c r="RJJ193" s="973"/>
      <c r="RJK193" s="973"/>
      <c r="RJL193" s="973"/>
      <c r="RJM193" s="973"/>
      <c r="RJN193" s="973"/>
      <c r="RJO193" s="973"/>
      <c r="RJP193" s="973"/>
      <c r="RJQ193" s="973"/>
      <c r="RJR193" s="973"/>
      <c r="RJS193" s="973"/>
      <c r="RJT193" s="973"/>
      <c r="RJU193" s="973"/>
      <c r="RJV193" s="973"/>
      <c r="RJW193" s="973"/>
      <c r="RJX193" s="973"/>
      <c r="RJY193" s="973"/>
      <c r="RJZ193" s="973"/>
      <c r="RKA193" s="973"/>
      <c r="RKB193" s="973"/>
      <c r="RKC193" s="973"/>
      <c r="RKD193" s="973"/>
      <c r="RKE193" s="973"/>
      <c r="RKF193" s="973"/>
      <c r="RKG193" s="973"/>
      <c r="RKH193" s="973"/>
      <c r="RKI193" s="973"/>
      <c r="RKJ193" s="973"/>
      <c r="RKK193" s="973"/>
      <c r="RKL193" s="973"/>
      <c r="RKM193" s="973"/>
      <c r="RKN193" s="973"/>
      <c r="RKO193" s="973"/>
      <c r="RKP193" s="973"/>
      <c r="RKQ193" s="973"/>
      <c r="RKR193" s="973"/>
      <c r="RKS193" s="973"/>
      <c r="RKT193" s="973"/>
      <c r="RKU193" s="973"/>
      <c r="RKV193" s="973"/>
      <c r="RKW193" s="973"/>
      <c r="RKX193" s="973"/>
      <c r="RKY193" s="973"/>
      <c r="RKZ193" s="973"/>
      <c r="RLA193" s="973"/>
      <c r="RLB193" s="973"/>
      <c r="RLC193" s="973"/>
      <c r="RLD193" s="973"/>
      <c r="RLE193" s="973"/>
      <c r="RLF193" s="973"/>
      <c r="RLG193" s="973"/>
      <c r="RLH193" s="973"/>
      <c r="RLI193" s="973"/>
      <c r="RLJ193" s="973"/>
      <c r="RLK193" s="973"/>
      <c r="RLL193" s="973"/>
      <c r="RLM193" s="973"/>
      <c r="RLN193" s="973"/>
      <c r="RLO193" s="973"/>
      <c r="RLP193" s="973"/>
      <c r="RLQ193" s="973"/>
      <c r="RLR193" s="973"/>
      <c r="RLS193" s="973"/>
      <c r="RLT193" s="973"/>
      <c r="RLU193" s="973"/>
      <c r="RLV193" s="973"/>
      <c r="RLW193" s="973"/>
      <c r="RLX193" s="973"/>
      <c r="RLY193" s="973"/>
      <c r="RLZ193" s="973"/>
      <c r="RMA193" s="973"/>
      <c r="RMB193" s="973"/>
      <c r="RMC193" s="973"/>
      <c r="RMD193" s="973"/>
      <c r="RME193" s="973"/>
      <c r="RMF193" s="973"/>
      <c r="RMG193" s="973"/>
      <c r="RMH193" s="973"/>
      <c r="RMI193" s="973"/>
      <c r="RMJ193" s="973"/>
      <c r="RMK193" s="973"/>
      <c r="RML193" s="973"/>
      <c r="RMM193" s="973"/>
      <c r="RMN193" s="973"/>
      <c r="RMO193" s="973"/>
      <c r="RMP193" s="973"/>
      <c r="RMQ193" s="973"/>
      <c r="RMR193" s="973"/>
      <c r="RMS193" s="973"/>
      <c r="RMT193" s="973"/>
      <c r="RMU193" s="973"/>
      <c r="RMV193" s="973"/>
      <c r="RMW193" s="973"/>
      <c r="RMX193" s="973"/>
      <c r="RMY193" s="973"/>
      <c r="RMZ193" s="973"/>
      <c r="RNA193" s="973"/>
      <c r="RNB193" s="973"/>
      <c r="RNC193" s="973"/>
      <c r="RND193" s="973"/>
      <c r="RNE193" s="973"/>
      <c r="RNF193" s="973"/>
      <c r="RNG193" s="973"/>
      <c r="RNH193" s="973"/>
      <c r="RNI193" s="973"/>
      <c r="RNJ193" s="973"/>
      <c r="RNK193" s="973"/>
      <c r="RNL193" s="973"/>
      <c r="RNM193" s="973"/>
      <c r="RNN193" s="973"/>
      <c r="RNO193" s="973"/>
      <c r="RNP193" s="973"/>
      <c r="RNQ193" s="973"/>
      <c r="RNR193" s="973"/>
      <c r="RNS193" s="973"/>
      <c r="RNT193" s="973"/>
      <c r="RNU193" s="973"/>
      <c r="RNV193" s="973"/>
      <c r="RNW193" s="973"/>
      <c r="RNX193" s="973"/>
      <c r="RNY193" s="973"/>
      <c r="RNZ193" s="973"/>
      <c r="ROA193" s="973"/>
      <c r="ROB193" s="973"/>
      <c r="ROC193" s="973"/>
      <c r="ROD193" s="973"/>
      <c r="ROE193" s="973"/>
      <c r="ROF193" s="973"/>
      <c r="ROG193" s="973"/>
      <c r="ROH193" s="973"/>
      <c r="ROI193" s="973"/>
      <c r="ROJ193" s="973"/>
      <c r="ROK193" s="973"/>
      <c r="ROL193" s="973"/>
      <c r="ROM193" s="973"/>
      <c r="RON193" s="973"/>
      <c r="ROO193" s="973"/>
      <c r="ROP193" s="973"/>
      <c r="ROQ193" s="973"/>
      <c r="ROR193" s="973"/>
      <c r="ROS193" s="973"/>
      <c r="ROT193" s="973"/>
      <c r="ROU193" s="973"/>
      <c r="ROV193" s="973"/>
      <c r="ROW193" s="973"/>
      <c r="ROX193" s="973"/>
      <c r="ROY193" s="973"/>
      <c r="ROZ193" s="973"/>
      <c r="RPA193" s="973"/>
      <c r="RPB193" s="973"/>
      <c r="RPC193" s="973"/>
      <c r="RPD193" s="973"/>
      <c r="RPE193" s="973"/>
      <c r="RPF193" s="973"/>
      <c r="RPG193" s="973"/>
      <c r="RPH193" s="973"/>
      <c r="RPI193" s="973"/>
      <c r="RPJ193" s="973"/>
      <c r="RPK193" s="973"/>
      <c r="RPL193" s="973"/>
      <c r="RPM193" s="973"/>
      <c r="RPN193" s="973"/>
      <c r="RPO193" s="973"/>
      <c r="RPP193" s="973"/>
      <c r="RPQ193" s="973"/>
      <c r="RPR193" s="973"/>
      <c r="RPS193" s="973"/>
      <c r="RPT193" s="973"/>
      <c r="RPU193" s="973"/>
      <c r="RPV193" s="973"/>
      <c r="RPW193" s="973"/>
      <c r="RPX193" s="973"/>
      <c r="RPY193" s="973"/>
      <c r="RPZ193" s="973"/>
      <c r="RQA193" s="973"/>
      <c r="RQB193" s="973"/>
      <c r="RQC193" s="973"/>
      <c r="RQD193" s="973"/>
      <c r="RQE193" s="973"/>
      <c r="RQF193" s="973"/>
      <c r="RQG193" s="973"/>
      <c r="RQH193" s="973"/>
      <c r="RQI193" s="973"/>
      <c r="RQJ193" s="973"/>
      <c r="RQK193" s="973"/>
      <c r="RQL193" s="973"/>
      <c r="RQM193" s="973"/>
      <c r="RQN193" s="973"/>
      <c r="RQO193" s="973"/>
      <c r="RQP193" s="973"/>
      <c r="RQQ193" s="973"/>
      <c r="RQR193" s="973"/>
      <c r="RQS193" s="973"/>
      <c r="RQT193" s="973"/>
      <c r="RQU193" s="973"/>
      <c r="RQV193" s="973"/>
      <c r="RQW193" s="973"/>
      <c r="RQX193" s="973"/>
      <c r="RQY193" s="973"/>
      <c r="RQZ193" s="973"/>
      <c r="RRA193" s="973"/>
      <c r="RRB193" s="973"/>
      <c r="RRC193" s="973"/>
      <c r="RRD193" s="973"/>
      <c r="RRE193" s="973"/>
      <c r="RRF193" s="973"/>
      <c r="RRG193" s="973"/>
      <c r="RRH193" s="973"/>
      <c r="RRI193" s="973"/>
      <c r="RRJ193" s="973"/>
      <c r="RRK193" s="973"/>
      <c r="RRL193" s="973"/>
      <c r="RRM193" s="973"/>
      <c r="RRN193" s="973"/>
      <c r="RRO193" s="973"/>
      <c r="RRP193" s="973"/>
      <c r="RRQ193" s="973"/>
      <c r="RRR193" s="973"/>
      <c r="RRS193" s="973"/>
      <c r="RRT193" s="973"/>
      <c r="RRU193" s="973"/>
      <c r="RRV193" s="973"/>
      <c r="RRW193" s="973"/>
      <c r="RRX193" s="973"/>
      <c r="RRY193" s="973"/>
      <c r="RRZ193" s="973"/>
      <c r="RSA193" s="973"/>
      <c r="RSB193" s="973"/>
      <c r="RSC193" s="973"/>
      <c r="RSD193" s="973"/>
      <c r="RSE193" s="973"/>
      <c r="RSF193" s="973"/>
      <c r="RSG193" s="973"/>
      <c r="RSH193" s="973"/>
      <c r="RSI193" s="973"/>
      <c r="RSJ193" s="973"/>
      <c r="RSK193" s="973"/>
      <c r="RSL193" s="973"/>
      <c r="RSM193" s="973"/>
      <c r="RSN193" s="973"/>
      <c r="RSO193" s="973"/>
      <c r="RSP193" s="973"/>
      <c r="RSQ193" s="973"/>
      <c r="RSR193" s="973"/>
      <c r="RSS193" s="973"/>
      <c r="RST193" s="973"/>
      <c r="RSU193" s="973"/>
      <c r="RSV193" s="973"/>
      <c r="RSW193" s="973"/>
      <c r="RSX193" s="973"/>
      <c r="RSY193" s="973"/>
      <c r="RSZ193" s="973"/>
      <c r="RTA193" s="973"/>
      <c r="RTB193" s="973"/>
      <c r="RTC193" s="973"/>
      <c r="RTD193" s="973"/>
      <c r="RTE193" s="973"/>
      <c r="RTF193" s="973"/>
      <c r="RTG193" s="973"/>
      <c r="RTH193" s="973"/>
      <c r="RTI193" s="973"/>
      <c r="RTJ193" s="973"/>
      <c r="RTK193" s="973"/>
      <c r="RTL193" s="973"/>
      <c r="RTM193" s="973"/>
      <c r="RTN193" s="973"/>
      <c r="RTO193" s="973"/>
      <c r="RTP193" s="973"/>
      <c r="RTQ193" s="973"/>
      <c r="RTR193" s="973"/>
      <c r="RTS193" s="973"/>
      <c r="RTT193" s="973"/>
      <c r="RTU193" s="973"/>
      <c r="RTV193" s="973"/>
      <c r="RTW193" s="973"/>
      <c r="RTX193" s="973"/>
      <c r="RTY193" s="973"/>
      <c r="RTZ193" s="973"/>
      <c r="RUA193" s="973"/>
      <c r="RUB193" s="973"/>
      <c r="RUC193" s="973"/>
      <c r="RUD193" s="973"/>
      <c r="RUE193" s="973"/>
      <c r="RUF193" s="973"/>
      <c r="RUG193" s="973"/>
      <c r="RUH193" s="973"/>
      <c r="RUI193" s="973"/>
      <c r="RUJ193" s="973"/>
      <c r="RUK193" s="973"/>
      <c r="RUL193" s="973"/>
      <c r="RUM193" s="973"/>
      <c r="RUN193" s="973"/>
      <c r="RUO193" s="973"/>
      <c r="RUP193" s="973"/>
      <c r="RUQ193" s="973"/>
      <c r="RUR193" s="973"/>
      <c r="RUS193" s="973"/>
      <c r="RUT193" s="973"/>
      <c r="RUU193" s="973"/>
      <c r="RUV193" s="973"/>
      <c r="RUW193" s="973"/>
      <c r="RUX193" s="973"/>
      <c r="RUY193" s="973"/>
      <c r="RUZ193" s="973"/>
      <c r="RVA193" s="973"/>
      <c r="RVB193" s="973"/>
      <c r="RVC193" s="973"/>
      <c r="RVD193" s="973"/>
      <c r="RVE193" s="973"/>
      <c r="RVF193" s="973"/>
      <c r="RVG193" s="973"/>
      <c r="RVH193" s="973"/>
      <c r="RVI193" s="973"/>
      <c r="RVJ193" s="973"/>
      <c r="RVK193" s="973"/>
      <c r="RVL193" s="973"/>
      <c r="RVM193" s="973"/>
      <c r="RVN193" s="973"/>
      <c r="RVO193" s="973"/>
      <c r="RVP193" s="973"/>
      <c r="RVQ193" s="973"/>
      <c r="RVR193" s="973"/>
      <c r="RVS193" s="973"/>
      <c r="RVT193" s="973"/>
      <c r="RVU193" s="973"/>
      <c r="RVV193" s="973"/>
      <c r="RVW193" s="973"/>
      <c r="RVX193" s="973"/>
      <c r="RVY193" s="973"/>
      <c r="RVZ193" s="973"/>
      <c r="RWA193" s="973"/>
      <c r="RWB193" s="973"/>
      <c r="RWC193" s="973"/>
      <c r="RWD193" s="973"/>
      <c r="RWE193" s="973"/>
      <c r="RWF193" s="973"/>
      <c r="RWG193" s="973"/>
      <c r="RWH193" s="973"/>
      <c r="RWI193" s="973"/>
      <c r="RWJ193" s="973"/>
      <c r="RWK193" s="973"/>
      <c r="RWL193" s="973"/>
      <c r="RWM193" s="973"/>
      <c r="RWN193" s="973"/>
      <c r="RWO193" s="973"/>
      <c r="RWP193" s="973"/>
      <c r="RWQ193" s="973"/>
      <c r="RWR193" s="973"/>
      <c r="RWS193" s="973"/>
      <c r="RWT193" s="973"/>
      <c r="RWU193" s="973"/>
      <c r="RWV193" s="973"/>
      <c r="RWW193" s="973"/>
      <c r="RWX193" s="973"/>
      <c r="RWY193" s="973"/>
      <c r="RWZ193" s="973"/>
      <c r="RXA193" s="973"/>
      <c r="RXB193" s="973"/>
      <c r="RXC193" s="973"/>
      <c r="RXD193" s="973"/>
      <c r="RXE193" s="973"/>
      <c r="RXF193" s="973"/>
      <c r="RXG193" s="973"/>
      <c r="RXH193" s="973"/>
      <c r="RXI193" s="973"/>
      <c r="RXJ193" s="973"/>
      <c r="RXK193" s="973"/>
      <c r="RXL193" s="973"/>
      <c r="RXM193" s="973"/>
      <c r="RXN193" s="973"/>
      <c r="RXO193" s="973"/>
      <c r="RXP193" s="973"/>
      <c r="RXQ193" s="973"/>
      <c r="RXR193" s="973"/>
      <c r="RXS193" s="973"/>
      <c r="RXT193" s="973"/>
      <c r="RXU193" s="973"/>
      <c r="RXV193" s="973"/>
      <c r="RXW193" s="973"/>
      <c r="RXX193" s="973"/>
      <c r="RXY193" s="973"/>
      <c r="RXZ193" s="973"/>
      <c r="RYA193" s="973"/>
      <c r="RYB193" s="973"/>
      <c r="RYC193" s="973"/>
      <c r="RYD193" s="973"/>
      <c r="RYE193" s="973"/>
      <c r="RYF193" s="973"/>
      <c r="RYG193" s="973"/>
      <c r="RYH193" s="973"/>
      <c r="RYI193" s="973"/>
      <c r="RYJ193" s="973"/>
      <c r="RYK193" s="973"/>
      <c r="RYL193" s="973"/>
      <c r="RYM193" s="973"/>
      <c r="RYN193" s="973"/>
      <c r="RYO193" s="973"/>
      <c r="RYP193" s="973"/>
      <c r="RYQ193" s="973"/>
      <c r="RYR193" s="973"/>
      <c r="RYS193" s="973"/>
      <c r="RYT193" s="973"/>
      <c r="RYU193" s="973"/>
      <c r="RYV193" s="973"/>
      <c r="RYW193" s="973"/>
      <c r="RYX193" s="973"/>
      <c r="RYY193" s="973"/>
      <c r="RYZ193" s="973"/>
      <c r="RZA193" s="973"/>
      <c r="RZB193" s="973"/>
      <c r="RZC193" s="973"/>
      <c r="RZD193" s="973"/>
      <c r="RZE193" s="973"/>
      <c r="RZF193" s="973"/>
      <c r="RZG193" s="973"/>
      <c r="RZH193" s="973"/>
      <c r="RZI193" s="973"/>
      <c r="RZJ193" s="973"/>
      <c r="RZK193" s="973"/>
      <c r="RZL193" s="973"/>
      <c r="RZM193" s="973"/>
      <c r="RZN193" s="973"/>
      <c r="RZO193" s="973"/>
      <c r="RZP193" s="973"/>
      <c r="RZQ193" s="973"/>
      <c r="RZR193" s="973"/>
      <c r="RZS193" s="973"/>
      <c r="RZT193" s="973"/>
      <c r="RZU193" s="973"/>
      <c r="RZV193" s="973"/>
      <c r="RZW193" s="973"/>
      <c r="RZX193" s="973"/>
      <c r="RZY193" s="973"/>
      <c r="RZZ193" s="973"/>
      <c r="SAA193" s="973"/>
      <c r="SAB193" s="973"/>
      <c r="SAC193" s="973"/>
      <c r="SAD193" s="973"/>
      <c r="SAE193" s="973"/>
      <c r="SAF193" s="973"/>
      <c r="SAG193" s="973"/>
      <c r="SAH193" s="973"/>
      <c r="SAI193" s="973"/>
      <c r="SAJ193" s="973"/>
      <c r="SAK193" s="973"/>
      <c r="SAL193" s="973"/>
      <c r="SAM193" s="973"/>
      <c r="SAN193" s="973"/>
      <c r="SAO193" s="973"/>
      <c r="SAP193" s="973"/>
      <c r="SAQ193" s="973"/>
      <c r="SAR193" s="973"/>
      <c r="SAS193" s="973"/>
      <c r="SAT193" s="973"/>
      <c r="SAU193" s="973"/>
      <c r="SAV193" s="973"/>
      <c r="SAW193" s="973"/>
      <c r="SAX193" s="973"/>
      <c r="SAY193" s="973"/>
      <c r="SAZ193" s="973"/>
      <c r="SBA193" s="973"/>
      <c r="SBB193" s="973"/>
      <c r="SBC193" s="973"/>
      <c r="SBD193" s="973"/>
      <c r="SBE193" s="973"/>
      <c r="SBF193" s="973"/>
      <c r="SBG193" s="973"/>
      <c r="SBH193" s="973"/>
      <c r="SBI193" s="973"/>
      <c r="SBJ193" s="973"/>
      <c r="SBK193" s="973"/>
      <c r="SBL193" s="973"/>
      <c r="SBM193" s="973"/>
      <c r="SBN193" s="973"/>
      <c r="SBO193" s="973"/>
      <c r="SBP193" s="973"/>
      <c r="SBQ193" s="973"/>
      <c r="SBR193" s="973"/>
      <c r="SBS193" s="973"/>
      <c r="SBT193" s="973"/>
      <c r="SBU193" s="973"/>
      <c r="SBV193" s="973"/>
      <c r="SBW193" s="973"/>
      <c r="SBX193" s="973"/>
      <c r="SBY193" s="973"/>
      <c r="SBZ193" s="973"/>
      <c r="SCA193" s="973"/>
      <c r="SCB193" s="973"/>
      <c r="SCC193" s="973"/>
      <c r="SCD193" s="973"/>
      <c r="SCE193" s="973"/>
      <c r="SCF193" s="973"/>
      <c r="SCG193" s="973"/>
      <c r="SCH193" s="973"/>
      <c r="SCI193" s="973"/>
      <c r="SCJ193" s="973"/>
      <c r="SCK193" s="973"/>
      <c r="SCL193" s="973"/>
      <c r="SCM193" s="973"/>
      <c r="SCN193" s="973"/>
      <c r="SCO193" s="973"/>
      <c r="SCP193" s="973"/>
      <c r="SCQ193" s="973"/>
      <c r="SCR193" s="973"/>
      <c r="SCS193" s="973"/>
      <c r="SCT193" s="973"/>
      <c r="SCU193" s="973"/>
      <c r="SCV193" s="973"/>
      <c r="SCW193" s="973"/>
      <c r="SCX193" s="973"/>
      <c r="SCY193" s="973"/>
      <c r="SCZ193" s="973"/>
      <c r="SDA193" s="973"/>
      <c r="SDB193" s="973"/>
      <c r="SDC193" s="973"/>
      <c r="SDD193" s="973"/>
      <c r="SDE193" s="973"/>
      <c r="SDF193" s="973"/>
      <c r="SDG193" s="973"/>
      <c r="SDH193" s="973"/>
      <c r="SDI193" s="973"/>
      <c r="SDJ193" s="973"/>
      <c r="SDK193" s="973"/>
      <c r="SDL193" s="973"/>
      <c r="SDM193" s="973"/>
      <c r="SDN193" s="973"/>
      <c r="SDO193" s="973"/>
      <c r="SDP193" s="973"/>
      <c r="SDQ193" s="973"/>
      <c r="SDR193" s="973"/>
      <c r="SDS193" s="973"/>
      <c r="SDT193" s="973"/>
      <c r="SDU193" s="973"/>
      <c r="SDV193" s="973"/>
      <c r="SDW193" s="973"/>
      <c r="SDX193" s="973"/>
      <c r="SDY193" s="973"/>
      <c r="SDZ193" s="973"/>
      <c r="SEA193" s="973"/>
      <c r="SEB193" s="973"/>
      <c r="SEC193" s="973"/>
      <c r="SED193" s="973"/>
      <c r="SEE193" s="973"/>
      <c r="SEF193" s="973"/>
      <c r="SEG193" s="973"/>
      <c r="SEH193" s="973"/>
      <c r="SEI193" s="973"/>
      <c r="SEJ193" s="973"/>
      <c r="SEK193" s="973"/>
      <c r="SEL193" s="973"/>
      <c r="SEM193" s="973"/>
      <c r="SEN193" s="973"/>
      <c r="SEO193" s="973"/>
      <c r="SEP193" s="973"/>
      <c r="SEQ193" s="973"/>
      <c r="SER193" s="973"/>
      <c r="SES193" s="973"/>
      <c r="SET193" s="973"/>
      <c r="SEU193" s="973"/>
      <c r="SEV193" s="973"/>
      <c r="SEW193" s="973"/>
      <c r="SEX193" s="973"/>
      <c r="SEY193" s="973"/>
      <c r="SEZ193" s="973"/>
      <c r="SFA193" s="973"/>
      <c r="SFB193" s="973"/>
      <c r="SFC193" s="973"/>
      <c r="SFD193" s="973"/>
      <c r="SFE193" s="973"/>
      <c r="SFF193" s="973"/>
      <c r="SFG193" s="973"/>
      <c r="SFH193" s="973"/>
      <c r="SFI193" s="973"/>
      <c r="SFJ193" s="973"/>
      <c r="SFK193" s="973"/>
      <c r="SFL193" s="973"/>
      <c r="SFM193" s="973"/>
      <c r="SFN193" s="973"/>
      <c r="SFO193" s="973"/>
      <c r="SFP193" s="973"/>
      <c r="SFQ193" s="973"/>
      <c r="SFR193" s="973"/>
      <c r="SFS193" s="973"/>
      <c r="SFT193" s="973"/>
      <c r="SFU193" s="973"/>
      <c r="SFV193" s="973"/>
      <c r="SFW193" s="973"/>
      <c r="SFX193" s="973"/>
      <c r="SFY193" s="973"/>
      <c r="SFZ193" s="973"/>
      <c r="SGA193" s="973"/>
      <c r="SGB193" s="973"/>
      <c r="SGC193" s="973"/>
      <c r="SGD193" s="973"/>
      <c r="SGE193" s="973"/>
      <c r="SGF193" s="973"/>
      <c r="SGG193" s="973"/>
      <c r="SGH193" s="973"/>
      <c r="SGI193" s="973"/>
      <c r="SGJ193" s="973"/>
      <c r="SGK193" s="973"/>
      <c r="SGL193" s="973"/>
      <c r="SGM193" s="973"/>
      <c r="SGN193" s="973"/>
      <c r="SGO193" s="973"/>
      <c r="SGP193" s="973"/>
      <c r="SGQ193" s="973"/>
      <c r="SGR193" s="973"/>
      <c r="SGS193" s="973"/>
      <c r="SGT193" s="973"/>
      <c r="SGU193" s="973"/>
      <c r="SGV193" s="973"/>
      <c r="SGW193" s="973"/>
      <c r="SGX193" s="973"/>
      <c r="SGY193" s="973"/>
      <c r="SGZ193" s="973"/>
      <c r="SHA193" s="973"/>
      <c r="SHB193" s="973"/>
      <c r="SHC193" s="973"/>
      <c r="SHD193" s="973"/>
      <c r="SHE193" s="973"/>
      <c r="SHF193" s="973"/>
      <c r="SHG193" s="973"/>
      <c r="SHH193" s="973"/>
      <c r="SHI193" s="973"/>
      <c r="SHJ193" s="973"/>
      <c r="SHK193" s="973"/>
      <c r="SHL193" s="973"/>
      <c r="SHM193" s="973"/>
      <c r="SHN193" s="973"/>
      <c r="SHO193" s="973"/>
      <c r="SHP193" s="973"/>
      <c r="SHQ193" s="973"/>
      <c r="SHR193" s="973"/>
      <c r="SHS193" s="973"/>
      <c r="SHT193" s="973"/>
      <c r="SHU193" s="973"/>
      <c r="SHV193" s="973"/>
      <c r="SHW193" s="973"/>
      <c r="SHX193" s="973"/>
      <c r="SHY193" s="973"/>
      <c r="SHZ193" s="973"/>
      <c r="SIA193" s="973"/>
      <c r="SIB193" s="973"/>
      <c r="SIC193" s="973"/>
      <c r="SID193" s="973"/>
      <c r="SIE193" s="973"/>
      <c r="SIF193" s="973"/>
      <c r="SIG193" s="973"/>
      <c r="SIH193" s="973"/>
      <c r="SII193" s="973"/>
      <c r="SIJ193" s="973"/>
      <c r="SIK193" s="973"/>
      <c r="SIL193" s="973"/>
      <c r="SIM193" s="973"/>
      <c r="SIN193" s="973"/>
      <c r="SIO193" s="973"/>
      <c r="SIP193" s="973"/>
      <c r="SIQ193" s="973"/>
      <c r="SIR193" s="973"/>
      <c r="SIS193" s="973"/>
      <c r="SIT193" s="973"/>
      <c r="SIU193" s="973"/>
      <c r="SIV193" s="973"/>
      <c r="SIW193" s="973"/>
      <c r="SIX193" s="973"/>
      <c r="SIY193" s="973"/>
      <c r="SIZ193" s="973"/>
      <c r="SJA193" s="973"/>
      <c r="SJB193" s="973"/>
      <c r="SJC193" s="973"/>
      <c r="SJD193" s="973"/>
      <c r="SJE193" s="973"/>
      <c r="SJF193" s="973"/>
      <c r="SJG193" s="973"/>
      <c r="SJH193" s="973"/>
      <c r="SJI193" s="973"/>
      <c r="SJJ193" s="973"/>
      <c r="SJK193" s="973"/>
      <c r="SJL193" s="973"/>
      <c r="SJM193" s="973"/>
      <c r="SJN193" s="973"/>
      <c r="SJO193" s="973"/>
      <c r="SJP193" s="973"/>
      <c r="SJQ193" s="973"/>
      <c r="SJR193" s="973"/>
      <c r="SJS193" s="973"/>
      <c r="SJT193" s="973"/>
      <c r="SJU193" s="973"/>
      <c r="SJV193" s="973"/>
      <c r="SJW193" s="973"/>
      <c r="SJX193" s="973"/>
      <c r="SJY193" s="973"/>
      <c r="SJZ193" s="973"/>
      <c r="SKA193" s="973"/>
      <c r="SKB193" s="973"/>
      <c r="SKC193" s="973"/>
      <c r="SKD193" s="973"/>
      <c r="SKE193" s="973"/>
      <c r="SKF193" s="973"/>
      <c r="SKG193" s="973"/>
      <c r="SKH193" s="973"/>
      <c r="SKI193" s="973"/>
      <c r="SKJ193" s="973"/>
      <c r="SKK193" s="973"/>
      <c r="SKL193" s="973"/>
      <c r="SKM193" s="973"/>
      <c r="SKN193" s="973"/>
      <c r="SKO193" s="973"/>
      <c r="SKP193" s="973"/>
      <c r="SKQ193" s="973"/>
      <c r="SKR193" s="973"/>
      <c r="SKS193" s="973"/>
      <c r="SKT193" s="973"/>
      <c r="SKU193" s="973"/>
      <c r="SKV193" s="973"/>
      <c r="SKW193" s="973"/>
      <c r="SKX193" s="973"/>
      <c r="SKY193" s="973"/>
      <c r="SKZ193" s="973"/>
      <c r="SLA193" s="973"/>
      <c r="SLB193" s="973"/>
      <c r="SLC193" s="973"/>
      <c r="SLD193" s="973"/>
      <c r="SLE193" s="973"/>
      <c r="SLF193" s="973"/>
      <c r="SLG193" s="973"/>
      <c r="SLH193" s="973"/>
      <c r="SLI193" s="973"/>
      <c r="SLJ193" s="973"/>
      <c r="SLK193" s="973"/>
      <c r="SLL193" s="973"/>
      <c r="SLM193" s="973"/>
      <c r="SLN193" s="973"/>
      <c r="SLO193" s="973"/>
      <c r="SLP193" s="973"/>
      <c r="SLQ193" s="973"/>
      <c r="SLR193" s="973"/>
      <c r="SLS193" s="973"/>
      <c r="SLT193" s="973"/>
      <c r="SLU193" s="973"/>
      <c r="SLV193" s="973"/>
      <c r="SLW193" s="973"/>
      <c r="SLX193" s="973"/>
      <c r="SLY193" s="973"/>
      <c r="SLZ193" s="973"/>
      <c r="SMA193" s="973"/>
      <c r="SMB193" s="973"/>
      <c r="SMC193" s="973"/>
      <c r="SMD193" s="973"/>
      <c r="SME193" s="973"/>
      <c r="SMF193" s="973"/>
      <c r="SMG193" s="973"/>
      <c r="SMH193" s="973"/>
      <c r="SMI193" s="973"/>
      <c r="SMJ193" s="973"/>
      <c r="SMK193" s="973"/>
      <c r="SML193" s="973"/>
      <c r="SMM193" s="973"/>
      <c r="SMN193" s="973"/>
      <c r="SMO193" s="973"/>
      <c r="SMP193" s="973"/>
      <c r="SMQ193" s="973"/>
      <c r="SMR193" s="973"/>
      <c r="SMS193" s="973"/>
      <c r="SMT193" s="973"/>
      <c r="SMU193" s="973"/>
      <c r="SMV193" s="973"/>
      <c r="SMW193" s="973"/>
      <c r="SMX193" s="973"/>
      <c r="SMY193" s="973"/>
      <c r="SMZ193" s="973"/>
      <c r="SNA193" s="973"/>
      <c r="SNB193" s="973"/>
      <c r="SNC193" s="973"/>
      <c r="SND193" s="973"/>
      <c r="SNE193" s="973"/>
      <c r="SNF193" s="973"/>
      <c r="SNG193" s="973"/>
      <c r="SNH193" s="973"/>
      <c r="SNI193" s="973"/>
      <c r="SNJ193" s="973"/>
      <c r="SNK193" s="973"/>
      <c r="SNL193" s="973"/>
      <c r="SNM193" s="973"/>
      <c r="SNN193" s="973"/>
      <c r="SNO193" s="973"/>
      <c r="SNP193" s="973"/>
      <c r="SNQ193" s="973"/>
      <c r="SNR193" s="973"/>
      <c r="SNS193" s="973"/>
      <c r="SNT193" s="973"/>
      <c r="SNU193" s="973"/>
      <c r="SNV193" s="973"/>
      <c r="SNW193" s="973"/>
      <c r="SNX193" s="973"/>
      <c r="SNY193" s="973"/>
      <c r="SNZ193" s="973"/>
      <c r="SOA193" s="973"/>
      <c r="SOB193" s="973"/>
      <c r="SOC193" s="973"/>
      <c r="SOD193" s="973"/>
      <c r="SOE193" s="973"/>
      <c r="SOF193" s="973"/>
      <c r="SOG193" s="973"/>
      <c r="SOH193" s="973"/>
      <c r="SOI193" s="973"/>
      <c r="SOJ193" s="973"/>
      <c r="SOK193" s="973"/>
      <c r="SOL193" s="973"/>
      <c r="SOM193" s="973"/>
      <c r="SON193" s="973"/>
      <c r="SOO193" s="973"/>
      <c r="SOP193" s="973"/>
      <c r="SOQ193" s="973"/>
      <c r="SOR193" s="973"/>
      <c r="SOS193" s="973"/>
      <c r="SOT193" s="973"/>
      <c r="SOU193" s="973"/>
      <c r="SOV193" s="973"/>
      <c r="SOW193" s="973"/>
      <c r="SOX193" s="973"/>
      <c r="SOY193" s="973"/>
      <c r="SOZ193" s="973"/>
      <c r="SPA193" s="973"/>
      <c r="SPB193" s="973"/>
      <c r="SPC193" s="973"/>
      <c r="SPD193" s="973"/>
      <c r="SPE193" s="973"/>
      <c r="SPF193" s="973"/>
      <c r="SPG193" s="973"/>
      <c r="SPH193" s="973"/>
      <c r="SPI193" s="973"/>
      <c r="SPJ193" s="973"/>
      <c r="SPK193" s="973"/>
      <c r="SPL193" s="973"/>
      <c r="SPM193" s="973"/>
      <c r="SPN193" s="973"/>
      <c r="SPO193" s="973"/>
      <c r="SPP193" s="973"/>
      <c r="SPQ193" s="973"/>
      <c r="SPR193" s="973"/>
      <c r="SPS193" s="973"/>
      <c r="SPT193" s="973"/>
      <c r="SPU193" s="973"/>
      <c r="SPV193" s="973"/>
      <c r="SPW193" s="973"/>
      <c r="SPX193" s="973"/>
      <c r="SPY193" s="973"/>
      <c r="SPZ193" s="973"/>
      <c r="SQA193" s="973"/>
      <c r="SQB193" s="973"/>
      <c r="SQC193" s="973"/>
      <c r="SQD193" s="973"/>
      <c r="SQE193" s="973"/>
      <c r="SQF193" s="973"/>
      <c r="SQG193" s="973"/>
      <c r="SQH193" s="973"/>
      <c r="SQI193" s="973"/>
      <c r="SQJ193" s="973"/>
      <c r="SQK193" s="973"/>
      <c r="SQL193" s="973"/>
      <c r="SQM193" s="973"/>
      <c r="SQN193" s="973"/>
      <c r="SQO193" s="973"/>
      <c r="SQP193" s="973"/>
      <c r="SQQ193" s="973"/>
      <c r="SQR193" s="973"/>
      <c r="SQS193" s="973"/>
      <c r="SQT193" s="973"/>
      <c r="SQU193" s="973"/>
      <c r="SQV193" s="973"/>
      <c r="SQW193" s="973"/>
      <c r="SQX193" s="973"/>
      <c r="SQY193" s="973"/>
      <c r="SQZ193" s="973"/>
      <c r="SRA193" s="973"/>
      <c r="SRB193" s="973"/>
      <c r="SRC193" s="973"/>
      <c r="SRD193" s="973"/>
      <c r="SRE193" s="973"/>
      <c r="SRF193" s="973"/>
      <c r="SRG193" s="973"/>
      <c r="SRH193" s="973"/>
      <c r="SRI193" s="973"/>
      <c r="SRJ193" s="973"/>
      <c r="SRK193" s="973"/>
      <c r="SRL193" s="973"/>
      <c r="SRM193" s="973"/>
      <c r="SRN193" s="973"/>
      <c r="SRO193" s="973"/>
      <c r="SRP193" s="973"/>
      <c r="SRQ193" s="973"/>
      <c r="SRR193" s="973"/>
      <c r="SRS193" s="973"/>
      <c r="SRT193" s="973"/>
      <c r="SRU193" s="973"/>
      <c r="SRV193" s="973"/>
      <c r="SRW193" s="973"/>
      <c r="SRX193" s="973"/>
      <c r="SRY193" s="973"/>
      <c r="SRZ193" s="973"/>
      <c r="SSA193" s="973"/>
      <c r="SSB193" s="973"/>
      <c r="SSC193" s="973"/>
      <c r="SSD193" s="973"/>
      <c r="SSE193" s="973"/>
      <c r="SSF193" s="973"/>
      <c r="SSG193" s="973"/>
      <c r="SSH193" s="973"/>
      <c r="SSI193" s="973"/>
      <c r="SSJ193" s="973"/>
      <c r="SSK193" s="973"/>
      <c r="SSL193" s="973"/>
      <c r="SSM193" s="973"/>
      <c r="SSN193" s="973"/>
      <c r="SSO193" s="973"/>
      <c r="SSP193" s="973"/>
      <c r="SSQ193" s="973"/>
      <c r="SSR193" s="973"/>
      <c r="SSS193" s="973"/>
      <c r="SST193" s="973"/>
      <c r="SSU193" s="973"/>
      <c r="SSV193" s="973"/>
      <c r="SSW193" s="973"/>
      <c r="SSX193" s="973"/>
      <c r="SSY193" s="973"/>
      <c r="SSZ193" s="973"/>
      <c r="STA193" s="973"/>
      <c r="STB193" s="973"/>
      <c r="STC193" s="973"/>
      <c r="STD193" s="973"/>
      <c r="STE193" s="973"/>
      <c r="STF193" s="973"/>
      <c r="STG193" s="973"/>
      <c r="STH193" s="973"/>
      <c r="STI193" s="973"/>
      <c r="STJ193" s="973"/>
      <c r="STK193" s="973"/>
      <c r="STL193" s="973"/>
      <c r="STM193" s="973"/>
      <c r="STN193" s="973"/>
      <c r="STO193" s="973"/>
      <c r="STP193" s="973"/>
      <c r="STQ193" s="973"/>
      <c r="STR193" s="973"/>
      <c r="STS193" s="973"/>
      <c r="STT193" s="973"/>
      <c r="STU193" s="973"/>
      <c r="STV193" s="973"/>
      <c r="STW193" s="973"/>
      <c r="STX193" s="973"/>
      <c r="STY193" s="973"/>
      <c r="STZ193" s="973"/>
      <c r="SUA193" s="973"/>
      <c r="SUB193" s="973"/>
      <c r="SUC193" s="973"/>
      <c r="SUD193" s="973"/>
      <c r="SUE193" s="973"/>
      <c r="SUF193" s="973"/>
      <c r="SUG193" s="973"/>
      <c r="SUH193" s="973"/>
      <c r="SUI193" s="973"/>
      <c r="SUJ193" s="973"/>
      <c r="SUK193" s="973"/>
      <c r="SUL193" s="973"/>
      <c r="SUM193" s="973"/>
      <c r="SUN193" s="973"/>
      <c r="SUO193" s="973"/>
      <c r="SUP193" s="973"/>
      <c r="SUQ193" s="973"/>
      <c r="SUR193" s="973"/>
      <c r="SUS193" s="973"/>
      <c r="SUT193" s="973"/>
      <c r="SUU193" s="973"/>
      <c r="SUV193" s="973"/>
      <c r="SUW193" s="973"/>
      <c r="SUX193" s="973"/>
      <c r="SUY193" s="973"/>
      <c r="SUZ193" s="973"/>
      <c r="SVA193" s="973"/>
      <c r="SVB193" s="973"/>
      <c r="SVC193" s="973"/>
      <c r="SVD193" s="973"/>
      <c r="SVE193" s="973"/>
      <c r="SVF193" s="973"/>
      <c r="SVG193" s="973"/>
      <c r="SVH193" s="973"/>
      <c r="SVI193" s="973"/>
      <c r="SVJ193" s="973"/>
      <c r="SVK193" s="973"/>
      <c r="SVL193" s="973"/>
      <c r="SVM193" s="973"/>
      <c r="SVN193" s="973"/>
      <c r="SVO193" s="973"/>
      <c r="SVP193" s="973"/>
      <c r="SVQ193" s="973"/>
      <c r="SVR193" s="973"/>
      <c r="SVS193" s="973"/>
      <c r="SVT193" s="973"/>
      <c r="SVU193" s="973"/>
      <c r="SVV193" s="973"/>
      <c r="SVW193" s="973"/>
      <c r="SVX193" s="973"/>
      <c r="SVY193" s="973"/>
      <c r="SVZ193" s="973"/>
      <c r="SWA193" s="973"/>
      <c r="SWB193" s="973"/>
      <c r="SWC193" s="973"/>
      <c r="SWD193" s="973"/>
      <c r="SWE193" s="973"/>
      <c r="SWF193" s="973"/>
      <c r="SWG193" s="973"/>
      <c r="SWH193" s="973"/>
      <c r="SWI193" s="973"/>
      <c r="SWJ193" s="973"/>
      <c r="SWK193" s="973"/>
      <c r="SWL193" s="973"/>
      <c r="SWM193" s="973"/>
      <c r="SWN193" s="973"/>
      <c r="SWO193" s="973"/>
      <c r="SWP193" s="973"/>
      <c r="SWQ193" s="973"/>
      <c r="SWR193" s="973"/>
      <c r="SWS193" s="973"/>
      <c r="SWT193" s="973"/>
      <c r="SWU193" s="973"/>
      <c r="SWV193" s="973"/>
      <c r="SWW193" s="973"/>
      <c r="SWX193" s="973"/>
      <c r="SWY193" s="973"/>
      <c r="SWZ193" s="973"/>
      <c r="SXA193" s="973"/>
      <c r="SXB193" s="973"/>
      <c r="SXC193" s="973"/>
      <c r="SXD193" s="973"/>
      <c r="SXE193" s="973"/>
      <c r="SXF193" s="973"/>
      <c r="SXG193" s="973"/>
      <c r="SXH193" s="973"/>
      <c r="SXI193" s="973"/>
      <c r="SXJ193" s="973"/>
      <c r="SXK193" s="973"/>
      <c r="SXL193" s="973"/>
      <c r="SXM193" s="973"/>
      <c r="SXN193" s="973"/>
      <c r="SXO193" s="973"/>
      <c r="SXP193" s="973"/>
      <c r="SXQ193" s="973"/>
      <c r="SXR193" s="973"/>
      <c r="SXS193" s="973"/>
      <c r="SXT193" s="973"/>
      <c r="SXU193" s="973"/>
      <c r="SXV193" s="973"/>
      <c r="SXW193" s="973"/>
      <c r="SXX193" s="973"/>
      <c r="SXY193" s="973"/>
      <c r="SXZ193" s="973"/>
      <c r="SYA193" s="973"/>
      <c r="SYB193" s="973"/>
      <c r="SYC193" s="973"/>
      <c r="SYD193" s="973"/>
      <c r="SYE193" s="973"/>
      <c r="SYF193" s="973"/>
      <c r="SYG193" s="973"/>
      <c r="SYH193" s="973"/>
      <c r="SYI193" s="973"/>
      <c r="SYJ193" s="973"/>
      <c r="SYK193" s="973"/>
      <c r="SYL193" s="973"/>
      <c r="SYM193" s="973"/>
      <c r="SYN193" s="973"/>
      <c r="SYO193" s="973"/>
      <c r="SYP193" s="973"/>
      <c r="SYQ193" s="973"/>
      <c r="SYR193" s="973"/>
      <c r="SYS193" s="973"/>
      <c r="SYT193" s="973"/>
      <c r="SYU193" s="973"/>
      <c r="SYV193" s="973"/>
      <c r="SYW193" s="973"/>
      <c r="SYX193" s="973"/>
      <c r="SYY193" s="973"/>
      <c r="SYZ193" s="973"/>
      <c r="SZA193" s="973"/>
      <c r="SZB193" s="973"/>
      <c r="SZC193" s="973"/>
      <c r="SZD193" s="973"/>
      <c r="SZE193" s="973"/>
      <c r="SZF193" s="973"/>
      <c r="SZG193" s="973"/>
      <c r="SZH193" s="973"/>
      <c r="SZI193" s="973"/>
      <c r="SZJ193" s="973"/>
      <c r="SZK193" s="973"/>
      <c r="SZL193" s="973"/>
      <c r="SZM193" s="973"/>
      <c r="SZN193" s="973"/>
      <c r="SZO193" s="973"/>
      <c r="SZP193" s="973"/>
      <c r="SZQ193" s="973"/>
      <c r="SZR193" s="973"/>
      <c r="SZS193" s="973"/>
      <c r="SZT193" s="973"/>
      <c r="SZU193" s="973"/>
      <c r="SZV193" s="973"/>
      <c r="SZW193" s="973"/>
      <c r="SZX193" s="973"/>
      <c r="SZY193" s="973"/>
      <c r="SZZ193" s="973"/>
      <c r="TAA193" s="973"/>
      <c r="TAB193" s="973"/>
      <c r="TAC193" s="973"/>
      <c r="TAD193" s="973"/>
      <c r="TAE193" s="973"/>
      <c r="TAF193" s="973"/>
      <c r="TAG193" s="973"/>
      <c r="TAH193" s="973"/>
      <c r="TAI193" s="973"/>
      <c r="TAJ193" s="973"/>
      <c r="TAK193" s="973"/>
      <c r="TAL193" s="973"/>
      <c r="TAM193" s="973"/>
      <c r="TAN193" s="973"/>
      <c r="TAO193" s="973"/>
      <c r="TAP193" s="973"/>
      <c r="TAQ193" s="973"/>
      <c r="TAR193" s="973"/>
      <c r="TAS193" s="973"/>
      <c r="TAT193" s="973"/>
      <c r="TAU193" s="973"/>
      <c r="TAV193" s="973"/>
      <c r="TAW193" s="973"/>
      <c r="TAX193" s="973"/>
      <c r="TAY193" s="973"/>
      <c r="TAZ193" s="973"/>
      <c r="TBA193" s="973"/>
      <c r="TBB193" s="973"/>
      <c r="TBC193" s="973"/>
      <c r="TBD193" s="973"/>
      <c r="TBE193" s="973"/>
      <c r="TBF193" s="973"/>
      <c r="TBG193" s="973"/>
      <c r="TBH193" s="973"/>
      <c r="TBI193" s="973"/>
      <c r="TBJ193" s="973"/>
      <c r="TBK193" s="973"/>
      <c r="TBL193" s="973"/>
      <c r="TBM193" s="973"/>
      <c r="TBN193" s="973"/>
      <c r="TBO193" s="973"/>
      <c r="TBP193" s="973"/>
      <c r="TBQ193" s="973"/>
      <c r="TBR193" s="973"/>
      <c r="TBS193" s="973"/>
      <c r="TBT193" s="973"/>
      <c r="TBU193" s="973"/>
      <c r="TBV193" s="973"/>
      <c r="TBW193" s="973"/>
      <c r="TBX193" s="973"/>
      <c r="TBY193" s="973"/>
      <c r="TBZ193" s="973"/>
      <c r="TCA193" s="973"/>
      <c r="TCB193" s="973"/>
      <c r="TCC193" s="973"/>
      <c r="TCD193" s="973"/>
      <c r="TCE193" s="973"/>
      <c r="TCF193" s="973"/>
      <c r="TCG193" s="973"/>
      <c r="TCH193" s="973"/>
      <c r="TCI193" s="973"/>
      <c r="TCJ193" s="973"/>
      <c r="TCK193" s="973"/>
      <c r="TCL193" s="973"/>
      <c r="TCM193" s="973"/>
      <c r="TCN193" s="973"/>
      <c r="TCO193" s="973"/>
      <c r="TCP193" s="973"/>
      <c r="TCQ193" s="973"/>
      <c r="TCR193" s="973"/>
      <c r="TCS193" s="973"/>
      <c r="TCT193" s="973"/>
      <c r="TCU193" s="973"/>
      <c r="TCV193" s="973"/>
      <c r="TCW193" s="973"/>
      <c r="TCX193" s="973"/>
      <c r="TCY193" s="973"/>
      <c r="TCZ193" s="973"/>
      <c r="TDA193" s="973"/>
      <c r="TDB193" s="973"/>
      <c r="TDC193" s="973"/>
      <c r="TDD193" s="973"/>
      <c r="TDE193" s="973"/>
      <c r="TDF193" s="973"/>
      <c r="TDG193" s="973"/>
      <c r="TDH193" s="973"/>
      <c r="TDI193" s="973"/>
      <c r="TDJ193" s="973"/>
      <c r="TDK193" s="973"/>
      <c r="TDL193" s="973"/>
      <c r="TDM193" s="973"/>
      <c r="TDN193" s="973"/>
      <c r="TDO193" s="973"/>
      <c r="TDP193" s="973"/>
      <c r="TDQ193" s="973"/>
      <c r="TDR193" s="973"/>
      <c r="TDS193" s="973"/>
      <c r="TDT193" s="973"/>
      <c r="TDU193" s="973"/>
      <c r="TDV193" s="973"/>
      <c r="TDW193" s="973"/>
      <c r="TDX193" s="973"/>
      <c r="TDY193" s="973"/>
      <c r="TDZ193" s="973"/>
      <c r="TEA193" s="973"/>
      <c r="TEB193" s="973"/>
      <c r="TEC193" s="973"/>
      <c r="TED193" s="973"/>
      <c r="TEE193" s="973"/>
      <c r="TEF193" s="973"/>
      <c r="TEG193" s="973"/>
      <c r="TEH193" s="973"/>
      <c r="TEI193" s="973"/>
      <c r="TEJ193" s="973"/>
      <c r="TEK193" s="973"/>
      <c r="TEL193" s="973"/>
      <c r="TEM193" s="973"/>
      <c r="TEN193" s="973"/>
      <c r="TEO193" s="973"/>
      <c r="TEP193" s="973"/>
      <c r="TEQ193" s="973"/>
      <c r="TER193" s="973"/>
      <c r="TES193" s="973"/>
      <c r="TET193" s="973"/>
      <c r="TEU193" s="973"/>
      <c r="TEV193" s="973"/>
      <c r="TEW193" s="973"/>
      <c r="TEX193" s="973"/>
      <c r="TEY193" s="973"/>
      <c r="TEZ193" s="973"/>
      <c r="TFA193" s="973"/>
      <c r="TFB193" s="973"/>
      <c r="TFC193" s="973"/>
      <c r="TFD193" s="973"/>
      <c r="TFE193" s="973"/>
      <c r="TFF193" s="973"/>
      <c r="TFG193" s="973"/>
      <c r="TFH193" s="973"/>
      <c r="TFI193" s="973"/>
      <c r="TFJ193" s="973"/>
      <c r="TFK193" s="973"/>
      <c r="TFL193" s="973"/>
      <c r="TFM193" s="973"/>
      <c r="TFN193" s="973"/>
      <c r="TFO193" s="973"/>
      <c r="TFP193" s="973"/>
      <c r="TFQ193" s="973"/>
      <c r="TFR193" s="973"/>
      <c r="TFS193" s="973"/>
      <c r="TFT193" s="973"/>
      <c r="TFU193" s="973"/>
      <c r="TFV193" s="973"/>
      <c r="TFW193" s="973"/>
      <c r="TFX193" s="973"/>
      <c r="TFY193" s="973"/>
      <c r="TFZ193" s="973"/>
      <c r="TGA193" s="973"/>
      <c r="TGB193" s="973"/>
      <c r="TGC193" s="973"/>
      <c r="TGD193" s="973"/>
      <c r="TGE193" s="973"/>
      <c r="TGF193" s="973"/>
      <c r="TGG193" s="973"/>
      <c r="TGH193" s="973"/>
      <c r="TGI193" s="973"/>
      <c r="TGJ193" s="973"/>
      <c r="TGK193" s="973"/>
      <c r="TGL193" s="973"/>
      <c r="TGM193" s="973"/>
      <c r="TGN193" s="973"/>
      <c r="TGO193" s="973"/>
      <c r="TGP193" s="973"/>
      <c r="TGQ193" s="973"/>
      <c r="TGR193" s="973"/>
      <c r="TGS193" s="973"/>
      <c r="TGT193" s="973"/>
      <c r="TGU193" s="973"/>
      <c r="TGV193" s="973"/>
      <c r="TGW193" s="973"/>
      <c r="TGX193" s="973"/>
      <c r="TGY193" s="973"/>
      <c r="TGZ193" s="973"/>
      <c r="THA193" s="973"/>
      <c r="THB193" s="973"/>
      <c r="THC193" s="973"/>
      <c r="THD193" s="973"/>
      <c r="THE193" s="973"/>
      <c r="THF193" s="973"/>
      <c r="THG193" s="973"/>
      <c r="THH193" s="973"/>
      <c r="THI193" s="973"/>
      <c r="THJ193" s="973"/>
      <c r="THK193" s="973"/>
      <c r="THL193" s="973"/>
      <c r="THM193" s="973"/>
      <c r="THN193" s="973"/>
      <c r="THO193" s="973"/>
      <c r="THP193" s="973"/>
      <c r="THQ193" s="973"/>
      <c r="THR193" s="973"/>
      <c r="THS193" s="973"/>
      <c r="THT193" s="973"/>
      <c r="THU193" s="973"/>
      <c r="THV193" s="973"/>
      <c r="THW193" s="973"/>
      <c r="THX193" s="973"/>
      <c r="THY193" s="973"/>
      <c r="THZ193" s="973"/>
      <c r="TIA193" s="973"/>
      <c r="TIB193" s="973"/>
      <c r="TIC193" s="973"/>
      <c r="TID193" s="973"/>
      <c r="TIE193" s="973"/>
      <c r="TIF193" s="973"/>
      <c r="TIG193" s="973"/>
      <c r="TIH193" s="973"/>
      <c r="TII193" s="973"/>
      <c r="TIJ193" s="973"/>
      <c r="TIK193" s="973"/>
      <c r="TIL193" s="973"/>
      <c r="TIM193" s="973"/>
      <c r="TIN193" s="973"/>
      <c r="TIO193" s="973"/>
      <c r="TIP193" s="973"/>
      <c r="TIQ193" s="973"/>
      <c r="TIR193" s="973"/>
      <c r="TIS193" s="973"/>
      <c r="TIT193" s="973"/>
      <c r="TIU193" s="973"/>
      <c r="TIV193" s="973"/>
      <c r="TIW193" s="973"/>
      <c r="TIX193" s="973"/>
      <c r="TIY193" s="973"/>
      <c r="TIZ193" s="973"/>
      <c r="TJA193" s="973"/>
      <c r="TJB193" s="973"/>
      <c r="TJC193" s="973"/>
      <c r="TJD193" s="973"/>
      <c r="TJE193" s="973"/>
      <c r="TJF193" s="973"/>
      <c r="TJG193" s="973"/>
      <c r="TJH193" s="973"/>
      <c r="TJI193" s="973"/>
      <c r="TJJ193" s="973"/>
      <c r="TJK193" s="973"/>
      <c r="TJL193" s="973"/>
      <c r="TJM193" s="973"/>
      <c r="TJN193" s="973"/>
      <c r="TJO193" s="973"/>
      <c r="TJP193" s="973"/>
      <c r="TJQ193" s="973"/>
      <c r="TJR193" s="973"/>
      <c r="TJS193" s="973"/>
      <c r="TJT193" s="973"/>
      <c r="TJU193" s="973"/>
      <c r="TJV193" s="973"/>
      <c r="TJW193" s="973"/>
      <c r="TJX193" s="973"/>
      <c r="TJY193" s="973"/>
      <c r="TJZ193" s="973"/>
      <c r="TKA193" s="973"/>
      <c r="TKB193" s="973"/>
      <c r="TKC193" s="973"/>
      <c r="TKD193" s="973"/>
      <c r="TKE193" s="973"/>
      <c r="TKF193" s="973"/>
      <c r="TKG193" s="973"/>
      <c r="TKH193" s="973"/>
      <c r="TKI193" s="973"/>
      <c r="TKJ193" s="973"/>
      <c r="TKK193" s="973"/>
      <c r="TKL193" s="973"/>
      <c r="TKM193" s="973"/>
      <c r="TKN193" s="973"/>
      <c r="TKO193" s="973"/>
      <c r="TKP193" s="973"/>
      <c r="TKQ193" s="973"/>
      <c r="TKR193" s="973"/>
      <c r="TKS193" s="973"/>
      <c r="TKT193" s="973"/>
      <c r="TKU193" s="973"/>
      <c r="TKV193" s="973"/>
      <c r="TKW193" s="973"/>
      <c r="TKX193" s="973"/>
      <c r="TKY193" s="973"/>
      <c r="TKZ193" s="973"/>
      <c r="TLA193" s="973"/>
      <c r="TLB193" s="973"/>
      <c r="TLC193" s="973"/>
      <c r="TLD193" s="973"/>
      <c r="TLE193" s="973"/>
      <c r="TLF193" s="973"/>
      <c r="TLG193" s="973"/>
      <c r="TLH193" s="973"/>
      <c r="TLI193" s="973"/>
      <c r="TLJ193" s="973"/>
      <c r="TLK193" s="973"/>
      <c r="TLL193" s="973"/>
      <c r="TLM193" s="973"/>
      <c r="TLN193" s="973"/>
      <c r="TLO193" s="973"/>
      <c r="TLP193" s="973"/>
      <c r="TLQ193" s="973"/>
      <c r="TLR193" s="973"/>
      <c r="TLS193" s="973"/>
      <c r="TLT193" s="973"/>
      <c r="TLU193" s="973"/>
      <c r="TLV193" s="973"/>
      <c r="TLW193" s="973"/>
      <c r="TLX193" s="973"/>
      <c r="TLY193" s="973"/>
      <c r="TLZ193" s="973"/>
      <c r="TMA193" s="973"/>
      <c r="TMB193" s="973"/>
      <c r="TMC193" s="973"/>
      <c r="TMD193" s="973"/>
      <c r="TME193" s="973"/>
      <c r="TMF193" s="973"/>
      <c r="TMG193" s="973"/>
      <c r="TMH193" s="973"/>
      <c r="TMI193" s="973"/>
      <c r="TMJ193" s="973"/>
      <c r="TMK193" s="973"/>
      <c r="TML193" s="973"/>
      <c r="TMM193" s="973"/>
      <c r="TMN193" s="973"/>
      <c r="TMO193" s="973"/>
      <c r="TMP193" s="973"/>
      <c r="TMQ193" s="973"/>
      <c r="TMR193" s="973"/>
      <c r="TMS193" s="973"/>
      <c r="TMT193" s="973"/>
      <c r="TMU193" s="973"/>
      <c r="TMV193" s="973"/>
      <c r="TMW193" s="973"/>
      <c r="TMX193" s="973"/>
      <c r="TMY193" s="973"/>
      <c r="TMZ193" s="973"/>
      <c r="TNA193" s="973"/>
      <c r="TNB193" s="973"/>
      <c r="TNC193" s="973"/>
      <c r="TND193" s="973"/>
      <c r="TNE193" s="973"/>
      <c r="TNF193" s="973"/>
      <c r="TNG193" s="973"/>
      <c r="TNH193" s="973"/>
      <c r="TNI193" s="973"/>
      <c r="TNJ193" s="973"/>
      <c r="TNK193" s="973"/>
      <c r="TNL193" s="973"/>
      <c r="TNM193" s="973"/>
      <c r="TNN193" s="973"/>
      <c r="TNO193" s="973"/>
      <c r="TNP193" s="973"/>
      <c r="TNQ193" s="973"/>
      <c r="TNR193" s="973"/>
      <c r="TNS193" s="973"/>
      <c r="TNT193" s="973"/>
      <c r="TNU193" s="973"/>
      <c r="TNV193" s="973"/>
      <c r="TNW193" s="973"/>
      <c r="TNX193" s="973"/>
      <c r="TNY193" s="973"/>
      <c r="TNZ193" s="973"/>
      <c r="TOA193" s="973"/>
      <c r="TOB193" s="973"/>
      <c r="TOC193" s="973"/>
      <c r="TOD193" s="973"/>
      <c r="TOE193" s="973"/>
      <c r="TOF193" s="973"/>
      <c r="TOG193" s="973"/>
      <c r="TOH193" s="973"/>
      <c r="TOI193" s="973"/>
      <c r="TOJ193" s="973"/>
      <c r="TOK193" s="973"/>
      <c r="TOL193" s="973"/>
      <c r="TOM193" s="973"/>
      <c r="TON193" s="973"/>
      <c r="TOO193" s="973"/>
      <c r="TOP193" s="973"/>
      <c r="TOQ193" s="973"/>
      <c r="TOR193" s="973"/>
      <c r="TOS193" s="973"/>
      <c r="TOT193" s="973"/>
      <c r="TOU193" s="973"/>
      <c r="TOV193" s="973"/>
      <c r="TOW193" s="973"/>
      <c r="TOX193" s="973"/>
      <c r="TOY193" s="973"/>
      <c r="TOZ193" s="973"/>
      <c r="TPA193" s="973"/>
      <c r="TPB193" s="973"/>
      <c r="TPC193" s="973"/>
      <c r="TPD193" s="973"/>
      <c r="TPE193" s="973"/>
      <c r="TPF193" s="973"/>
      <c r="TPG193" s="973"/>
      <c r="TPH193" s="973"/>
      <c r="TPI193" s="973"/>
      <c r="TPJ193" s="973"/>
      <c r="TPK193" s="973"/>
      <c r="TPL193" s="973"/>
      <c r="TPM193" s="973"/>
      <c r="TPN193" s="973"/>
      <c r="TPO193" s="973"/>
      <c r="TPP193" s="973"/>
      <c r="TPQ193" s="973"/>
      <c r="TPR193" s="973"/>
      <c r="TPS193" s="973"/>
      <c r="TPT193" s="973"/>
      <c r="TPU193" s="973"/>
      <c r="TPV193" s="973"/>
      <c r="TPW193" s="973"/>
      <c r="TPX193" s="973"/>
      <c r="TPY193" s="973"/>
      <c r="TPZ193" s="973"/>
      <c r="TQA193" s="973"/>
      <c r="TQB193" s="973"/>
      <c r="TQC193" s="973"/>
      <c r="TQD193" s="973"/>
      <c r="TQE193" s="973"/>
      <c r="TQF193" s="973"/>
      <c r="TQG193" s="973"/>
      <c r="TQH193" s="973"/>
      <c r="TQI193" s="973"/>
      <c r="TQJ193" s="973"/>
      <c r="TQK193" s="973"/>
      <c r="TQL193" s="973"/>
      <c r="TQM193" s="973"/>
      <c r="TQN193" s="973"/>
      <c r="TQO193" s="973"/>
      <c r="TQP193" s="973"/>
      <c r="TQQ193" s="973"/>
      <c r="TQR193" s="973"/>
      <c r="TQS193" s="973"/>
      <c r="TQT193" s="973"/>
      <c r="TQU193" s="973"/>
      <c r="TQV193" s="973"/>
      <c r="TQW193" s="973"/>
      <c r="TQX193" s="973"/>
      <c r="TQY193" s="973"/>
      <c r="TQZ193" s="973"/>
      <c r="TRA193" s="973"/>
      <c r="TRB193" s="973"/>
      <c r="TRC193" s="973"/>
      <c r="TRD193" s="973"/>
      <c r="TRE193" s="973"/>
      <c r="TRF193" s="973"/>
      <c r="TRG193" s="973"/>
      <c r="TRH193" s="973"/>
      <c r="TRI193" s="973"/>
      <c r="TRJ193" s="973"/>
      <c r="TRK193" s="973"/>
      <c r="TRL193" s="973"/>
      <c r="TRM193" s="973"/>
      <c r="TRN193" s="973"/>
      <c r="TRO193" s="973"/>
      <c r="TRP193" s="973"/>
      <c r="TRQ193" s="973"/>
      <c r="TRR193" s="973"/>
      <c r="TRS193" s="973"/>
      <c r="TRT193" s="973"/>
      <c r="TRU193" s="973"/>
      <c r="TRV193" s="973"/>
      <c r="TRW193" s="973"/>
      <c r="TRX193" s="973"/>
      <c r="TRY193" s="973"/>
      <c r="TRZ193" s="973"/>
      <c r="TSA193" s="973"/>
      <c r="TSB193" s="973"/>
      <c r="TSC193" s="973"/>
      <c r="TSD193" s="973"/>
      <c r="TSE193" s="973"/>
      <c r="TSF193" s="973"/>
      <c r="TSG193" s="973"/>
      <c r="TSH193" s="973"/>
      <c r="TSI193" s="973"/>
      <c r="TSJ193" s="973"/>
      <c r="TSK193" s="973"/>
      <c r="TSL193" s="973"/>
      <c r="TSM193" s="973"/>
      <c r="TSN193" s="973"/>
      <c r="TSO193" s="973"/>
      <c r="TSP193" s="973"/>
      <c r="TSQ193" s="973"/>
      <c r="TSR193" s="973"/>
      <c r="TSS193" s="973"/>
      <c r="TST193" s="973"/>
      <c r="TSU193" s="973"/>
      <c r="TSV193" s="973"/>
      <c r="TSW193" s="973"/>
      <c r="TSX193" s="973"/>
      <c r="TSY193" s="973"/>
      <c r="TSZ193" s="973"/>
      <c r="TTA193" s="973"/>
      <c r="TTB193" s="973"/>
      <c r="TTC193" s="973"/>
      <c r="TTD193" s="973"/>
      <c r="TTE193" s="973"/>
      <c r="TTF193" s="973"/>
      <c r="TTG193" s="973"/>
      <c r="TTH193" s="973"/>
      <c r="TTI193" s="973"/>
      <c r="TTJ193" s="973"/>
      <c r="TTK193" s="973"/>
      <c r="TTL193" s="973"/>
      <c r="TTM193" s="973"/>
      <c r="TTN193" s="973"/>
      <c r="TTO193" s="973"/>
      <c r="TTP193" s="973"/>
      <c r="TTQ193" s="973"/>
      <c r="TTR193" s="973"/>
      <c r="TTS193" s="973"/>
      <c r="TTT193" s="973"/>
      <c r="TTU193" s="973"/>
      <c r="TTV193" s="973"/>
      <c r="TTW193" s="973"/>
      <c r="TTX193" s="973"/>
      <c r="TTY193" s="973"/>
      <c r="TTZ193" s="973"/>
      <c r="TUA193" s="973"/>
      <c r="TUB193" s="973"/>
      <c r="TUC193" s="973"/>
      <c r="TUD193" s="973"/>
      <c r="TUE193" s="973"/>
      <c r="TUF193" s="973"/>
      <c r="TUG193" s="973"/>
      <c r="TUH193" s="973"/>
      <c r="TUI193" s="973"/>
      <c r="TUJ193" s="973"/>
      <c r="TUK193" s="973"/>
      <c r="TUL193" s="973"/>
      <c r="TUM193" s="973"/>
      <c r="TUN193" s="973"/>
      <c r="TUO193" s="973"/>
      <c r="TUP193" s="973"/>
      <c r="TUQ193" s="973"/>
      <c r="TUR193" s="973"/>
      <c r="TUS193" s="973"/>
      <c r="TUT193" s="973"/>
      <c r="TUU193" s="973"/>
      <c r="TUV193" s="973"/>
      <c r="TUW193" s="973"/>
      <c r="TUX193" s="973"/>
      <c r="TUY193" s="973"/>
      <c r="TUZ193" s="973"/>
      <c r="TVA193" s="973"/>
      <c r="TVB193" s="973"/>
      <c r="TVC193" s="973"/>
      <c r="TVD193" s="973"/>
      <c r="TVE193" s="973"/>
      <c r="TVF193" s="973"/>
      <c r="TVG193" s="973"/>
      <c r="TVH193" s="973"/>
      <c r="TVI193" s="973"/>
      <c r="TVJ193" s="973"/>
      <c r="TVK193" s="973"/>
      <c r="TVL193" s="973"/>
      <c r="TVM193" s="973"/>
      <c r="TVN193" s="973"/>
      <c r="TVO193" s="973"/>
      <c r="TVP193" s="973"/>
      <c r="TVQ193" s="973"/>
      <c r="TVR193" s="973"/>
      <c r="TVS193" s="973"/>
      <c r="TVT193" s="973"/>
      <c r="TVU193" s="973"/>
      <c r="TVV193" s="973"/>
      <c r="TVW193" s="973"/>
      <c r="TVX193" s="973"/>
      <c r="TVY193" s="973"/>
      <c r="TVZ193" s="973"/>
      <c r="TWA193" s="973"/>
      <c r="TWB193" s="973"/>
      <c r="TWC193" s="973"/>
      <c r="TWD193" s="973"/>
      <c r="TWE193" s="973"/>
      <c r="TWF193" s="973"/>
      <c r="TWG193" s="973"/>
      <c r="TWH193" s="973"/>
      <c r="TWI193" s="973"/>
      <c r="TWJ193" s="973"/>
      <c r="TWK193" s="973"/>
      <c r="TWL193" s="973"/>
      <c r="TWM193" s="973"/>
      <c r="TWN193" s="973"/>
      <c r="TWO193" s="973"/>
      <c r="TWP193" s="973"/>
      <c r="TWQ193" s="973"/>
      <c r="TWR193" s="973"/>
      <c r="TWS193" s="973"/>
      <c r="TWT193" s="973"/>
      <c r="TWU193" s="973"/>
      <c r="TWV193" s="973"/>
      <c r="TWW193" s="973"/>
      <c r="TWX193" s="973"/>
      <c r="TWY193" s="973"/>
      <c r="TWZ193" s="973"/>
      <c r="TXA193" s="973"/>
      <c r="TXB193" s="973"/>
      <c r="TXC193" s="973"/>
      <c r="TXD193" s="973"/>
      <c r="TXE193" s="973"/>
      <c r="TXF193" s="973"/>
      <c r="TXG193" s="973"/>
      <c r="TXH193" s="973"/>
      <c r="TXI193" s="973"/>
      <c r="TXJ193" s="973"/>
      <c r="TXK193" s="973"/>
      <c r="TXL193" s="973"/>
      <c r="TXM193" s="973"/>
      <c r="TXN193" s="973"/>
      <c r="TXO193" s="973"/>
      <c r="TXP193" s="973"/>
      <c r="TXQ193" s="973"/>
      <c r="TXR193" s="973"/>
      <c r="TXS193" s="973"/>
      <c r="TXT193" s="973"/>
      <c r="TXU193" s="973"/>
      <c r="TXV193" s="973"/>
      <c r="TXW193" s="973"/>
      <c r="TXX193" s="973"/>
      <c r="TXY193" s="973"/>
      <c r="TXZ193" s="973"/>
      <c r="TYA193" s="973"/>
      <c r="TYB193" s="973"/>
      <c r="TYC193" s="973"/>
      <c r="TYD193" s="973"/>
      <c r="TYE193" s="973"/>
      <c r="TYF193" s="973"/>
      <c r="TYG193" s="973"/>
      <c r="TYH193" s="973"/>
      <c r="TYI193" s="973"/>
      <c r="TYJ193" s="973"/>
      <c r="TYK193" s="973"/>
      <c r="TYL193" s="973"/>
      <c r="TYM193" s="973"/>
      <c r="TYN193" s="973"/>
      <c r="TYO193" s="973"/>
      <c r="TYP193" s="973"/>
      <c r="TYQ193" s="973"/>
      <c r="TYR193" s="973"/>
      <c r="TYS193" s="973"/>
      <c r="TYT193" s="973"/>
      <c r="TYU193" s="973"/>
      <c r="TYV193" s="973"/>
      <c r="TYW193" s="973"/>
      <c r="TYX193" s="973"/>
      <c r="TYY193" s="973"/>
      <c r="TYZ193" s="973"/>
      <c r="TZA193" s="973"/>
      <c r="TZB193" s="973"/>
      <c r="TZC193" s="973"/>
      <c r="TZD193" s="973"/>
      <c r="TZE193" s="973"/>
      <c r="TZF193" s="973"/>
      <c r="TZG193" s="973"/>
      <c r="TZH193" s="973"/>
      <c r="TZI193" s="973"/>
      <c r="TZJ193" s="973"/>
      <c r="TZK193" s="973"/>
      <c r="TZL193" s="973"/>
      <c r="TZM193" s="973"/>
      <c r="TZN193" s="973"/>
      <c r="TZO193" s="973"/>
      <c r="TZP193" s="973"/>
      <c r="TZQ193" s="973"/>
      <c r="TZR193" s="973"/>
      <c r="TZS193" s="973"/>
      <c r="TZT193" s="973"/>
      <c r="TZU193" s="973"/>
      <c r="TZV193" s="973"/>
      <c r="TZW193" s="973"/>
      <c r="TZX193" s="973"/>
      <c r="TZY193" s="973"/>
      <c r="TZZ193" s="973"/>
      <c r="UAA193" s="973"/>
      <c r="UAB193" s="973"/>
      <c r="UAC193" s="973"/>
      <c r="UAD193" s="973"/>
      <c r="UAE193" s="973"/>
      <c r="UAF193" s="973"/>
      <c r="UAG193" s="973"/>
      <c r="UAH193" s="973"/>
      <c r="UAI193" s="973"/>
      <c r="UAJ193" s="973"/>
      <c r="UAK193" s="973"/>
      <c r="UAL193" s="973"/>
      <c r="UAM193" s="973"/>
      <c r="UAN193" s="973"/>
      <c r="UAO193" s="973"/>
      <c r="UAP193" s="973"/>
      <c r="UAQ193" s="973"/>
      <c r="UAR193" s="973"/>
      <c r="UAS193" s="973"/>
      <c r="UAT193" s="973"/>
      <c r="UAU193" s="973"/>
      <c r="UAV193" s="973"/>
      <c r="UAW193" s="973"/>
      <c r="UAX193" s="973"/>
      <c r="UAY193" s="973"/>
      <c r="UAZ193" s="973"/>
      <c r="UBA193" s="973"/>
      <c r="UBB193" s="973"/>
      <c r="UBC193" s="973"/>
      <c r="UBD193" s="973"/>
      <c r="UBE193" s="973"/>
      <c r="UBF193" s="973"/>
      <c r="UBG193" s="973"/>
      <c r="UBH193" s="973"/>
      <c r="UBI193" s="973"/>
      <c r="UBJ193" s="973"/>
      <c r="UBK193" s="973"/>
      <c r="UBL193" s="973"/>
      <c r="UBM193" s="973"/>
      <c r="UBN193" s="973"/>
      <c r="UBO193" s="973"/>
      <c r="UBP193" s="973"/>
      <c r="UBQ193" s="973"/>
      <c r="UBR193" s="973"/>
      <c r="UBS193" s="973"/>
      <c r="UBT193" s="973"/>
      <c r="UBU193" s="973"/>
      <c r="UBV193" s="973"/>
      <c r="UBW193" s="973"/>
      <c r="UBX193" s="973"/>
      <c r="UBY193" s="973"/>
      <c r="UBZ193" s="973"/>
      <c r="UCA193" s="973"/>
      <c r="UCB193" s="973"/>
      <c r="UCC193" s="973"/>
      <c r="UCD193" s="973"/>
      <c r="UCE193" s="973"/>
      <c r="UCF193" s="973"/>
      <c r="UCG193" s="973"/>
      <c r="UCH193" s="973"/>
      <c r="UCI193" s="973"/>
      <c r="UCJ193" s="973"/>
      <c r="UCK193" s="973"/>
      <c r="UCL193" s="973"/>
      <c r="UCM193" s="973"/>
      <c r="UCN193" s="973"/>
      <c r="UCO193" s="973"/>
      <c r="UCP193" s="973"/>
      <c r="UCQ193" s="973"/>
      <c r="UCR193" s="973"/>
      <c r="UCS193" s="973"/>
      <c r="UCT193" s="973"/>
      <c r="UCU193" s="973"/>
      <c r="UCV193" s="973"/>
      <c r="UCW193" s="973"/>
      <c r="UCX193" s="973"/>
      <c r="UCY193" s="973"/>
      <c r="UCZ193" s="973"/>
      <c r="UDA193" s="973"/>
      <c r="UDB193" s="973"/>
      <c r="UDC193" s="973"/>
      <c r="UDD193" s="973"/>
      <c r="UDE193" s="973"/>
      <c r="UDF193" s="973"/>
      <c r="UDG193" s="973"/>
      <c r="UDH193" s="973"/>
      <c r="UDI193" s="973"/>
      <c r="UDJ193" s="973"/>
      <c r="UDK193" s="973"/>
      <c r="UDL193" s="973"/>
      <c r="UDM193" s="973"/>
      <c r="UDN193" s="973"/>
      <c r="UDO193" s="973"/>
      <c r="UDP193" s="973"/>
      <c r="UDQ193" s="973"/>
      <c r="UDR193" s="973"/>
      <c r="UDS193" s="973"/>
      <c r="UDT193" s="973"/>
      <c r="UDU193" s="973"/>
      <c r="UDV193" s="973"/>
      <c r="UDW193" s="973"/>
      <c r="UDX193" s="973"/>
      <c r="UDY193" s="973"/>
      <c r="UDZ193" s="973"/>
      <c r="UEA193" s="973"/>
      <c r="UEB193" s="973"/>
      <c r="UEC193" s="973"/>
      <c r="UED193" s="973"/>
      <c r="UEE193" s="973"/>
      <c r="UEF193" s="973"/>
      <c r="UEG193" s="973"/>
      <c r="UEH193" s="973"/>
      <c r="UEI193" s="973"/>
      <c r="UEJ193" s="973"/>
      <c r="UEK193" s="973"/>
      <c r="UEL193" s="973"/>
      <c r="UEM193" s="973"/>
      <c r="UEN193" s="973"/>
      <c r="UEO193" s="973"/>
      <c r="UEP193" s="973"/>
      <c r="UEQ193" s="973"/>
      <c r="UER193" s="973"/>
      <c r="UES193" s="973"/>
      <c r="UET193" s="973"/>
      <c r="UEU193" s="973"/>
      <c r="UEV193" s="973"/>
      <c r="UEW193" s="973"/>
      <c r="UEX193" s="973"/>
      <c r="UEY193" s="973"/>
      <c r="UEZ193" s="973"/>
      <c r="UFA193" s="973"/>
      <c r="UFB193" s="973"/>
      <c r="UFC193" s="973"/>
      <c r="UFD193" s="973"/>
      <c r="UFE193" s="973"/>
      <c r="UFF193" s="973"/>
      <c r="UFG193" s="973"/>
      <c r="UFH193" s="973"/>
      <c r="UFI193" s="973"/>
      <c r="UFJ193" s="973"/>
      <c r="UFK193" s="973"/>
      <c r="UFL193" s="973"/>
      <c r="UFM193" s="973"/>
      <c r="UFN193" s="973"/>
      <c r="UFO193" s="973"/>
      <c r="UFP193" s="973"/>
      <c r="UFQ193" s="973"/>
      <c r="UFR193" s="973"/>
      <c r="UFS193" s="973"/>
      <c r="UFT193" s="973"/>
      <c r="UFU193" s="973"/>
      <c r="UFV193" s="973"/>
      <c r="UFW193" s="973"/>
      <c r="UFX193" s="973"/>
      <c r="UFY193" s="973"/>
      <c r="UFZ193" s="973"/>
      <c r="UGA193" s="973"/>
      <c r="UGB193" s="973"/>
      <c r="UGC193" s="973"/>
      <c r="UGD193" s="973"/>
      <c r="UGE193" s="973"/>
      <c r="UGF193" s="973"/>
      <c r="UGG193" s="973"/>
      <c r="UGH193" s="973"/>
      <c r="UGI193" s="973"/>
      <c r="UGJ193" s="973"/>
      <c r="UGK193" s="973"/>
      <c r="UGL193" s="973"/>
      <c r="UGM193" s="973"/>
      <c r="UGN193" s="973"/>
      <c r="UGO193" s="973"/>
      <c r="UGP193" s="973"/>
      <c r="UGQ193" s="973"/>
      <c r="UGR193" s="973"/>
      <c r="UGS193" s="973"/>
      <c r="UGT193" s="973"/>
      <c r="UGU193" s="973"/>
      <c r="UGV193" s="973"/>
      <c r="UGW193" s="973"/>
      <c r="UGX193" s="973"/>
      <c r="UGY193" s="973"/>
      <c r="UGZ193" s="973"/>
      <c r="UHA193" s="973"/>
      <c r="UHB193" s="973"/>
      <c r="UHC193" s="973"/>
      <c r="UHD193" s="973"/>
      <c r="UHE193" s="973"/>
      <c r="UHF193" s="973"/>
      <c r="UHG193" s="973"/>
      <c r="UHH193" s="973"/>
      <c r="UHI193" s="973"/>
      <c r="UHJ193" s="973"/>
      <c r="UHK193" s="973"/>
      <c r="UHL193" s="973"/>
      <c r="UHM193" s="973"/>
      <c r="UHN193" s="973"/>
      <c r="UHO193" s="973"/>
      <c r="UHP193" s="973"/>
      <c r="UHQ193" s="973"/>
      <c r="UHR193" s="973"/>
      <c r="UHS193" s="973"/>
      <c r="UHT193" s="973"/>
      <c r="UHU193" s="973"/>
      <c r="UHV193" s="973"/>
      <c r="UHW193" s="973"/>
      <c r="UHX193" s="973"/>
      <c r="UHY193" s="973"/>
      <c r="UHZ193" s="973"/>
      <c r="UIA193" s="973"/>
      <c r="UIB193" s="973"/>
      <c r="UIC193" s="973"/>
      <c r="UID193" s="973"/>
      <c r="UIE193" s="973"/>
      <c r="UIF193" s="973"/>
      <c r="UIG193" s="973"/>
      <c r="UIH193" s="973"/>
      <c r="UII193" s="973"/>
      <c r="UIJ193" s="973"/>
      <c r="UIK193" s="973"/>
      <c r="UIL193" s="973"/>
      <c r="UIM193" s="973"/>
      <c r="UIN193" s="973"/>
      <c r="UIO193" s="973"/>
      <c r="UIP193" s="973"/>
      <c r="UIQ193" s="973"/>
      <c r="UIR193" s="973"/>
      <c r="UIS193" s="973"/>
      <c r="UIT193" s="973"/>
      <c r="UIU193" s="973"/>
      <c r="UIV193" s="973"/>
      <c r="UIW193" s="973"/>
      <c r="UIX193" s="973"/>
      <c r="UIY193" s="973"/>
      <c r="UIZ193" s="973"/>
      <c r="UJA193" s="973"/>
      <c r="UJB193" s="973"/>
      <c r="UJC193" s="973"/>
      <c r="UJD193" s="973"/>
      <c r="UJE193" s="973"/>
      <c r="UJF193" s="973"/>
      <c r="UJG193" s="973"/>
      <c r="UJH193" s="973"/>
      <c r="UJI193" s="973"/>
      <c r="UJJ193" s="973"/>
      <c r="UJK193" s="973"/>
      <c r="UJL193" s="973"/>
      <c r="UJM193" s="973"/>
      <c r="UJN193" s="973"/>
      <c r="UJO193" s="973"/>
      <c r="UJP193" s="973"/>
      <c r="UJQ193" s="973"/>
      <c r="UJR193" s="973"/>
      <c r="UJS193" s="973"/>
      <c r="UJT193" s="973"/>
      <c r="UJU193" s="973"/>
      <c r="UJV193" s="973"/>
      <c r="UJW193" s="973"/>
      <c r="UJX193" s="973"/>
      <c r="UJY193" s="973"/>
      <c r="UJZ193" s="973"/>
      <c r="UKA193" s="973"/>
      <c r="UKB193" s="973"/>
      <c r="UKC193" s="973"/>
      <c r="UKD193" s="973"/>
      <c r="UKE193" s="973"/>
      <c r="UKF193" s="973"/>
      <c r="UKG193" s="973"/>
      <c r="UKH193" s="973"/>
      <c r="UKI193" s="973"/>
      <c r="UKJ193" s="973"/>
      <c r="UKK193" s="973"/>
      <c r="UKL193" s="973"/>
      <c r="UKM193" s="973"/>
      <c r="UKN193" s="973"/>
      <c r="UKO193" s="973"/>
      <c r="UKP193" s="973"/>
      <c r="UKQ193" s="973"/>
      <c r="UKR193" s="973"/>
      <c r="UKS193" s="973"/>
      <c r="UKT193" s="973"/>
      <c r="UKU193" s="973"/>
      <c r="UKV193" s="973"/>
      <c r="UKW193" s="973"/>
      <c r="UKX193" s="973"/>
      <c r="UKY193" s="973"/>
      <c r="UKZ193" s="973"/>
      <c r="ULA193" s="973"/>
      <c r="ULB193" s="973"/>
      <c r="ULC193" s="973"/>
      <c r="ULD193" s="973"/>
      <c r="ULE193" s="973"/>
      <c r="ULF193" s="973"/>
      <c r="ULG193" s="973"/>
      <c r="ULH193" s="973"/>
      <c r="ULI193" s="973"/>
      <c r="ULJ193" s="973"/>
      <c r="ULK193" s="973"/>
      <c r="ULL193" s="973"/>
      <c r="ULM193" s="973"/>
      <c r="ULN193" s="973"/>
      <c r="ULO193" s="973"/>
      <c r="ULP193" s="973"/>
      <c r="ULQ193" s="973"/>
      <c r="ULR193" s="973"/>
      <c r="ULS193" s="973"/>
      <c r="ULT193" s="973"/>
      <c r="ULU193" s="973"/>
      <c r="ULV193" s="973"/>
      <c r="ULW193" s="973"/>
      <c r="ULX193" s="973"/>
      <c r="ULY193" s="973"/>
      <c r="ULZ193" s="973"/>
      <c r="UMA193" s="973"/>
      <c r="UMB193" s="973"/>
      <c r="UMC193" s="973"/>
      <c r="UMD193" s="973"/>
      <c r="UME193" s="973"/>
      <c r="UMF193" s="973"/>
      <c r="UMG193" s="973"/>
      <c r="UMH193" s="973"/>
      <c r="UMI193" s="973"/>
      <c r="UMJ193" s="973"/>
      <c r="UMK193" s="973"/>
      <c r="UML193" s="973"/>
      <c r="UMM193" s="973"/>
      <c r="UMN193" s="973"/>
      <c r="UMO193" s="973"/>
      <c r="UMP193" s="973"/>
      <c r="UMQ193" s="973"/>
      <c r="UMR193" s="973"/>
      <c r="UMS193" s="973"/>
      <c r="UMT193" s="973"/>
      <c r="UMU193" s="973"/>
      <c r="UMV193" s="973"/>
      <c r="UMW193" s="973"/>
      <c r="UMX193" s="973"/>
      <c r="UMY193" s="973"/>
      <c r="UMZ193" s="973"/>
      <c r="UNA193" s="973"/>
      <c r="UNB193" s="973"/>
      <c r="UNC193" s="973"/>
      <c r="UND193" s="973"/>
      <c r="UNE193" s="973"/>
      <c r="UNF193" s="973"/>
      <c r="UNG193" s="973"/>
      <c r="UNH193" s="973"/>
      <c r="UNI193" s="973"/>
      <c r="UNJ193" s="973"/>
      <c r="UNK193" s="973"/>
      <c r="UNL193" s="973"/>
      <c r="UNM193" s="973"/>
      <c r="UNN193" s="973"/>
      <c r="UNO193" s="973"/>
      <c r="UNP193" s="973"/>
      <c r="UNQ193" s="973"/>
      <c r="UNR193" s="973"/>
      <c r="UNS193" s="973"/>
      <c r="UNT193" s="973"/>
      <c r="UNU193" s="973"/>
      <c r="UNV193" s="973"/>
      <c r="UNW193" s="973"/>
      <c r="UNX193" s="973"/>
      <c r="UNY193" s="973"/>
      <c r="UNZ193" s="973"/>
      <c r="UOA193" s="973"/>
      <c r="UOB193" s="973"/>
      <c r="UOC193" s="973"/>
      <c r="UOD193" s="973"/>
      <c r="UOE193" s="973"/>
      <c r="UOF193" s="973"/>
      <c r="UOG193" s="973"/>
      <c r="UOH193" s="973"/>
      <c r="UOI193" s="973"/>
      <c r="UOJ193" s="973"/>
      <c r="UOK193" s="973"/>
      <c r="UOL193" s="973"/>
      <c r="UOM193" s="973"/>
      <c r="UON193" s="973"/>
      <c r="UOO193" s="973"/>
      <c r="UOP193" s="973"/>
      <c r="UOQ193" s="973"/>
      <c r="UOR193" s="973"/>
      <c r="UOS193" s="973"/>
      <c r="UOT193" s="973"/>
      <c r="UOU193" s="973"/>
      <c r="UOV193" s="973"/>
      <c r="UOW193" s="973"/>
      <c r="UOX193" s="973"/>
      <c r="UOY193" s="973"/>
      <c r="UOZ193" s="973"/>
      <c r="UPA193" s="973"/>
      <c r="UPB193" s="973"/>
      <c r="UPC193" s="973"/>
      <c r="UPD193" s="973"/>
      <c r="UPE193" s="973"/>
      <c r="UPF193" s="973"/>
      <c r="UPG193" s="973"/>
      <c r="UPH193" s="973"/>
      <c r="UPI193" s="973"/>
      <c r="UPJ193" s="973"/>
      <c r="UPK193" s="973"/>
      <c r="UPL193" s="973"/>
      <c r="UPM193" s="973"/>
      <c r="UPN193" s="973"/>
      <c r="UPO193" s="973"/>
      <c r="UPP193" s="973"/>
      <c r="UPQ193" s="973"/>
      <c r="UPR193" s="973"/>
      <c r="UPS193" s="973"/>
      <c r="UPT193" s="973"/>
      <c r="UPU193" s="973"/>
      <c r="UPV193" s="973"/>
      <c r="UPW193" s="973"/>
      <c r="UPX193" s="973"/>
      <c r="UPY193" s="973"/>
      <c r="UPZ193" s="973"/>
      <c r="UQA193" s="973"/>
      <c r="UQB193" s="973"/>
      <c r="UQC193" s="973"/>
      <c r="UQD193" s="973"/>
      <c r="UQE193" s="973"/>
      <c r="UQF193" s="973"/>
      <c r="UQG193" s="973"/>
      <c r="UQH193" s="973"/>
      <c r="UQI193" s="973"/>
      <c r="UQJ193" s="973"/>
      <c r="UQK193" s="973"/>
      <c r="UQL193" s="973"/>
      <c r="UQM193" s="973"/>
      <c r="UQN193" s="973"/>
      <c r="UQO193" s="973"/>
      <c r="UQP193" s="973"/>
      <c r="UQQ193" s="973"/>
      <c r="UQR193" s="973"/>
      <c r="UQS193" s="973"/>
      <c r="UQT193" s="973"/>
      <c r="UQU193" s="973"/>
      <c r="UQV193" s="973"/>
      <c r="UQW193" s="973"/>
      <c r="UQX193" s="973"/>
      <c r="UQY193" s="973"/>
      <c r="UQZ193" s="973"/>
      <c r="URA193" s="973"/>
      <c r="URB193" s="973"/>
      <c r="URC193" s="973"/>
      <c r="URD193" s="973"/>
      <c r="URE193" s="973"/>
      <c r="URF193" s="973"/>
      <c r="URG193" s="973"/>
      <c r="URH193" s="973"/>
      <c r="URI193" s="973"/>
      <c r="URJ193" s="973"/>
      <c r="URK193" s="973"/>
      <c r="URL193" s="973"/>
      <c r="URM193" s="973"/>
      <c r="URN193" s="973"/>
      <c r="URO193" s="973"/>
      <c r="URP193" s="973"/>
      <c r="URQ193" s="973"/>
      <c r="URR193" s="973"/>
      <c r="URS193" s="973"/>
      <c r="URT193" s="973"/>
      <c r="URU193" s="973"/>
      <c r="URV193" s="973"/>
      <c r="URW193" s="973"/>
      <c r="URX193" s="973"/>
      <c r="URY193" s="973"/>
      <c r="URZ193" s="973"/>
      <c r="USA193" s="973"/>
      <c r="USB193" s="973"/>
      <c r="USC193" s="973"/>
      <c r="USD193" s="973"/>
      <c r="USE193" s="973"/>
      <c r="USF193" s="973"/>
      <c r="USG193" s="973"/>
      <c r="USH193" s="973"/>
      <c r="USI193" s="973"/>
      <c r="USJ193" s="973"/>
      <c r="USK193" s="973"/>
      <c r="USL193" s="973"/>
      <c r="USM193" s="973"/>
      <c r="USN193" s="973"/>
      <c r="USO193" s="973"/>
      <c r="USP193" s="973"/>
      <c r="USQ193" s="973"/>
      <c r="USR193" s="973"/>
      <c r="USS193" s="973"/>
      <c r="UST193" s="973"/>
      <c r="USU193" s="973"/>
      <c r="USV193" s="973"/>
      <c r="USW193" s="973"/>
      <c r="USX193" s="973"/>
      <c r="USY193" s="973"/>
      <c r="USZ193" s="973"/>
      <c r="UTA193" s="973"/>
      <c r="UTB193" s="973"/>
      <c r="UTC193" s="973"/>
      <c r="UTD193" s="973"/>
      <c r="UTE193" s="973"/>
      <c r="UTF193" s="973"/>
      <c r="UTG193" s="973"/>
      <c r="UTH193" s="973"/>
      <c r="UTI193" s="973"/>
      <c r="UTJ193" s="973"/>
      <c r="UTK193" s="973"/>
      <c r="UTL193" s="973"/>
      <c r="UTM193" s="973"/>
      <c r="UTN193" s="973"/>
      <c r="UTO193" s="973"/>
      <c r="UTP193" s="973"/>
      <c r="UTQ193" s="973"/>
      <c r="UTR193" s="973"/>
      <c r="UTS193" s="973"/>
      <c r="UTT193" s="973"/>
      <c r="UTU193" s="973"/>
      <c r="UTV193" s="973"/>
      <c r="UTW193" s="973"/>
      <c r="UTX193" s="973"/>
      <c r="UTY193" s="973"/>
      <c r="UTZ193" s="973"/>
      <c r="UUA193" s="973"/>
      <c r="UUB193" s="973"/>
      <c r="UUC193" s="973"/>
      <c r="UUD193" s="973"/>
      <c r="UUE193" s="973"/>
      <c r="UUF193" s="973"/>
      <c r="UUG193" s="973"/>
      <c r="UUH193" s="973"/>
      <c r="UUI193" s="973"/>
      <c r="UUJ193" s="973"/>
      <c r="UUK193" s="973"/>
      <c r="UUL193" s="973"/>
      <c r="UUM193" s="973"/>
      <c r="UUN193" s="973"/>
      <c r="UUO193" s="973"/>
      <c r="UUP193" s="973"/>
      <c r="UUQ193" s="973"/>
      <c r="UUR193" s="973"/>
      <c r="UUS193" s="973"/>
      <c r="UUT193" s="973"/>
      <c r="UUU193" s="973"/>
      <c r="UUV193" s="973"/>
      <c r="UUW193" s="973"/>
      <c r="UUX193" s="973"/>
      <c r="UUY193" s="973"/>
      <c r="UUZ193" s="973"/>
      <c r="UVA193" s="973"/>
      <c r="UVB193" s="973"/>
      <c r="UVC193" s="973"/>
      <c r="UVD193" s="973"/>
      <c r="UVE193" s="973"/>
      <c r="UVF193" s="973"/>
      <c r="UVG193" s="973"/>
      <c r="UVH193" s="973"/>
      <c r="UVI193" s="973"/>
      <c r="UVJ193" s="973"/>
      <c r="UVK193" s="973"/>
      <c r="UVL193" s="973"/>
      <c r="UVM193" s="973"/>
      <c r="UVN193" s="973"/>
      <c r="UVO193" s="973"/>
      <c r="UVP193" s="973"/>
      <c r="UVQ193" s="973"/>
      <c r="UVR193" s="973"/>
      <c r="UVS193" s="973"/>
      <c r="UVT193" s="973"/>
      <c r="UVU193" s="973"/>
      <c r="UVV193" s="973"/>
      <c r="UVW193" s="973"/>
      <c r="UVX193" s="973"/>
      <c r="UVY193" s="973"/>
      <c r="UVZ193" s="973"/>
      <c r="UWA193" s="973"/>
      <c r="UWB193" s="973"/>
      <c r="UWC193" s="973"/>
      <c r="UWD193" s="973"/>
      <c r="UWE193" s="973"/>
      <c r="UWF193" s="973"/>
      <c r="UWG193" s="973"/>
      <c r="UWH193" s="973"/>
      <c r="UWI193" s="973"/>
      <c r="UWJ193" s="973"/>
      <c r="UWK193" s="973"/>
      <c r="UWL193" s="973"/>
      <c r="UWM193" s="973"/>
      <c r="UWN193" s="973"/>
      <c r="UWO193" s="973"/>
      <c r="UWP193" s="973"/>
      <c r="UWQ193" s="973"/>
      <c r="UWR193" s="973"/>
      <c r="UWS193" s="973"/>
      <c r="UWT193" s="973"/>
      <c r="UWU193" s="973"/>
      <c r="UWV193" s="973"/>
      <c r="UWW193" s="973"/>
      <c r="UWX193" s="973"/>
      <c r="UWY193" s="973"/>
      <c r="UWZ193" s="973"/>
      <c r="UXA193" s="973"/>
      <c r="UXB193" s="973"/>
      <c r="UXC193" s="973"/>
      <c r="UXD193" s="973"/>
      <c r="UXE193" s="973"/>
      <c r="UXF193" s="973"/>
      <c r="UXG193" s="973"/>
      <c r="UXH193" s="973"/>
      <c r="UXI193" s="973"/>
      <c r="UXJ193" s="973"/>
      <c r="UXK193" s="973"/>
      <c r="UXL193" s="973"/>
      <c r="UXM193" s="973"/>
      <c r="UXN193" s="973"/>
      <c r="UXO193" s="973"/>
      <c r="UXP193" s="973"/>
      <c r="UXQ193" s="973"/>
      <c r="UXR193" s="973"/>
      <c r="UXS193" s="973"/>
      <c r="UXT193" s="973"/>
      <c r="UXU193" s="973"/>
      <c r="UXV193" s="973"/>
      <c r="UXW193" s="973"/>
      <c r="UXX193" s="973"/>
      <c r="UXY193" s="973"/>
      <c r="UXZ193" s="973"/>
      <c r="UYA193" s="973"/>
      <c r="UYB193" s="973"/>
      <c r="UYC193" s="973"/>
      <c r="UYD193" s="973"/>
      <c r="UYE193" s="973"/>
      <c r="UYF193" s="973"/>
      <c r="UYG193" s="973"/>
      <c r="UYH193" s="973"/>
      <c r="UYI193" s="973"/>
      <c r="UYJ193" s="973"/>
      <c r="UYK193" s="973"/>
      <c r="UYL193" s="973"/>
      <c r="UYM193" s="973"/>
      <c r="UYN193" s="973"/>
      <c r="UYO193" s="973"/>
      <c r="UYP193" s="973"/>
      <c r="UYQ193" s="973"/>
      <c r="UYR193" s="973"/>
      <c r="UYS193" s="973"/>
      <c r="UYT193" s="973"/>
      <c r="UYU193" s="973"/>
      <c r="UYV193" s="973"/>
      <c r="UYW193" s="973"/>
      <c r="UYX193" s="973"/>
      <c r="UYY193" s="973"/>
      <c r="UYZ193" s="973"/>
      <c r="UZA193" s="973"/>
      <c r="UZB193" s="973"/>
      <c r="UZC193" s="973"/>
      <c r="UZD193" s="973"/>
      <c r="UZE193" s="973"/>
      <c r="UZF193" s="973"/>
      <c r="UZG193" s="973"/>
      <c r="UZH193" s="973"/>
      <c r="UZI193" s="973"/>
      <c r="UZJ193" s="973"/>
      <c r="UZK193" s="973"/>
      <c r="UZL193" s="973"/>
      <c r="UZM193" s="973"/>
      <c r="UZN193" s="973"/>
      <c r="UZO193" s="973"/>
      <c r="UZP193" s="973"/>
      <c r="UZQ193" s="973"/>
      <c r="UZR193" s="973"/>
      <c r="UZS193" s="973"/>
      <c r="UZT193" s="973"/>
      <c r="UZU193" s="973"/>
      <c r="UZV193" s="973"/>
      <c r="UZW193" s="973"/>
      <c r="UZX193" s="973"/>
      <c r="UZY193" s="973"/>
      <c r="UZZ193" s="973"/>
      <c r="VAA193" s="973"/>
      <c r="VAB193" s="973"/>
      <c r="VAC193" s="973"/>
      <c r="VAD193" s="973"/>
      <c r="VAE193" s="973"/>
      <c r="VAF193" s="973"/>
      <c r="VAG193" s="973"/>
      <c r="VAH193" s="973"/>
      <c r="VAI193" s="973"/>
      <c r="VAJ193" s="973"/>
      <c r="VAK193" s="973"/>
      <c r="VAL193" s="973"/>
      <c r="VAM193" s="973"/>
      <c r="VAN193" s="973"/>
      <c r="VAO193" s="973"/>
      <c r="VAP193" s="973"/>
      <c r="VAQ193" s="973"/>
      <c r="VAR193" s="973"/>
      <c r="VAS193" s="973"/>
      <c r="VAT193" s="973"/>
      <c r="VAU193" s="973"/>
      <c r="VAV193" s="973"/>
      <c r="VAW193" s="973"/>
      <c r="VAX193" s="973"/>
      <c r="VAY193" s="973"/>
      <c r="VAZ193" s="973"/>
      <c r="VBA193" s="973"/>
      <c r="VBB193" s="973"/>
      <c r="VBC193" s="973"/>
      <c r="VBD193" s="973"/>
      <c r="VBE193" s="973"/>
      <c r="VBF193" s="973"/>
      <c r="VBG193" s="973"/>
      <c r="VBH193" s="973"/>
      <c r="VBI193" s="973"/>
      <c r="VBJ193" s="973"/>
      <c r="VBK193" s="973"/>
      <c r="VBL193" s="973"/>
      <c r="VBM193" s="973"/>
      <c r="VBN193" s="973"/>
      <c r="VBO193" s="973"/>
      <c r="VBP193" s="973"/>
      <c r="VBQ193" s="973"/>
      <c r="VBR193" s="973"/>
      <c r="VBS193" s="973"/>
      <c r="VBT193" s="973"/>
      <c r="VBU193" s="973"/>
      <c r="VBV193" s="973"/>
      <c r="VBW193" s="973"/>
      <c r="VBX193" s="973"/>
      <c r="VBY193" s="973"/>
      <c r="VBZ193" s="973"/>
      <c r="VCA193" s="973"/>
      <c r="VCB193" s="973"/>
      <c r="VCC193" s="973"/>
      <c r="VCD193" s="973"/>
      <c r="VCE193" s="973"/>
      <c r="VCF193" s="973"/>
      <c r="VCG193" s="973"/>
      <c r="VCH193" s="973"/>
      <c r="VCI193" s="973"/>
      <c r="VCJ193" s="973"/>
      <c r="VCK193" s="973"/>
      <c r="VCL193" s="973"/>
      <c r="VCM193" s="973"/>
      <c r="VCN193" s="973"/>
      <c r="VCO193" s="973"/>
      <c r="VCP193" s="973"/>
      <c r="VCQ193" s="973"/>
      <c r="VCR193" s="973"/>
      <c r="VCS193" s="973"/>
      <c r="VCT193" s="973"/>
      <c r="VCU193" s="973"/>
      <c r="VCV193" s="973"/>
      <c r="VCW193" s="973"/>
      <c r="VCX193" s="973"/>
      <c r="VCY193" s="973"/>
      <c r="VCZ193" s="973"/>
      <c r="VDA193" s="973"/>
      <c r="VDB193" s="973"/>
      <c r="VDC193" s="973"/>
      <c r="VDD193" s="973"/>
      <c r="VDE193" s="973"/>
      <c r="VDF193" s="973"/>
      <c r="VDG193" s="973"/>
      <c r="VDH193" s="973"/>
      <c r="VDI193" s="973"/>
      <c r="VDJ193" s="973"/>
      <c r="VDK193" s="973"/>
      <c r="VDL193" s="973"/>
      <c r="VDM193" s="973"/>
      <c r="VDN193" s="973"/>
      <c r="VDO193" s="973"/>
      <c r="VDP193" s="973"/>
      <c r="VDQ193" s="973"/>
      <c r="VDR193" s="973"/>
      <c r="VDS193" s="973"/>
      <c r="VDT193" s="973"/>
      <c r="VDU193" s="973"/>
      <c r="VDV193" s="973"/>
      <c r="VDW193" s="973"/>
      <c r="VDX193" s="973"/>
      <c r="VDY193" s="973"/>
      <c r="VDZ193" s="973"/>
      <c r="VEA193" s="973"/>
      <c r="VEB193" s="973"/>
      <c r="VEC193" s="973"/>
      <c r="VED193" s="973"/>
      <c r="VEE193" s="973"/>
      <c r="VEF193" s="973"/>
      <c r="VEG193" s="973"/>
      <c r="VEH193" s="973"/>
      <c r="VEI193" s="973"/>
      <c r="VEJ193" s="973"/>
      <c r="VEK193" s="973"/>
      <c r="VEL193" s="973"/>
      <c r="VEM193" s="973"/>
      <c r="VEN193" s="973"/>
      <c r="VEO193" s="973"/>
      <c r="VEP193" s="973"/>
      <c r="VEQ193" s="973"/>
      <c r="VER193" s="973"/>
      <c r="VES193" s="973"/>
      <c r="VET193" s="973"/>
      <c r="VEU193" s="973"/>
      <c r="VEV193" s="973"/>
      <c r="VEW193" s="973"/>
      <c r="VEX193" s="973"/>
      <c r="VEY193" s="973"/>
      <c r="VEZ193" s="973"/>
      <c r="VFA193" s="973"/>
      <c r="VFB193" s="973"/>
      <c r="VFC193" s="973"/>
      <c r="VFD193" s="973"/>
      <c r="VFE193" s="973"/>
      <c r="VFF193" s="973"/>
      <c r="VFG193" s="973"/>
      <c r="VFH193" s="973"/>
      <c r="VFI193" s="973"/>
      <c r="VFJ193" s="973"/>
      <c r="VFK193" s="973"/>
      <c r="VFL193" s="973"/>
      <c r="VFM193" s="973"/>
      <c r="VFN193" s="973"/>
      <c r="VFO193" s="973"/>
      <c r="VFP193" s="973"/>
      <c r="VFQ193" s="973"/>
      <c r="VFR193" s="973"/>
      <c r="VFS193" s="973"/>
      <c r="VFT193" s="973"/>
      <c r="VFU193" s="973"/>
      <c r="VFV193" s="973"/>
      <c r="VFW193" s="973"/>
      <c r="VFX193" s="973"/>
      <c r="VFY193" s="973"/>
      <c r="VFZ193" s="973"/>
      <c r="VGA193" s="973"/>
      <c r="VGB193" s="973"/>
      <c r="VGC193" s="973"/>
      <c r="VGD193" s="973"/>
      <c r="VGE193" s="973"/>
      <c r="VGF193" s="973"/>
      <c r="VGG193" s="973"/>
      <c r="VGH193" s="973"/>
      <c r="VGI193" s="973"/>
      <c r="VGJ193" s="973"/>
      <c r="VGK193" s="973"/>
      <c r="VGL193" s="973"/>
      <c r="VGM193" s="973"/>
      <c r="VGN193" s="973"/>
      <c r="VGO193" s="973"/>
      <c r="VGP193" s="973"/>
      <c r="VGQ193" s="973"/>
      <c r="VGR193" s="973"/>
      <c r="VGS193" s="973"/>
      <c r="VGT193" s="973"/>
      <c r="VGU193" s="973"/>
      <c r="VGV193" s="973"/>
      <c r="VGW193" s="973"/>
      <c r="VGX193" s="973"/>
      <c r="VGY193" s="973"/>
      <c r="VGZ193" s="973"/>
      <c r="VHA193" s="973"/>
      <c r="VHB193" s="973"/>
      <c r="VHC193" s="973"/>
      <c r="VHD193" s="973"/>
      <c r="VHE193" s="973"/>
      <c r="VHF193" s="973"/>
      <c r="VHG193" s="973"/>
      <c r="VHH193" s="973"/>
      <c r="VHI193" s="973"/>
      <c r="VHJ193" s="973"/>
      <c r="VHK193" s="973"/>
      <c r="VHL193" s="973"/>
      <c r="VHM193" s="973"/>
      <c r="VHN193" s="973"/>
      <c r="VHO193" s="973"/>
      <c r="VHP193" s="973"/>
      <c r="VHQ193" s="973"/>
      <c r="VHR193" s="973"/>
      <c r="VHS193" s="973"/>
      <c r="VHT193" s="973"/>
      <c r="VHU193" s="973"/>
      <c r="VHV193" s="973"/>
      <c r="VHW193" s="973"/>
      <c r="VHX193" s="973"/>
      <c r="VHY193" s="973"/>
      <c r="VHZ193" s="973"/>
      <c r="VIA193" s="973"/>
      <c r="VIB193" s="973"/>
      <c r="VIC193" s="973"/>
      <c r="VID193" s="973"/>
      <c r="VIE193" s="973"/>
      <c r="VIF193" s="973"/>
      <c r="VIG193" s="973"/>
      <c r="VIH193" s="973"/>
      <c r="VII193" s="973"/>
      <c r="VIJ193" s="973"/>
      <c r="VIK193" s="973"/>
      <c r="VIL193" s="973"/>
      <c r="VIM193" s="973"/>
      <c r="VIN193" s="973"/>
      <c r="VIO193" s="973"/>
      <c r="VIP193" s="973"/>
      <c r="VIQ193" s="973"/>
      <c r="VIR193" s="973"/>
      <c r="VIS193" s="973"/>
      <c r="VIT193" s="973"/>
      <c r="VIU193" s="973"/>
      <c r="VIV193" s="973"/>
      <c r="VIW193" s="973"/>
      <c r="VIX193" s="973"/>
      <c r="VIY193" s="973"/>
      <c r="VIZ193" s="973"/>
      <c r="VJA193" s="973"/>
      <c r="VJB193" s="973"/>
      <c r="VJC193" s="973"/>
      <c r="VJD193" s="973"/>
      <c r="VJE193" s="973"/>
      <c r="VJF193" s="973"/>
      <c r="VJG193" s="973"/>
      <c r="VJH193" s="973"/>
      <c r="VJI193" s="973"/>
      <c r="VJJ193" s="973"/>
      <c r="VJK193" s="973"/>
      <c r="VJL193" s="973"/>
      <c r="VJM193" s="973"/>
      <c r="VJN193" s="973"/>
      <c r="VJO193" s="973"/>
      <c r="VJP193" s="973"/>
      <c r="VJQ193" s="973"/>
      <c r="VJR193" s="973"/>
      <c r="VJS193" s="973"/>
      <c r="VJT193" s="973"/>
      <c r="VJU193" s="973"/>
      <c r="VJV193" s="973"/>
      <c r="VJW193" s="973"/>
      <c r="VJX193" s="973"/>
      <c r="VJY193" s="973"/>
      <c r="VJZ193" s="973"/>
      <c r="VKA193" s="973"/>
      <c r="VKB193" s="973"/>
      <c r="VKC193" s="973"/>
      <c r="VKD193" s="973"/>
      <c r="VKE193" s="973"/>
      <c r="VKF193" s="973"/>
      <c r="VKG193" s="973"/>
      <c r="VKH193" s="973"/>
      <c r="VKI193" s="973"/>
      <c r="VKJ193" s="973"/>
      <c r="VKK193" s="973"/>
      <c r="VKL193" s="973"/>
      <c r="VKM193" s="973"/>
      <c r="VKN193" s="973"/>
      <c r="VKO193" s="973"/>
      <c r="VKP193" s="973"/>
      <c r="VKQ193" s="973"/>
      <c r="VKR193" s="973"/>
      <c r="VKS193" s="973"/>
      <c r="VKT193" s="973"/>
      <c r="VKU193" s="973"/>
      <c r="VKV193" s="973"/>
      <c r="VKW193" s="973"/>
      <c r="VKX193" s="973"/>
      <c r="VKY193" s="973"/>
      <c r="VKZ193" s="973"/>
      <c r="VLA193" s="973"/>
      <c r="VLB193" s="973"/>
      <c r="VLC193" s="973"/>
      <c r="VLD193" s="973"/>
      <c r="VLE193" s="973"/>
      <c r="VLF193" s="973"/>
      <c r="VLG193" s="973"/>
      <c r="VLH193" s="973"/>
      <c r="VLI193" s="973"/>
      <c r="VLJ193" s="973"/>
      <c r="VLK193" s="973"/>
      <c r="VLL193" s="973"/>
      <c r="VLM193" s="973"/>
      <c r="VLN193" s="973"/>
      <c r="VLO193" s="973"/>
      <c r="VLP193" s="973"/>
      <c r="VLQ193" s="973"/>
      <c r="VLR193" s="973"/>
      <c r="VLS193" s="973"/>
      <c r="VLT193" s="973"/>
      <c r="VLU193" s="973"/>
      <c r="VLV193" s="973"/>
      <c r="VLW193" s="973"/>
      <c r="VLX193" s="973"/>
      <c r="VLY193" s="973"/>
      <c r="VLZ193" s="973"/>
      <c r="VMA193" s="973"/>
      <c r="VMB193" s="973"/>
      <c r="VMC193" s="973"/>
      <c r="VMD193" s="973"/>
      <c r="VME193" s="973"/>
      <c r="VMF193" s="973"/>
      <c r="VMG193" s="973"/>
      <c r="VMH193" s="973"/>
      <c r="VMI193" s="973"/>
      <c r="VMJ193" s="973"/>
      <c r="VMK193" s="973"/>
      <c r="VML193" s="973"/>
      <c r="VMM193" s="973"/>
      <c r="VMN193" s="973"/>
      <c r="VMO193" s="973"/>
      <c r="VMP193" s="973"/>
      <c r="VMQ193" s="973"/>
      <c r="VMR193" s="973"/>
      <c r="VMS193" s="973"/>
      <c r="VMT193" s="973"/>
      <c r="VMU193" s="973"/>
      <c r="VMV193" s="973"/>
      <c r="VMW193" s="973"/>
      <c r="VMX193" s="973"/>
      <c r="VMY193" s="973"/>
      <c r="VMZ193" s="973"/>
      <c r="VNA193" s="973"/>
      <c r="VNB193" s="973"/>
      <c r="VNC193" s="973"/>
      <c r="VND193" s="973"/>
      <c r="VNE193" s="973"/>
      <c r="VNF193" s="973"/>
      <c r="VNG193" s="973"/>
      <c r="VNH193" s="973"/>
      <c r="VNI193" s="973"/>
      <c r="VNJ193" s="973"/>
      <c r="VNK193" s="973"/>
      <c r="VNL193" s="973"/>
      <c r="VNM193" s="973"/>
      <c r="VNN193" s="973"/>
      <c r="VNO193" s="973"/>
      <c r="VNP193" s="973"/>
      <c r="VNQ193" s="973"/>
      <c r="VNR193" s="973"/>
      <c r="VNS193" s="973"/>
      <c r="VNT193" s="973"/>
      <c r="VNU193" s="973"/>
      <c r="VNV193" s="973"/>
      <c r="VNW193" s="973"/>
      <c r="VNX193" s="973"/>
      <c r="VNY193" s="973"/>
      <c r="VNZ193" s="973"/>
      <c r="VOA193" s="973"/>
      <c r="VOB193" s="973"/>
      <c r="VOC193" s="973"/>
      <c r="VOD193" s="973"/>
      <c r="VOE193" s="973"/>
      <c r="VOF193" s="973"/>
      <c r="VOG193" s="973"/>
      <c r="VOH193" s="973"/>
      <c r="VOI193" s="973"/>
      <c r="VOJ193" s="973"/>
      <c r="VOK193" s="973"/>
      <c r="VOL193" s="973"/>
      <c r="VOM193" s="973"/>
      <c r="VON193" s="973"/>
      <c r="VOO193" s="973"/>
      <c r="VOP193" s="973"/>
      <c r="VOQ193" s="973"/>
      <c r="VOR193" s="973"/>
      <c r="VOS193" s="973"/>
      <c r="VOT193" s="973"/>
      <c r="VOU193" s="973"/>
      <c r="VOV193" s="973"/>
      <c r="VOW193" s="973"/>
      <c r="VOX193" s="973"/>
      <c r="VOY193" s="973"/>
      <c r="VOZ193" s="973"/>
      <c r="VPA193" s="973"/>
      <c r="VPB193" s="973"/>
      <c r="VPC193" s="973"/>
      <c r="VPD193" s="973"/>
      <c r="VPE193" s="973"/>
      <c r="VPF193" s="973"/>
      <c r="VPG193" s="973"/>
      <c r="VPH193" s="973"/>
      <c r="VPI193" s="973"/>
      <c r="VPJ193" s="973"/>
      <c r="VPK193" s="973"/>
      <c r="VPL193" s="973"/>
      <c r="VPM193" s="973"/>
      <c r="VPN193" s="973"/>
      <c r="VPO193" s="973"/>
      <c r="VPP193" s="973"/>
      <c r="VPQ193" s="973"/>
      <c r="VPR193" s="973"/>
      <c r="VPS193" s="973"/>
      <c r="VPT193" s="973"/>
      <c r="VPU193" s="973"/>
      <c r="VPV193" s="973"/>
      <c r="VPW193" s="973"/>
      <c r="VPX193" s="973"/>
      <c r="VPY193" s="973"/>
      <c r="VPZ193" s="973"/>
      <c r="VQA193" s="973"/>
      <c r="VQB193" s="973"/>
      <c r="VQC193" s="973"/>
      <c r="VQD193" s="973"/>
      <c r="VQE193" s="973"/>
      <c r="VQF193" s="973"/>
      <c r="VQG193" s="973"/>
      <c r="VQH193" s="973"/>
      <c r="VQI193" s="973"/>
      <c r="VQJ193" s="973"/>
      <c r="VQK193" s="973"/>
      <c r="VQL193" s="973"/>
      <c r="VQM193" s="973"/>
      <c r="VQN193" s="973"/>
      <c r="VQO193" s="973"/>
      <c r="VQP193" s="973"/>
      <c r="VQQ193" s="973"/>
      <c r="VQR193" s="973"/>
      <c r="VQS193" s="973"/>
      <c r="VQT193" s="973"/>
      <c r="VQU193" s="973"/>
      <c r="VQV193" s="973"/>
      <c r="VQW193" s="973"/>
      <c r="VQX193" s="973"/>
      <c r="VQY193" s="973"/>
      <c r="VQZ193" s="973"/>
      <c r="VRA193" s="973"/>
      <c r="VRB193" s="973"/>
      <c r="VRC193" s="973"/>
      <c r="VRD193" s="973"/>
      <c r="VRE193" s="973"/>
      <c r="VRF193" s="973"/>
      <c r="VRG193" s="973"/>
      <c r="VRH193" s="973"/>
      <c r="VRI193" s="973"/>
      <c r="VRJ193" s="973"/>
      <c r="VRK193" s="973"/>
      <c r="VRL193" s="973"/>
      <c r="VRM193" s="973"/>
      <c r="VRN193" s="973"/>
      <c r="VRO193" s="973"/>
      <c r="VRP193" s="973"/>
      <c r="VRQ193" s="973"/>
      <c r="VRR193" s="973"/>
      <c r="VRS193" s="973"/>
      <c r="VRT193" s="973"/>
      <c r="VRU193" s="973"/>
      <c r="VRV193" s="973"/>
      <c r="VRW193" s="973"/>
      <c r="VRX193" s="973"/>
      <c r="VRY193" s="973"/>
      <c r="VRZ193" s="973"/>
      <c r="VSA193" s="973"/>
      <c r="VSB193" s="973"/>
      <c r="VSC193" s="973"/>
      <c r="VSD193" s="973"/>
      <c r="VSE193" s="973"/>
      <c r="VSF193" s="973"/>
      <c r="VSG193" s="973"/>
      <c r="VSH193" s="973"/>
      <c r="VSI193" s="973"/>
      <c r="VSJ193" s="973"/>
      <c r="VSK193" s="973"/>
      <c r="VSL193" s="973"/>
      <c r="VSM193" s="973"/>
      <c r="VSN193" s="973"/>
      <c r="VSO193" s="973"/>
      <c r="VSP193" s="973"/>
      <c r="VSQ193" s="973"/>
      <c r="VSR193" s="973"/>
      <c r="VSS193" s="973"/>
      <c r="VST193" s="973"/>
      <c r="VSU193" s="973"/>
      <c r="VSV193" s="973"/>
      <c r="VSW193" s="973"/>
      <c r="VSX193" s="973"/>
      <c r="VSY193" s="973"/>
      <c r="VSZ193" s="973"/>
      <c r="VTA193" s="973"/>
      <c r="VTB193" s="973"/>
      <c r="VTC193" s="973"/>
      <c r="VTD193" s="973"/>
      <c r="VTE193" s="973"/>
      <c r="VTF193" s="973"/>
      <c r="VTG193" s="973"/>
      <c r="VTH193" s="973"/>
      <c r="VTI193" s="973"/>
      <c r="VTJ193" s="973"/>
      <c r="VTK193" s="973"/>
      <c r="VTL193" s="973"/>
      <c r="VTM193" s="973"/>
      <c r="VTN193" s="973"/>
      <c r="VTO193" s="973"/>
      <c r="VTP193" s="973"/>
      <c r="VTQ193" s="973"/>
      <c r="VTR193" s="973"/>
      <c r="VTS193" s="973"/>
      <c r="VTT193" s="973"/>
      <c r="VTU193" s="973"/>
      <c r="VTV193" s="973"/>
      <c r="VTW193" s="973"/>
      <c r="VTX193" s="973"/>
      <c r="VTY193" s="973"/>
      <c r="VTZ193" s="973"/>
      <c r="VUA193" s="973"/>
      <c r="VUB193" s="973"/>
      <c r="VUC193" s="973"/>
      <c r="VUD193" s="973"/>
      <c r="VUE193" s="973"/>
      <c r="VUF193" s="973"/>
      <c r="VUG193" s="973"/>
      <c r="VUH193" s="973"/>
      <c r="VUI193" s="973"/>
      <c r="VUJ193" s="973"/>
      <c r="VUK193" s="973"/>
      <c r="VUL193" s="973"/>
      <c r="VUM193" s="973"/>
      <c r="VUN193" s="973"/>
      <c r="VUO193" s="973"/>
      <c r="VUP193" s="973"/>
      <c r="VUQ193" s="973"/>
      <c r="VUR193" s="973"/>
      <c r="VUS193" s="973"/>
      <c r="VUT193" s="973"/>
      <c r="VUU193" s="973"/>
      <c r="VUV193" s="973"/>
      <c r="VUW193" s="973"/>
      <c r="VUX193" s="973"/>
      <c r="VUY193" s="973"/>
      <c r="VUZ193" s="973"/>
      <c r="VVA193" s="973"/>
      <c r="VVB193" s="973"/>
      <c r="VVC193" s="973"/>
      <c r="VVD193" s="973"/>
      <c r="VVE193" s="973"/>
      <c r="VVF193" s="973"/>
      <c r="VVG193" s="973"/>
      <c r="VVH193" s="973"/>
      <c r="VVI193" s="973"/>
      <c r="VVJ193" s="973"/>
      <c r="VVK193" s="973"/>
      <c r="VVL193" s="973"/>
      <c r="VVM193" s="973"/>
      <c r="VVN193" s="973"/>
      <c r="VVO193" s="973"/>
      <c r="VVP193" s="973"/>
      <c r="VVQ193" s="973"/>
      <c r="VVR193" s="973"/>
      <c r="VVS193" s="973"/>
      <c r="VVT193" s="973"/>
      <c r="VVU193" s="973"/>
      <c r="VVV193" s="973"/>
      <c r="VVW193" s="973"/>
      <c r="VVX193" s="973"/>
      <c r="VVY193" s="973"/>
      <c r="VVZ193" s="973"/>
      <c r="VWA193" s="973"/>
      <c r="VWB193" s="973"/>
      <c r="VWC193" s="973"/>
      <c r="VWD193" s="973"/>
      <c r="VWE193" s="973"/>
      <c r="VWF193" s="973"/>
      <c r="VWG193" s="973"/>
      <c r="VWH193" s="973"/>
      <c r="VWI193" s="973"/>
      <c r="VWJ193" s="973"/>
      <c r="VWK193" s="973"/>
      <c r="VWL193" s="973"/>
      <c r="VWM193" s="973"/>
      <c r="VWN193" s="973"/>
      <c r="VWO193" s="973"/>
      <c r="VWP193" s="973"/>
      <c r="VWQ193" s="973"/>
      <c r="VWR193" s="973"/>
      <c r="VWS193" s="973"/>
      <c r="VWT193" s="973"/>
      <c r="VWU193" s="973"/>
      <c r="VWV193" s="973"/>
      <c r="VWW193" s="973"/>
      <c r="VWX193" s="973"/>
      <c r="VWY193" s="973"/>
      <c r="VWZ193" s="973"/>
      <c r="VXA193" s="973"/>
      <c r="VXB193" s="973"/>
      <c r="VXC193" s="973"/>
      <c r="VXD193" s="973"/>
      <c r="VXE193" s="973"/>
      <c r="VXF193" s="973"/>
      <c r="VXG193" s="973"/>
      <c r="VXH193" s="973"/>
      <c r="VXI193" s="973"/>
      <c r="VXJ193" s="973"/>
      <c r="VXK193" s="973"/>
      <c r="VXL193" s="973"/>
      <c r="VXM193" s="973"/>
      <c r="VXN193" s="973"/>
      <c r="VXO193" s="973"/>
      <c r="VXP193" s="973"/>
      <c r="VXQ193" s="973"/>
      <c r="VXR193" s="973"/>
      <c r="VXS193" s="973"/>
      <c r="VXT193" s="973"/>
      <c r="VXU193" s="973"/>
      <c r="VXV193" s="973"/>
      <c r="VXW193" s="973"/>
      <c r="VXX193" s="973"/>
      <c r="VXY193" s="973"/>
      <c r="VXZ193" s="973"/>
      <c r="VYA193" s="973"/>
      <c r="VYB193" s="973"/>
      <c r="VYC193" s="973"/>
      <c r="VYD193" s="973"/>
      <c r="VYE193" s="973"/>
      <c r="VYF193" s="973"/>
      <c r="VYG193" s="973"/>
      <c r="VYH193" s="973"/>
      <c r="VYI193" s="973"/>
      <c r="VYJ193" s="973"/>
      <c r="VYK193" s="973"/>
      <c r="VYL193" s="973"/>
      <c r="VYM193" s="973"/>
      <c r="VYN193" s="973"/>
      <c r="VYO193" s="973"/>
      <c r="VYP193" s="973"/>
      <c r="VYQ193" s="973"/>
      <c r="VYR193" s="973"/>
      <c r="VYS193" s="973"/>
      <c r="VYT193" s="973"/>
      <c r="VYU193" s="973"/>
      <c r="VYV193" s="973"/>
      <c r="VYW193" s="973"/>
      <c r="VYX193" s="973"/>
      <c r="VYY193" s="973"/>
      <c r="VYZ193" s="973"/>
      <c r="VZA193" s="973"/>
      <c r="VZB193" s="973"/>
      <c r="VZC193" s="973"/>
      <c r="VZD193" s="973"/>
      <c r="VZE193" s="973"/>
      <c r="VZF193" s="973"/>
      <c r="VZG193" s="973"/>
      <c r="VZH193" s="973"/>
      <c r="VZI193" s="973"/>
      <c r="VZJ193" s="973"/>
      <c r="VZK193" s="973"/>
      <c r="VZL193" s="973"/>
      <c r="VZM193" s="973"/>
      <c r="VZN193" s="973"/>
      <c r="VZO193" s="973"/>
      <c r="VZP193" s="973"/>
      <c r="VZQ193" s="973"/>
      <c r="VZR193" s="973"/>
      <c r="VZS193" s="973"/>
      <c r="VZT193" s="973"/>
      <c r="VZU193" s="973"/>
      <c r="VZV193" s="973"/>
      <c r="VZW193" s="973"/>
      <c r="VZX193" s="973"/>
      <c r="VZY193" s="973"/>
      <c r="VZZ193" s="973"/>
      <c r="WAA193" s="973"/>
      <c r="WAB193" s="973"/>
      <c r="WAC193" s="973"/>
      <c r="WAD193" s="973"/>
      <c r="WAE193" s="973"/>
      <c r="WAF193" s="973"/>
      <c r="WAG193" s="973"/>
      <c r="WAH193" s="973"/>
      <c r="WAI193" s="973"/>
      <c r="WAJ193" s="973"/>
      <c r="WAK193" s="973"/>
      <c r="WAL193" s="973"/>
      <c r="WAM193" s="973"/>
      <c r="WAN193" s="973"/>
      <c r="WAO193" s="973"/>
      <c r="WAP193" s="973"/>
      <c r="WAQ193" s="973"/>
      <c r="WAR193" s="973"/>
      <c r="WAS193" s="973"/>
      <c r="WAT193" s="973"/>
      <c r="WAU193" s="973"/>
      <c r="WAV193" s="973"/>
      <c r="WAW193" s="973"/>
      <c r="WAX193" s="973"/>
      <c r="WAY193" s="973"/>
      <c r="WAZ193" s="973"/>
      <c r="WBA193" s="973"/>
      <c r="WBB193" s="973"/>
      <c r="WBC193" s="973"/>
      <c r="WBD193" s="973"/>
      <c r="WBE193" s="973"/>
      <c r="WBF193" s="973"/>
      <c r="WBG193" s="973"/>
      <c r="WBH193" s="973"/>
      <c r="WBI193" s="973"/>
      <c r="WBJ193" s="973"/>
      <c r="WBK193" s="973"/>
      <c r="WBL193" s="973"/>
      <c r="WBM193" s="973"/>
      <c r="WBN193" s="973"/>
      <c r="WBO193" s="973"/>
      <c r="WBP193" s="973"/>
      <c r="WBQ193" s="973"/>
      <c r="WBR193" s="973"/>
      <c r="WBS193" s="973"/>
      <c r="WBT193" s="973"/>
      <c r="WBU193" s="973"/>
      <c r="WBV193" s="973"/>
      <c r="WBW193" s="973"/>
      <c r="WBX193" s="973"/>
      <c r="WBY193" s="973"/>
      <c r="WBZ193" s="973"/>
      <c r="WCA193" s="973"/>
      <c r="WCB193" s="973"/>
      <c r="WCC193" s="973"/>
      <c r="WCD193" s="973"/>
      <c r="WCE193" s="973"/>
      <c r="WCF193" s="973"/>
      <c r="WCG193" s="973"/>
      <c r="WCH193" s="973"/>
      <c r="WCI193" s="973"/>
      <c r="WCJ193" s="973"/>
      <c r="WCK193" s="973"/>
      <c r="WCL193" s="973"/>
      <c r="WCM193" s="973"/>
      <c r="WCN193" s="973"/>
      <c r="WCO193" s="973"/>
      <c r="WCP193" s="973"/>
      <c r="WCQ193" s="973"/>
      <c r="WCR193" s="973"/>
      <c r="WCS193" s="973"/>
      <c r="WCT193" s="973"/>
      <c r="WCU193" s="973"/>
      <c r="WCV193" s="973"/>
      <c r="WCW193" s="973"/>
      <c r="WCX193" s="973"/>
      <c r="WCY193" s="973"/>
      <c r="WCZ193" s="973"/>
      <c r="WDA193" s="973"/>
      <c r="WDB193" s="973"/>
      <c r="WDC193" s="973"/>
      <c r="WDD193" s="973"/>
      <c r="WDE193" s="973"/>
      <c r="WDF193" s="973"/>
      <c r="WDG193" s="973"/>
      <c r="WDH193" s="973"/>
      <c r="WDI193" s="973"/>
      <c r="WDJ193" s="973"/>
      <c r="WDK193" s="973"/>
      <c r="WDL193" s="973"/>
      <c r="WDM193" s="973"/>
      <c r="WDN193" s="973"/>
      <c r="WDO193" s="973"/>
      <c r="WDP193" s="973"/>
      <c r="WDQ193" s="973"/>
      <c r="WDR193" s="973"/>
      <c r="WDS193" s="973"/>
      <c r="WDT193" s="973"/>
      <c r="WDU193" s="973"/>
      <c r="WDV193" s="973"/>
      <c r="WDW193" s="973"/>
      <c r="WDX193" s="973"/>
      <c r="WDY193" s="973"/>
      <c r="WDZ193" s="973"/>
      <c r="WEA193" s="973"/>
      <c r="WEB193" s="973"/>
      <c r="WEC193" s="973"/>
      <c r="WED193" s="973"/>
      <c r="WEE193" s="973"/>
      <c r="WEF193" s="973"/>
      <c r="WEG193" s="973"/>
      <c r="WEH193" s="973"/>
      <c r="WEI193" s="973"/>
      <c r="WEJ193" s="973"/>
      <c r="WEK193" s="973"/>
      <c r="WEL193" s="973"/>
      <c r="WEM193" s="973"/>
      <c r="WEN193" s="973"/>
      <c r="WEO193" s="973"/>
      <c r="WEP193" s="973"/>
      <c r="WEQ193" s="973"/>
      <c r="WER193" s="973"/>
      <c r="WES193" s="973"/>
      <c r="WET193" s="973"/>
      <c r="WEU193" s="973"/>
      <c r="WEV193" s="973"/>
      <c r="WEW193" s="973"/>
      <c r="WEX193" s="973"/>
      <c r="WEY193" s="973"/>
      <c r="WEZ193" s="973"/>
      <c r="WFA193" s="973"/>
      <c r="WFB193" s="973"/>
      <c r="WFC193" s="973"/>
      <c r="WFD193" s="973"/>
      <c r="WFE193" s="973"/>
      <c r="WFF193" s="973"/>
      <c r="WFG193" s="973"/>
      <c r="WFH193" s="973"/>
      <c r="WFI193" s="973"/>
      <c r="WFJ193" s="973"/>
      <c r="WFK193" s="973"/>
      <c r="WFL193" s="973"/>
      <c r="WFM193" s="973"/>
      <c r="WFN193" s="973"/>
      <c r="WFO193" s="973"/>
      <c r="WFP193" s="973"/>
      <c r="WFQ193" s="973"/>
      <c r="WFR193" s="973"/>
      <c r="WFS193" s="973"/>
      <c r="WFT193" s="973"/>
      <c r="WFU193" s="973"/>
      <c r="WFV193" s="973"/>
      <c r="WFW193" s="973"/>
      <c r="WFX193" s="973"/>
      <c r="WFY193" s="973"/>
      <c r="WFZ193" s="973"/>
      <c r="WGA193" s="973"/>
      <c r="WGB193" s="973"/>
      <c r="WGC193" s="973"/>
      <c r="WGD193" s="973"/>
      <c r="WGE193" s="973"/>
      <c r="WGF193" s="973"/>
      <c r="WGG193" s="973"/>
      <c r="WGH193" s="973"/>
      <c r="WGI193" s="973"/>
      <c r="WGJ193" s="973"/>
      <c r="WGK193" s="973"/>
      <c r="WGL193" s="973"/>
      <c r="WGM193" s="973"/>
      <c r="WGN193" s="973"/>
      <c r="WGO193" s="973"/>
      <c r="WGP193" s="973"/>
      <c r="WGQ193" s="973"/>
      <c r="WGR193" s="973"/>
      <c r="WGS193" s="973"/>
      <c r="WGT193" s="973"/>
      <c r="WGU193" s="973"/>
      <c r="WGV193" s="973"/>
      <c r="WGW193" s="973"/>
      <c r="WGX193" s="973"/>
      <c r="WGY193" s="973"/>
      <c r="WGZ193" s="973"/>
      <c r="WHA193" s="973"/>
      <c r="WHB193" s="973"/>
      <c r="WHC193" s="973"/>
      <c r="WHD193" s="973"/>
      <c r="WHE193" s="973"/>
      <c r="WHF193" s="973"/>
      <c r="WHG193" s="973"/>
      <c r="WHH193" s="973"/>
      <c r="WHI193" s="973"/>
      <c r="WHJ193" s="973"/>
      <c r="WHK193" s="973"/>
      <c r="WHL193" s="973"/>
      <c r="WHM193" s="973"/>
      <c r="WHN193" s="973"/>
      <c r="WHO193" s="973"/>
      <c r="WHP193" s="973"/>
      <c r="WHQ193" s="973"/>
      <c r="WHR193" s="973"/>
      <c r="WHS193" s="973"/>
      <c r="WHT193" s="973"/>
      <c r="WHU193" s="973"/>
      <c r="WHV193" s="973"/>
      <c r="WHW193" s="973"/>
      <c r="WHX193" s="973"/>
      <c r="WHY193" s="973"/>
      <c r="WHZ193" s="973"/>
      <c r="WIA193" s="973"/>
      <c r="WIB193" s="973"/>
      <c r="WIC193" s="973"/>
      <c r="WID193" s="973"/>
      <c r="WIE193" s="973"/>
      <c r="WIF193" s="973"/>
      <c r="WIG193" s="973"/>
      <c r="WIH193" s="973"/>
      <c r="WII193" s="973"/>
      <c r="WIJ193" s="973"/>
      <c r="WIK193" s="973"/>
      <c r="WIL193" s="973"/>
      <c r="WIM193" s="973"/>
      <c r="WIN193" s="973"/>
      <c r="WIO193" s="973"/>
      <c r="WIP193" s="973"/>
      <c r="WIQ193" s="973"/>
      <c r="WIR193" s="973"/>
      <c r="WIS193" s="973"/>
      <c r="WIT193" s="973"/>
      <c r="WIU193" s="973"/>
      <c r="WIV193" s="973"/>
      <c r="WIW193" s="973"/>
      <c r="WIX193" s="973"/>
      <c r="WIY193" s="973"/>
      <c r="WIZ193" s="973"/>
      <c r="WJA193" s="973"/>
      <c r="WJB193" s="973"/>
      <c r="WJC193" s="973"/>
      <c r="WJD193" s="973"/>
      <c r="WJE193" s="973"/>
      <c r="WJF193" s="973"/>
      <c r="WJG193" s="973"/>
      <c r="WJH193" s="973"/>
      <c r="WJI193" s="973"/>
      <c r="WJJ193" s="973"/>
      <c r="WJK193" s="973"/>
      <c r="WJL193" s="973"/>
      <c r="WJM193" s="973"/>
      <c r="WJN193" s="973"/>
      <c r="WJO193" s="973"/>
      <c r="WJP193" s="973"/>
      <c r="WJQ193" s="973"/>
      <c r="WJR193" s="973"/>
      <c r="WJS193" s="973"/>
      <c r="WJT193" s="973"/>
      <c r="WJU193" s="973"/>
      <c r="WJV193" s="973"/>
      <c r="WJW193" s="973"/>
      <c r="WJX193" s="973"/>
      <c r="WJY193" s="973"/>
      <c r="WJZ193" s="973"/>
      <c r="WKA193" s="973"/>
      <c r="WKB193" s="973"/>
      <c r="WKC193" s="973"/>
      <c r="WKD193" s="973"/>
      <c r="WKE193" s="973"/>
      <c r="WKF193" s="973"/>
      <c r="WKG193" s="973"/>
      <c r="WKH193" s="973"/>
      <c r="WKI193" s="973"/>
      <c r="WKJ193" s="973"/>
      <c r="WKK193" s="973"/>
      <c r="WKL193" s="973"/>
      <c r="WKM193" s="973"/>
      <c r="WKN193" s="973"/>
      <c r="WKO193" s="973"/>
      <c r="WKP193" s="973"/>
      <c r="WKQ193" s="973"/>
      <c r="WKR193" s="973"/>
      <c r="WKS193" s="973"/>
      <c r="WKT193" s="973"/>
      <c r="WKU193" s="973"/>
      <c r="WKV193" s="973"/>
      <c r="WKW193" s="973"/>
      <c r="WKX193" s="973"/>
      <c r="WKY193" s="973"/>
      <c r="WKZ193" s="973"/>
      <c r="WLA193" s="973"/>
      <c r="WLB193" s="973"/>
      <c r="WLC193" s="973"/>
      <c r="WLD193" s="973"/>
      <c r="WLE193" s="973"/>
      <c r="WLF193" s="973"/>
      <c r="WLG193" s="973"/>
      <c r="WLH193" s="973"/>
      <c r="WLI193" s="973"/>
      <c r="WLJ193" s="973"/>
      <c r="WLK193" s="973"/>
      <c r="WLL193" s="973"/>
      <c r="WLM193" s="973"/>
      <c r="WLN193" s="973"/>
      <c r="WLO193" s="973"/>
      <c r="WLP193" s="973"/>
      <c r="WLQ193" s="973"/>
      <c r="WLR193" s="973"/>
      <c r="WLS193" s="973"/>
      <c r="WLT193" s="973"/>
      <c r="WLU193" s="973"/>
      <c r="WLV193" s="973"/>
      <c r="WLW193" s="973"/>
      <c r="WLX193" s="973"/>
      <c r="WLY193" s="973"/>
      <c r="WLZ193" s="973"/>
      <c r="WMA193" s="973"/>
      <c r="WMB193" s="973"/>
      <c r="WMC193" s="973"/>
      <c r="WMD193" s="973"/>
      <c r="WME193" s="973"/>
      <c r="WMF193" s="973"/>
      <c r="WMG193" s="973"/>
      <c r="WMH193" s="973"/>
      <c r="WMI193" s="973"/>
      <c r="WMJ193" s="973"/>
      <c r="WMK193" s="973"/>
      <c r="WML193" s="973"/>
      <c r="WMM193" s="973"/>
      <c r="WMN193" s="973"/>
      <c r="WMO193" s="973"/>
      <c r="WMP193" s="973"/>
      <c r="WMQ193" s="973"/>
      <c r="WMR193" s="973"/>
      <c r="WMS193" s="973"/>
      <c r="WMT193" s="973"/>
      <c r="WMU193" s="973"/>
      <c r="WMV193" s="973"/>
      <c r="WMW193" s="973"/>
      <c r="WMX193" s="973"/>
      <c r="WMY193" s="973"/>
      <c r="WMZ193" s="973"/>
      <c r="WNA193" s="973"/>
      <c r="WNB193" s="973"/>
      <c r="WNC193" s="973"/>
      <c r="WND193" s="973"/>
      <c r="WNE193" s="973"/>
      <c r="WNF193" s="973"/>
      <c r="WNG193" s="973"/>
      <c r="WNH193" s="973"/>
      <c r="WNI193" s="973"/>
      <c r="WNJ193" s="973"/>
      <c r="WNK193" s="973"/>
      <c r="WNL193" s="973"/>
      <c r="WNM193" s="973"/>
      <c r="WNN193" s="973"/>
      <c r="WNO193" s="973"/>
      <c r="WNP193" s="973"/>
      <c r="WNQ193" s="973"/>
      <c r="WNR193" s="973"/>
      <c r="WNS193" s="973"/>
      <c r="WNT193" s="973"/>
      <c r="WNU193" s="973"/>
      <c r="WNV193" s="973"/>
      <c r="WNW193" s="973"/>
      <c r="WNX193" s="973"/>
      <c r="WNY193" s="973"/>
      <c r="WNZ193" s="973"/>
      <c r="WOA193" s="973"/>
      <c r="WOB193" s="973"/>
      <c r="WOC193" s="973"/>
      <c r="WOD193" s="973"/>
      <c r="WOE193" s="973"/>
      <c r="WOF193" s="973"/>
      <c r="WOG193" s="973"/>
      <c r="WOH193" s="973"/>
      <c r="WOI193" s="973"/>
      <c r="WOJ193" s="973"/>
      <c r="WOK193" s="973"/>
      <c r="WOL193" s="973"/>
      <c r="WOM193" s="973"/>
      <c r="WON193" s="973"/>
      <c r="WOO193" s="973"/>
      <c r="WOP193" s="973"/>
      <c r="WOQ193" s="973"/>
      <c r="WOR193" s="973"/>
      <c r="WOS193" s="973"/>
      <c r="WOT193" s="973"/>
      <c r="WOU193" s="973"/>
      <c r="WOV193" s="973"/>
      <c r="WOW193" s="973"/>
      <c r="WOX193" s="973"/>
      <c r="WOY193" s="973"/>
      <c r="WOZ193" s="973"/>
      <c r="WPA193" s="973"/>
      <c r="WPB193" s="973"/>
      <c r="WPC193" s="973"/>
      <c r="WPD193" s="973"/>
      <c r="WPE193" s="973"/>
      <c r="WPF193" s="973"/>
      <c r="WPG193" s="973"/>
      <c r="WPH193" s="973"/>
      <c r="WPI193" s="973"/>
      <c r="WPJ193" s="973"/>
      <c r="WPK193" s="973"/>
      <c r="WPL193" s="973"/>
      <c r="WPM193" s="973"/>
      <c r="WPN193" s="973"/>
      <c r="WPO193" s="973"/>
      <c r="WPP193" s="973"/>
      <c r="WPQ193" s="973"/>
      <c r="WPR193" s="973"/>
      <c r="WPS193" s="973"/>
      <c r="WPT193" s="973"/>
      <c r="WPU193" s="973"/>
      <c r="WPV193" s="973"/>
      <c r="WPW193" s="973"/>
      <c r="WPX193" s="973"/>
      <c r="WPY193" s="973"/>
      <c r="WPZ193" s="973"/>
      <c r="WQA193" s="973"/>
      <c r="WQB193" s="973"/>
      <c r="WQC193" s="973"/>
      <c r="WQD193" s="973"/>
      <c r="WQE193" s="973"/>
      <c r="WQF193" s="973"/>
      <c r="WQG193" s="973"/>
      <c r="WQH193" s="973"/>
      <c r="WQI193" s="973"/>
      <c r="WQJ193" s="973"/>
      <c r="WQK193" s="973"/>
      <c r="WQL193" s="973"/>
      <c r="WQM193" s="973"/>
      <c r="WQN193" s="973"/>
      <c r="WQO193" s="973"/>
      <c r="WQP193" s="973"/>
      <c r="WQQ193" s="973"/>
      <c r="WQR193" s="973"/>
      <c r="WQS193" s="973"/>
      <c r="WQT193" s="973"/>
      <c r="WQU193" s="973"/>
      <c r="WQV193" s="973"/>
      <c r="WQW193" s="973"/>
      <c r="WQX193" s="973"/>
      <c r="WQY193" s="973"/>
      <c r="WQZ193" s="973"/>
      <c r="WRA193" s="973"/>
      <c r="WRB193" s="973"/>
      <c r="WRC193" s="973"/>
      <c r="WRD193" s="973"/>
      <c r="WRE193" s="973"/>
      <c r="WRF193" s="973"/>
      <c r="WRG193" s="973"/>
      <c r="WRH193" s="973"/>
      <c r="WRI193" s="973"/>
      <c r="WRJ193" s="973"/>
      <c r="WRK193" s="973"/>
      <c r="WRL193" s="973"/>
      <c r="WRM193" s="973"/>
      <c r="WRN193" s="973"/>
      <c r="WRO193" s="973"/>
      <c r="WRP193" s="973"/>
      <c r="WRQ193" s="973"/>
      <c r="WRR193" s="973"/>
      <c r="WRS193" s="973"/>
      <c r="WRT193" s="973"/>
      <c r="WRU193" s="973"/>
      <c r="WRV193" s="973"/>
      <c r="WRW193" s="973"/>
      <c r="WRX193" s="973"/>
      <c r="WRY193" s="973"/>
      <c r="WRZ193" s="973"/>
      <c r="WSA193" s="973"/>
      <c r="WSB193" s="973"/>
      <c r="WSC193" s="973"/>
      <c r="WSD193" s="973"/>
      <c r="WSE193" s="973"/>
      <c r="WSF193" s="973"/>
      <c r="WSG193" s="973"/>
      <c r="WSH193" s="973"/>
      <c r="WSI193" s="973"/>
      <c r="WSJ193" s="973"/>
      <c r="WSK193" s="973"/>
      <c r="WSL193" s="973"/>
      <c r="WSM193" s="973"/>
      <c r="WSN193" s="973"/>
      <c r="WSO193" s="973"/>
      <c r="WSP193" s="973"/>
      <c r="WSQ193" s="973"/>
      <c r="WSR193" s="973"/>
      <c r="WSS193" s="973"/>
      <c r="WST193" s="973"/>
      <c r="WSU193" s="973"/>
      <c r="WSV193" s="973"/>
      <c r="WSW193" s="973"/>
      <c r="WSX193" s="973"/>
      <c r="WSY193" s="973"/>
      <c r="WSZ193" s="973"/>
      <c r="WTA193" s="973"/>
      <c r="WTB193" s="973"/>
      <c r="WTC193" s="973"/>
      <c r="WTD193" s="973"/>
      <c r="WTE193" s="973"/>
      <c r="WTF193" s="973"/>
      <c r="WTG193" s="973"/>
      <c r="WTH193" s="973"/>
      <c r="WTI193" s="973"/>
      <c r="WTJ193" s="973"/>
      <c r="WTK193" s="973"/>
      <c r="WTL193" s="973"/>
      <c r="WTM193" s="973"/>
      <c r="WTN193" s="973"/>
      <c r="WTO193" s="973"/>
      <c r="WTP193" s="973"/>
      <c r="WTQ193" s="973"/>
      <c r="WTR193" s="973"/>
      <c r="WTS193" s="973"/>
      <c r="WTT193" s="973"/>
      <c r="WTU193" s="973"/>
      <c r="WTV193" s="973"/>
      <c r="WTW193" s="973"/>
      <c r="WTX193" s="973"/>
      <c r="WTY193" s="973"/>
      <c r="WTZ193" s="973"/>
      <c r="WUA193" s="973"/>
      <c r="WUB193" s="973"/>
      <c r="WUC193" s="973"/>
      <c r="WUD193" s="973"/>
      <c r="WUE193" s="973"/>
      <c r="WUF193" s="973"/>
      <c r="WUG193" s="973"/>
      <c r="WUH193" s="973"/>
      <c r="WUI193" s="973"/>
      <c r="WUJ193" s="973"/>
      <c r="WUK193" s="973"/>
      <c r="WUL193" s="973"/>
      <c r="WUM193" s="973"/>
      <c r="WUN193" s="973"/>
      <c r="WUO193" s="973"/>
      <c r="WUP193" s="973"/>
      <c r="WUQ193" s="973"/>
      <c r="WUR193" s="973"/>
      <c r="WUS193" s="973"/>
      <c r="WUT193" s="973"/>
      <c r="WUU193" s="973"/>
      <c r="WUV193" s="973"/>
      <c r="WUW193" s="973"/>
      <c r="WUX193" s="973"/>
      <c r="WUY193" s="973"/>
      <c r="WUZ193" s="973"/>
      <c r="WVA193" s="973"/>
      <c r="WVB193" s="973"/>
      <c r="WVC193" s="973"/>
      <c r="WVD193" s="973"/>
      <c r="WVE193" s="973"/>
      <c r="WVF193" s="973"/>
      <c r="WVG193" s="973"/>
      <c r="WVH193" s="973"/>
      <c r="WVI193" s="973"/>
      <c r="WVJ193" s="973"/>
      <c r="WVK193" s="973"/>
      <c r="WVL193" s="973"/>
      <c r="WVM193" s="973"/>
      <c r="WVN193" s="973"/>
      <c r="WVO193" s="973"/>
      <c r="WVP193" s="973"/>
      <c r="WVQ193" s="973"/>
      <c r="WVR193" s="973"/>
      <c r="WVS193" s="973"/>
      <c r="WVT193" s="973"/>
      <c r="WVU193" s="973"/>
      <c r="WVV193" s="973"/>
      <c r="WVW193" s="973"/>
      <c r="WVX193" s="973"/>
      <c r="WVY193" s="973"/>
      <c r="WVZ193" s="973"/>
      <c r="WWA193" s="973"/>
      <c r="WWB193" s="973"/>
      <c r="WWC193" s="973"/>
      <c r="WWD193" s="973"/>
      <c r="WWE193" s="973"/>
      <c r="WWF193" s="973"/>
      <c r="WWG193" s="973"/>
      <c r="WWH193" s="973"/>
      <c r="WWI193" s="973"/>
      <c r="WWJ193" s="973"/>
      <c r="WWK193" s="973"/>
      <c r="WWL193" s="973"/>
      <c r="WWM193" s="973"/>
      <c r="WWN193" s="973"/>
      <c r="WWO193" s="973"/>
      <c r="WWP193" s="973"/>
      <c r="WWQ193" s="973"/>
      <c r="WWR193" s="973"/>
      <c r="WWS193" s="973"/>
      <c r="WWT193" s="973"/>
      <c r="WWU193" s="973"/>
      <c r="WWV193" s="973"/>
      <c r="WWW193" s="973"/>
      <c r="WWX193" s="973"/>
      <c r="WWY193" s="973"/>
      <c r="WWZ193" s="973"/>
      <c r="WXA193" s="973"/>
      <c r="WXB193" s="973"/>
      <c r="WXC193" s="973"/>
      <c r="WXD193" s="973"/>
      <c r="WXE193" s="973"/>
      <c r="WXF193" s="973"/>
      <c r="WXG193" s="973"/>
      <c r="WXH193" s="973"/>
      <c r="WXI193" s="973"/>
      <c r="WXJ193" s="973"/>
      <c r="WXK193" s="973"/>
      <c r="WXL193" s="973"/>
      <c r="WXM193" s="973"/>
      <c r="WXN193" s="973"/>
      <c r="WXO193" s="973"/>
      <c r="WXP193" s="973"/>
      <c r="WXQ193" s="973"/>
      <c r="WXR193" s="973"/>
      <c r="WXS193" s="973"/>
      <c r="WXT193" s="973"/>
      <c r="WXU193" s="973"/>
      <c r="WXV193" s="973"/>
      <c r="WXW193" s="973"/>
      <c r="WXX193" s="973"/>
      <c r="WXY193" s="973"/>
      <c r="WXZ193" s="973"/>
      <c r="WYA193" s="973"/>
      <c r="WYB193" s="973"/>
      <c r="WYC193" s="973"/>
      <c r="WYD193" s="973"/>
      <c r="WYE193" s="973"/>
      <c r="WYF193" s="973"/>
      <c r="WYG193" s="973"/>
      <c r="WYH193" s="973"/>
      <c r="WYI193" s="973"/>
      <c r="WYJ193" s="973"/>
      <c r="WYK193" s="973"/>
      <c r="WYL193" s="973"/>
      <c r="WYM193" s="973"/>
      <c r="WYN193" s="973"/>
      <c r="WYO193" s="973"/>
      <c r="WYP193" s="973"/>
      <c r="WYQ193" s="973"/>
      <c r="WYR193" s="973"/>
      <c r="WYS193" s="973"/>
      <c r="WYT193" s="973"/>
      <c r="WYU193" s="973"/>
      <c r="WYV193" s="973"/>
      <c r="WYW193" s="973"/>
      <c r="WYX193" s="973"/>
      <c r="WYY193" s="973"/>
      <c r="WYZ193" s="973"/>
      <c r="WZA193" s="973"/>
      <c r="WZB193" s="973"/>
      <c r="WZC193" s="973"/>
      <c r="WZD193" s="973"/>
      <c r="WZE193" s="973"/>
      <c r="WZF193" s="973"/>
      <c r="WZG193" s="973"/>
      <c r="WZH193" s="973"/>
      <c r="WZI193" s="973"/>
      <c r="WZJ193" s="973"/>
      <c r="WZK193" s="973"/>
      <c r="WZL193" s="973"/>
      <c r="WZM193" s="973"/>
      <c r="WZN193" s="973"/>
      <c r="WZO193" s="973"/>
      <c r="WZP193" s="973"/>
      <c r="WZQ193" s="973"/>
      <c r="WZR193" s="973"/>
      <c r="WZS193" s="973"/>
      <c r="WZT193" s="973"/>
      <c r="WZU193" s="973"/>
      <c r="WZV193" s="973"/>
      <c r="WZW193" s="973"/>
      <c r="WZX193" s="973"/>
      <c r="WZY193" s="973"/>
      <c r="WZZ193" s="973"/>
      <c r="XAA193" s="973"/>
      <c r="XAB193" s="973"/>
      <c r="XAC193" s="973"/>
      <c r="XAD193" s="973"/>
      <c r="XAE193" s="973"/>
      <c r="XAF193" s="973"/>
      <c r="XAG193" s="973"/>
      <c r="XAH193" s="973"/>
      <c r="XAI193" s="973"/>
      <c r="XAJ193" s="973"/>
      <c r="XAK193" s="973"/>
      <c r="XAL193" s="973"/>
      <c r="XAM193" s="973"/>
      <c r="XAN193" s="973"/>
      <c r="XAO193" s="973"/>
      <c r="XAP193" s="973"/>
      <c r="XAQ193" s="973"/>
      <c r="XAR193" s="973"/>
      <c r="XAS193" s="973"/>
      <c r="XAT193" s="973"/>
      <c r="XAU193" s="973"/>
      <c r="XAV193" s="973"/>
      <c r="XAW193" s="973"/>
      <c r="XAX193" s="973"/>
      <c r="XAY193" s="973"/>
      <c r="XAZ193" s="973"/>
      <c r="XBA193" s="973"/>
      <c r="XBB193" s="973"/>
      <c r="XBC193" s="973"/>
      <c r="XBD193" s="973"/>
      <c r="XBE193" s="973"/>
      <c r="XBF193" s="973"/>
      <c r="XBG193" s="973"/>
      <c r="XBH193" s="973"/>
      <c r="XBI193" s="973"/>
      <c r="XBJ193" s="973"/>
      <c r="XBK193" s="973"/>
      <c r="XBL193" s="973"/>
      <c r="XBM193" s="973"/>
      <c r="XBN193" s="973"/>
      <c r="XBO193" s="973"/>
      <c r="XBP193" s="973"/>
      <c r="XBQ193" s="973"/>
      <c r="XBR193" s="973"/>
      <c r="XBS193" s="973"/>
      <c r="XBT193" s="973"/>
      <c r="XBU193" s="973"/>
      <c r="XBV193" s="973"/>
      <c r="XBW193" s="973"/>
      <c r="XBX193" s="973"/>
      <c r="XBY193" s="973"/>
      <c r="XBZ193" s="973"/>
      <c r="XCA193" s="973"/>
      <c r="XCB193" s="973"/>
      <c r="XCC193" s="973"/>
      <c r="XCD193" s="973"/>
      <c r="XCE193" s="973"/>
      <c r="XCF193" s="973"/>
      <c r="XCG193" s="973"/>
      <c r="XCH193" s="973"/>
      <c r="XCI193" s="973"/>
      <c r="XCJ193" s="973"/>
      <c r="XCK193" s="973"/>
      <c r="XCL193" s="973"/>
      <c r="XCM193" s="973"/>
      <c r="XCN193" s="973"/>
      <c r="XCO193" s="973"/>
      <c r="XCP193" s="973"/>
      <c r="XCQ193" s="973"/>
      <c r="XCR193" s="973"/>
      <c r="XCS193" s="973"/>
      <c r="XCT193" s="973"/>
      <c r="XCU193" s="973"/>
      <c r="XCV193" s="973"/>
      <c r="XCW193" s="973"/>
      <c r="XCX193" s="973"/>
      <c r="XCY193" s="973"/>
      <c r="XCZ193" s="973"/>
      <c r="XDA193" s="973"/>
      <c r="XDB193" s="973"/>
      <c r="XDC193" s="973"/>
      <c r="XDD193" s="973"/>
      <c r="XDE193" s="973"/>
      <c r="XDF193" s="973"/>
      <c r="XDG193" s="973"/>
      <c r="XDH193" s="973"/>
      <c r="XDI193" s="973"/>
      <c r="XDJ193" s="973"/>
      <c r="XDK193" s="973"/>
      <c r="XDL193" s="973"/>
      <c r="XDM193" s="973"/>
      <c r="XDN193" s="973"/>
      <c r="XDO193" s="973"/>
      <c r="XDP193" s="973"/>
      <c r="XDQ193" s="973"/>
      <c r="XDR193" s="973"/>
      <c r="XDS193" s="973"/>
      <c r="XDT193" s="973"/>
      <c r="XDU193" s="973"/>
      <c r="XDV193" s="973"/>
      <c r="XDW193" s="973"/>
      <c r="XDX193" s="973"/>
      <c r="XDY193" s="973"/>
      <c r="XDZ193" s="973"/>
      <c r="XEA193" s="973"/>
      <c r="XEB193" s="973"/>
      <c r="XEC193" s="973"/>
      <c r="XED193" s="973"/>
      <c r="XEE193" s="973"/>
      <c r="XEF193" s="973"/>
      <c r="XEG193" s="973"/>
      <c r="XEH193" s="973"/>
      <c r="XEI193" s="973"/>
      <c r="XEJ193" s="973"/>
      <c r="XEK193" s="973"/>
      <c r="XEL193" s="973"/>
      <c r="XEM193" s="973"/>
      <c r="XEN193" s="973"/>
      <c r="XEO193" s="973"/>
      <c r="XEP193" s="973"/>
      <c r="XEQ193" s="973"/>
      <c r="XER193" s="973"/>
      <c r="XES193" s="973"/>
      <c r="XET193" s="973"/>
      <c r="XEU193" s="973"/>
      <c r="XEV193" s="973"/>
      <c r="XEW193" s="973"/>
      <c r="XEX193" s="973"/>
      <c r="XEY193" s="973"/>
      <c r="XEZ193" s="973"/>
      <c r="XFA193" s="973"/>
      <c r="XFB193" s="973"/>
      <c r="XFC193" s="973"/>
      <c r="XFD193" s="973"/>
    </row>
    <row r="194" spans="1:16384" x14ac:dyDescent="0.25">
      <c r="A194" s="973" t="s">
        <v>253</v>
      </c>
      <c r="B194" s="977"/>
      <c r="C194" s="972">
        <f t="shared" ref="C194:N194" si="67">IF((C176+2000)&gt;2000,2000,IF((C176+2000)&lt;0,0,C176+2000))</f>
        <v>2000</v>
      </c>
      <c r="D194" s="972">
        <f t="shared" si="67"/>
        <v>2000</v>
      </c>
      <c r="E194" s="972">
        <f t="shared" si="67"/>
        <v>2000</v>
      </c>
      <c r="F194" s="972">
        <f t="shared" si="67"/>
        <v>2000</v>
      </c>
      <c r="G194" s="972">
        <f t="shared" si="67"/>
        <v>2000</v>
      </c>
      <c r="H194" s="972">
        <f t="shared" si="67"/>
        <v>2000</v>
      </c>
      <c r="I194" s="972">
        <f t="shared" si="67"/>
        <v>2000</v>
      </c>
      <c r="J194" s="972">
        <f t="shared" si="67"/>
        <v>2000</v>
      </c>
      <c r="K194" s="972">
        <f t="shared" si="67"/>
        <v>2000</v>
      </c>
      <c r="L194" s="972">
        <f t="shared" si="67"/>
        <v>2000</v>
      </c>
      <c r="M194" s="972">
        <f t="shared" si="67"/>
        <v>2000</v>
      </c>
      <c r="N194" s="972">
        <f t="shared" si="67"/>
        <v>2000</v>
      </c>
      <c r="O194" s="972">
        <f t="shared" si="66"/>
        <v>2000</v>
      </c>
      <c r="P194" s="972">
        <f t="shared" si="66"/>
        <v>2000</v>
      </c>
      <c r="Q194" s="972">
        <f t="shared" si="66"/>
        <v>2000</v>
      </c>
      <c r="R194" s="972">
        <f t="shared" si="66"/>
        <v>2000</v>
      </c>
      <c r="S194" s="1160">
        <f t="shared" si="66"/>
        <v>2000</v>
      </c>
      <c r="T194" s="1122"/>
      <c r="U194" s="1122"/>
      <c r="V194" s="1122"/>
      <c r="W194" s="1122"/>
      <c r="X194" s="1122"/>
      <c r="Y194" s="1122"/>
      <c r="Z194" s="1122"/>
      <c r="AA194" s="1122"/>
      <c r="AB194" s="1122"/>
      <c r="AC194" s="1122"/>
      <c r="AD194" s="1122"/>
      <c r="AE194" s="1122"/>
      <c r="AF194" s="1170"/>
      <c r="AG194" s="1091"/>
      <c r="AH194" s="973"/>
      <c r="AI194" s="973"/>
      <c r="AJ194" s="973"/>
      <c r="AK194" s="973"/>
      <c r="AL194" s="973"/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/>
      <c r="AX194" s="973"/>
      <c r="AY194" s="973"/>
      <c r="AZ194" s="973"/>
      <c r="BA194" s="973"/>
      <c r="BB194" s="973"/>
      <c r="BC194" s="973"/>
      <c r="BD194" s="973"/>
      <c r="BE194" s="973"/>
      <c r="BF194" s="973"/>
      <c r="BG194" s="973"/>
      <c r="BH194" s="973"/>
      <c r="BI194" s="973"/>
      <c r="BJ194" s="973"/>
      <c r="BK194" s="973"/>
      <c r="BL194" s="973"/>
      <c r="BM194" s="973"/>
      <c r="BN194" s="973"/>
      <c r="BO194" s="973"/>
      <c r="BP194" s="973"/>
      <c r="BQ194" s="973"/>
      <c r="BR194" s="973"/>
      <c r="BS194" s="973"/>
      <c r="BT194" s="973"/>
      <c r="BU194" s="973"/>
      <c r="BV194" s="973"/>
      <c r="BW194" s="973"/>
      <c r="BX194" s="973"/>
      <c r="BY194" s="973"/>
      <c r="BZ194" s="973"/>
      <c r="CA194" s="973"/>
      <c r="CB194" s="973"/>
      <c r="CC194" s="973"/>
      <c r="CD194" s="973"/>
      <c r="CE194" s="973"/>
      <c r="CF194" s="973"/>
      <c r="CG194" s="973"/>
      <c r="CH194" s="973"/>
      <c r="CI194" s="973"/>
      <c r="CJ194" s="973"/>
      <c r="CK194" s="973"/>
      <c r="CL194" s="973"/>
      <c r="CM194" s="973"/>
      <c r="CN194" s="973"/>
      <c r="CO194" s="973"/>
      <c r="CP194" s="973"/>
      <c r="CQ194" s="973"/>
      <c r="CR194" s="973"/>
      <c r="CS194" s="973"/>
      <c r="CT194" s="973"/>
      <c r="CU194" s="973"/>
      <c r="CV194" s="973"/>
      <c r="CW194" s="973"/>
      <c r="CX194" s="973"/>
      <c r="CY194" s="973"/>
      <c r="CZ194" s="973"/>
      <c r="DA194" s="973"/>
      <c r="DB194" s="973"/>
      <c r="DC194" s="973"/>
      <c r="DD194" s="973"/>
      <c r="DE194" s="973"/>
      <c r="DF194" s="973"/>
      <c r="DG194" s="973"/>
      <c r="DH194" s="973"/>
      <c r="DI194" s="973"/>
      <c r="DJ194" s="973"/>
      <c r="DK194" s="973"/>
      <c r="DL194" s="973"/>
      <c r="DM194" s="973"/>
      <c r="DN194" s="973"/>
      <c r="DO194" s="973"/>
      <c r="DP194" s="973"/>
      <c r="DQ194" s="973"/>
      <c r="DR194" s="973"/>
      <c r="DS194" s="973"/>
      <c r="DT194" s="973"/>
      <c r="DU194" s="973"/>
      <c r="DV194" s="973"/>
      <c r="DW194" s="973"/>
      <c r="DX194" s="973"/>
      <c r="DY194" s="973"/>
      <c r="DZ194" s="973"/>
      <c r="EA194" s="973"/>
      <c r="EB194" s="973"/>
      <c r="EC194" s="973"/>
      <c r="ED194" s="973"/>
      <c r="EE194" s="973"/>
      <c r="EF194" s="973"/>
      <c r="EG194" s="973"/>
      <c r="EH194" s="973"/>
      <c r="EI194" s="973"/>
      <c r="EJ194" s="973"/>
      <c r="EK194" s="973"/>
      <c r="EL194" s="973"/>
      <c r="EM194" s="973"/>
      <c r="EN194" s="973"/>
      <c r="EO194" s="973"/>
      <c r="EP194" s="973"/>
      <c r="EQ194" s="973"/>
      <c r="ER194" s="973"/>
      <c r="ES194" s="973"/>
      <c r="ET194" s="973"/>
      <c r="EU194" s="973"/>
      <c r="EV194" s="973"/>
      <c r="EW194" s="973"/>
      <c r="EX194" s="973"/>
      <c r="EY194" s="973"/>
      <c r="EZ194" s="973"/>
      <c r="FA194" s="973"/>
      <c r="FB194" s="973"/>
      <c r="FC194" s="973"/>
      <c r="FD194" s="973"/>
      <c r="FE194" s="973"/>
      <c r="FF194" s="973"/>
      <c r="FG194" s="973"/>
      <c r="FH194" s="973"/>
      <c r="FI194" s="973"/>
      <c r="FJ194" s="973"/>
      <c r="FK194" s="973"/>
      <c r="FL194" s="973"/>
      <c r="FM194" s="973"/>
      <c r="FN194" s="973"/>
      <c r="FO194" s="973"/>
      <c r="FP194" s="973"/>
      <c r="FQ194" s="973"/>
      <c r="FR194" s="973"/>
      <c r="FS194" s="973"/>
      <c r="FT194" s="973"/>
      <c r="FU194" s="973"/>
      <c r="FV194" s="973"/>
      <c r="FW194" s="973"/>
      <c r="FX194" s="973"/>
      <c r="FY194" s="973"/>
      <c r="FZ194" s="973"/>
      <c r="GA194" s="973"/>
      <c r="GB194" s="973"/>
      <c r="GC194" s="973"/>
      <c r="GD194" s="973"/>
      <c r="GE194" s="973"/>
      <c r="GF194" s="973"/>
      <c r="GG194" s="973"/>
      <c r="GH194" s="973"/>
      <c r="GI194" s="973"/>
      <c r="GJ194" s="973"/>
      <c r="GK194" s="973"/>
      <c r="GL194" s="973"/>
      <c r="GM194" s="973"/>
      <c r="GN194" s="973"/>
      <c r="GO194" s="973"/>
      <c r="GP194" s="973"/>
      <c r="GQ194" s="973"/>
      <c r="GR194" s="973"/>
      <c r="GS194" s="973"/>
      <c r="GT194" s="973"/>
      <c r="GU194" s="973"/>
      <c r="GV194" s="973"/>
      <c r="GW194" s="973"/>
      <c r="GX194" s="973"/>
      <c r="GY194" s="973"/>
      <c r="GZ194" s="973"/>
      <c r="HA194" s="973"/>
      <c r="HB194" s="973"/>
      <c r="HC194" s="973"/>
      <c r="HD194" s="973"/>
      <c r="HE194" s="973"/>
      <c r="HF194" s="973"/>
      <c r="HG194" s="973"/>
      <c r="HH194" s="973"/>
      <c r="HI194" s="973"/>
      <c r="HJ194" s="973"/>
      <c r="HK194" s="973"/>
      <c r="HL194" s="973"/>
      <c r="HM194" s="973"/>
      <c r="HN194" s="973"/>
      <c r="HO194" s="973"/>
      <c r="HP194" s="973"/>
      <c r="HQ194" s="973"/>
      <c r="HR194" s="973"/>
      <c r="HS194" s="973"/>
      <c r="HT194" s="973"/>
      <c r="HU194" s="973"/>
      <c r="HV194" s="973"/>
      <c r="HW194" s="973"/>
      <c r="HX194" s="973"/>
      <c r="HY194" s="973"/>
      <c r="HZ194" s="973"/>
      <c r="IA194" s="973"/>
      <c r="IB194" s="973"/>
      <c r="IC194" s="973"/>
      <c r="ID194" s="973"/>
      <c r="IE194" s="973"/>
      <c r="IF194" s="973"/>
      <c r="IG194" s="973"/>
      <c r="IH194" s="973"/>
      <c r="II194" s="973"/>
      <c r="IJ194" s="973"/>
      <c r="IK194" s="973"/>
      <c r="IL194" s="973"/>
      <c r="IM194" s="973"/>
      <c r="IN194" s="973"/>
      <c r="IO194" s="973"/>
      <c r="IP194" s="973"/>
      <c r="IQ194" s="973"/>
      <c r="IR194" s="973"/>
      <c r="IS194" s="973"/>
      <c r="IT194" s="973"/>
      <c r="IU194" s="973"/>
      <c r="IV194" s="973"/>
      <c r="IW194" s="973"/>
      <c r="IX194" s="973"/>
      <c r="IY194" s="973"/>
      <c r="IZ194" s="973"/>
      <c r="JA194" s="973"/>
      <c r="JB194" s="973"/>
      <c r="JC194" s="973"/>
      <c r="JD194" s="973"/>
      <c r="JE194" s="973"/>
      <c r="JF194" s="973"/>
      <c r="JG194" s="973"/>
      <c r="JH194" s="973"/>
      <c r="JI194" s="973"/>
      <c r="JJ194" s="973"/>
      <c r="JK194" s="973"/>
      <c r="JL194" s="973"/>
      <c r="JM194" s="973"/>
      <c r="JN194" s="973"/>
      <c r="JO194" s="973"/>
      <c r="JP194" s="973"/>
      <c r="JQ194" s="973"/>
      <c r="JR194" s="973"/>
      <c r="JS194" s="973"/>
      <c r="JT194" s="973"/>
      <c r="JU194" s="973"/>
      <c r="JV194" s="973"/>
      <c r="JW194" s="973"/>
      <c r="JX194" s="973"/>
      <c r="JY194" s="973"/>
      <c r="JZ194" s="973"/>
      <c r="KA194" s="973"/>
      <c r="KB194" s="973"/>
      <c r="KC194" s="973"/>
      <c r="KD194" s="973"/>
      <c r="KE194" s="973"/>
      <c r="KF194" s="973"/>
      <c r="KG194" s="973"/>
      <c r="KH194" s="973"/>
      <c r="KI194" s="973"/>
      <c r="KJ194" s="973"/>
      <c r="KK194" s="973"/>
      <c r="KL194" s="973"/>
      <c r="KM194" s="973"/>
      <c r="KN194" s="973"/>
      <c r="KO194" s="973"/>
      <c r="KP194" s="973"/>
      <c r="KQ194" s="973"/>
      <c r="KR194" s="973"/>
      <c r="KS194" s="973"/>
      <c r="KT194" s="973"/>
      <c r="KU194" s="973"/>
      <c r="KV194" s="973"/>
      <c r="KW194" s="973"/>
      <c r="KX194" s="973"/>
      <c r="KY194" s="973"/>
      <c r="KZ194" s="973"/>
      <c r="LA194" s="973"/>
      <c r="LB194" s="973"/>
      <c r="LC194" s="973"/>
      <c r="LD194" s="973"/>
      <c r="LE194" s="973"/>
      <c r="LF194" s="973"/>
      <c r="LG194" s="973"/>
      <c r="LH194" s="973"/>
      <c r="LI194" s="973"/>
      <c r="LJ194" s="973"/>
      <c r="LK194" s="973"/>
      <c r="LL194" s="973"/>
      <c r="LM194" s="973"/>
      <c r="LN194" s="973"/>
      <c r="LO194" s="973"/>
      <c r="LP194" s="973"/>
      <c r="LQ194" s="973"/>
      <c r="LR194" s="973"/>
      <c r="LS194" s="973"/>
      <c r="LT194" s="973"/>
      <c r="LU194" s="973"/>
      <c r="LV194" s="973"/>
      <c r="LW194" s="973"/>
      <c r="LX194" s="973"/>
      <c r="LY194" s="973"/>
      <c r="LZ194" s="973"/>
      <c r="MA194" s="973"/>
      <c r="MB194" s="973"/>
      <c r="MC194" s="973"/>
      <c r="MD194" s="973"/>
      <c r="ME194" s="973"/>
      <c r="MF194" s="973"/>
      <c r="MG194" s="973"/>
      <c r="MH194" s="973"/>
      <c r="MI194" s="973"/>
      <c r="MJ194" s="973"/>
      <c r="MK194" s="973"/>
      <c r="ML194" s="973"/>
      <c r="MM194" s="973"/>
      <c r="MN194" s="973"/>
      <c r="MO194" s="973"/>
      <c r="MP194" s="973"/>
      <c r="MQ194" s="973"/>
      <c r="MR194" s="973"/>
      <c r="MS194" s="973"/>
      <c r="MT194" s="973"/>
      <c r="MU194" s="973"/>
      <c r="MV194" s="973"/>
      <c r="MW194" s="973"/>
      <c r="MX194" s="973"/>
      <c r="MY194" s="973"/>
      <c r="MZ194" s="973"/>
      <c r="NA194" s="973"/>
      <c r="NB194" s="973"/>
      <c r="NC194" s="973"/>
      <c r="ND194" s="973"/>
      <c r="NE194" s="973"/>
      <c r="NF194" s="973"/>
      <c r="NG194" s="973"/>
      <c r="NH194" s="973"/>
      <c r="NI194" s="973"/>
      <c r="NJ194" s="973"/>
      <c r="NK194" s="973"/>
      <c r="NL194" s="973"/>
      <c r="NM194" s="973"/>
      <c r="NN194" s="973"/>
      <c r="NO194" s="973"/>
      <c r="NP194" s="973"/>
      <c r="NQ194" s="973"/>
      <c r="NR194" s="973"/>
      <c r="NS194" s="973"/>
      <c r="NT194" s="973"/>
      <c r="NU194" s="973"/>
      <c r="NV194" s="973"/>
      <c r="NW194" s="973"/>
      <c r="NX194" s="973"/>
      <c r="NY194" s="973"/>
      <c r="NZ194" s="973"/>
      <c r="OA194" s="973"/>
      <c r="OB194" s="973"/>
      <c r="OC194" s="973"/>
      <c r="OD194" s="973"/>
      <c r="OE194" s="973"/>
      <c r="OF194" s="973"/>
      <c r="OG194" s="973"/>
      <c r="OH194" s="973"/>
      <c r="OI194" s="973"/>
      <c r="OJ194" s="973"/>
      <c r="OK194" s="973"/>
      <c r="OL194" s="973"/>
      <c r="OM194" s="973"/>
      <c r="ON194" s="973"/>
      <c r="OO194" s="973"/>
      <c r="OP194" s="973"/>
      <c r="OQ194" s="973"/>
      <c r="OR194" s="973"/>
      <c r="OS194" s="973"/>
      <c r="OT194" s="973"/>
      <c r="OU194" s="973"/>
      <c r="OV194" s="973"/>
      <c r="OW194" s="973"/>
      <c r="OX194" s="973"/>
      <c r="OY194" s="973"/>
      <c r="OZ194" s="973"/>
      <c r="PA194" s="973"/>
      <c r="PB194" s="973"/>
      <c r="PC194" s="973"/>
      <c r="PD194" s="973"/>
      <c r="PE194" s="973"/>
      <c r="PF194" s="973"/>
      <c r="PG194" s="973"/>
      <c r="PH194" s="973"/>
      <c r="PI194" s="973"/>
      <c r="PJ194" s="973"/>
      <c r="PK194" s="973"/>
      <c r="PL194" s="973"/>
      <c r="PM194" s="973"/>
      <c r="PN194" s="973"/>
      <c r="PO194" s="973"/>
      <c r="PP194" s="973"/>
      <c r="PQ194" s="973"/>
      <c r="PR194" s="973"/>
      <c r="PS194" s="973"/>
      <c r="PT194" s="973"/>
      <c r="PU194" s="973"/>
      <c r="PV194" s="973"/>
      <c r="PW194" s="973"/>
      <c r="PX194" s="973"/>
      <c r="PY194" s="973"/>
      <c r="PZ194" s="973"/>
      <c r="QA194" s="973"/>
      <c r="QB194" s="973"/>
      <c r="QC194" s="973"/>
      <c r="QD194" s="973"/>
      <c r="QE194" s="973"/>
      <c r="QF194" s="973"/>
      <c r="QG194" s="973"/>
      <c r="QH194" s="973"/>
      <c r="QI194" s="973"/>
      <c r="QJ194" s="973"/>
      <c r="QK194" s="973"/>
      <c r="QL194" s="973"/>
      <c r="QM194" s="973"/>
      <c r="QN194" s="973"/>
      <c r="QO194" s="973"/>
      <c r="QP194" s="973"/>
      <c r="QQ194" s="973"/>
      <c r="QR194" s="973"/>
      <c r="QS194" s="973"/>
      <c r="QT194" s="973"/>
      <c r="QU194" s="973"/>
      <c r="QV194" s="973"/>
      <c r="QW194" s="973"/>
      <c r="QX194" s="973"/>
      <c r="QY194" s="973"/>
      <c r="QZ194" s="973"/>
      <c r="RA194" s="973"/>
      <c r="RB194" s="973"/>
      <c r="RC194" s="973"/>
      <c r="RD194" s="973"/>
      <c r="RE194" s="973"/>
      <c r="RF194" s="973"/>
      <c r="RG194" s="973"/>
      <c r="RH194" s="973"/>
      <c r="RI194" s="973"/>
      <c r="RJ194" s="973"/>
      <c r="RK194" s="973"/>
      <c r="RL194" s="973"/>
      <c r="RM194" s="973"/>
      <c r="RN194" s="973"/>
      <c r="RO194" s="973"/>
      <c r="RP194" s="973"/>
      <c r="RQ194" s="973"/>
      <c r="RR194" s="973"/>
      <c r="RS194" s="973"/>
      <c r="RT194" s="973"/>
      <c r="RU194" s="973"/>
      <c r="RV194" s="973"/>
      <c r="RW194" s="973"/>
      <c r="RX194" s="973"/>
      <c r="RY194" s="973"/>
      <c r="RZ194" s="973"/>
      <c r="SA194" s="973"/>
      <c r="SB194" s="973"/>
      <c r="SC194" s="973"/>
      <c r="SD194" s="973"/>
      <c r="SE194" s="973"/>
      <c r="SF194" s="973"/>
      <c r="SG194" s="973"/>
      <c r="SH194" s="973"/>
      <c r="SI194" s="973"/>
      <c r="SJ194" s="973"/>
      <c r="SK194" s="973"/>
      <c r="SL194" s="973"/>
      <c r="SM194" s="973"/>
      <c r="SN194" s="973"/>
      <c r="SO194" s="973"/>
      <c r="SP194" s="973"/>
      <c r="SQ194" s="973"/>
      <c r="SR194" s="973"/>
      <c r="SS194" s="973"/>
      <c r="ST194" s="973"/>
      <c r="SU194" s="973"/>
      <c r="SV194" s="973"/>
      <c r="SW194" s="973"/>
      <c r="SX194" s="973"/>
      <c r="SY194" s="973"/>
      <c r="SZ194" s="973"/>
      <c r="TA194" s="973"/>
      <c r="TB194" s="973"/>
      <c r="TC194" s="973"/>
      <c r="TD194" s="973"/>
      <c r="TE194" s="973"/>
      <c r="TF194" s="973"/>
      <c r="TG194" s="973"/>
      <c r="TH194" s="973"/>
      <c r="TI194" s="973"/>
      <c r="TJ194" s="973"/>
      <c r="TK194" s="973"/>
      <c r="TL194" s="973"/>
      <c r="TM194" s="973"/>
      <c r="TN194" s="973"/>
      <c r="TO194" s="973"/>
      <c r="TP194" s="973"/>
      <c r="TQ194" s="973"/>
      <c r="TR194" s="973"/>
      <c r="TS194" s="973"/>
      <c r="TT194" s="973"/>
      <c r="TU194" s="973"/>
      <c r="TV194" s="973"/>
      <c r="TW194" s="973"/>
      <c r="TX194" s="973"/>
      <c r="TY194" s="973"/>
      <c r="TZ194" s="973"/>
      <c r="UA194" s="973"/>
      <c r="UB194" s="973"/>
      <c r="UC194" s="973"/>
      <c r="UD194" s="973"/>
      <c r="UE194" s="973"/>
      <c r="UF194" s="973"/>
      <c r="UG194" s="973"/>
      <c r="UH194" s="973"/>
      <c r="UI194" s="973"/>
      <c r="UJ194" s="973"/>
      <c r="UK194" s="973"/>
      <c r="UL194" s="973"/>
      <c r="UM194" s="973"/>
      <c r="UN194" s="973"/>
      <c r="UO194" s="973"/>
      <c r="UP194" s="973"/>
      <c r="UQ194" s="973"/>
      <c r="UR194" s="973"/>
      <c r="US194" s="973"/>
      <c r="UT194" s="973"/>
      <c r="UU194" s="973"/>
      <c r="UV194" s="973"/>
      <c r="UW194" s="973"/>
      <c r="UX194" s="973"/>
      <c r="UY194" s="973"/>
      <c r="UZ194" s="973"/>
      <c r="VA194" s="973"/>
      <c r="VB194" s="973"/>
      <c r="VC194" s="973"/>
      <c r="VD194" s="973"/>
      <c r="VE194" s="973"/>
      <c r="VF194" s="973"/>
      <c r="VG194" s="973"/>
      <c r="VH194" s="973"/>
      <c r="VI194" s="973"/>
      <c r="VJ194" s="973"/>
      <c r="VK194" s="973"/>
      <c r="VL194" s="973"/>
      <c r="VM194" s="973"/>
      <c r="VN194" s="973"/>
      <c r="VO194" s="973"/>
      <c r="VP194" s="973"/>
      <c r="VQ194" s="973"/>
      <c r="VR194" s="973"/>
      <c r="VS194" s="973"/>
      <c r="VT194" s="973"/>
      <c r="VU194" s="973"/>
      <c r="VV194" s="973"/>
      <c r="VW194" s="973"/>
      <c r="VX194" s="973"/>
      <c r="VY194" s="973"/>
      <c r="VZ194" s="973"/>
      <c r="WA194" s="973"/>
      <c r="WB194" s="973"/>
      <c r="WC194" s="973"/>
      <c r="WD194" s="973"/>
      <c r="WE194" s="973"/>
      <c r="WF194" s="973"/>
      <c r="WG194" s="973"/>
      <c r="WH194" s="973"/>
      <c r="WI194" s="973"/>
      <c r="WJ194" s="973"/>
      <c r="WK194" s="973"/>
      <c r="WL194" s="973"/>
      <c r="WM194" s="973"/>
      <c r="WN194" s="973"/>
      <c r="WO194" s="973"/>
      <c r="WP194" s="973"/>
      <c r="WQ194" s="973"/>
      <c r="WR194" s="973"/>
      <c r="WS194" s="973"/>
      <c r="WT194" s="973"/>
      <c r="WU194" s="973"/>
      <c r="WV194" s="973"/>
      <c r="WW194" s="973"/>
      <c r="WX194" s="973"/>
      <c r="WY194" s="973"/>
      <c r="WZ194" s="973"/>
      <c r="XA194" s="973"/>
      <c r="XB194" s="973"/>
      <c r="XC194" s="973"/>
      <c r="XD194" s="973"/>
      <c r="XE194" s="973"/>
      <c r="XF194" s="973"/>
      <c r="XG194" s="973"/>
      <c r="XH194" s="973"/>
      <c r="XI194" s="973"/>
      <c r="XJ194" s="973"/>
      <c r="XK194" s="973"/>
      <c r="XL194" s="973"/>
      <c r="XM194" s="973"/>
      <c r="XN194" s="973"/>
      <c r="XO194" s="973"/>
      <c r="XP194" s="973"/>
      <c r="XQ194" s="973"/>
      <c r="XR194" s="973"/>
      <c r="XS194" s="973"/>
      <c r="XT194" s="973"/>
      <c r="XU194" s="973"/>
      <c r="XV194" s="973"/>
      <c r="XW194" s="973"/>
      <c r="XX194" s="973"/>
      <c r="XY194" s="973"/>
      <c r="XZ194" s="973"/>
      <c r="YA194" s="973"/>
      <c r="YB194" s="973"/>
      <c r="YC194" s="973"/>
      <c r="YD194" s="973"/>
      <c r="YE194" s="973"/>
      <c r="YF194" s="973"/>
      <c r="YG194" s="973"/>
      <c r="YH194" s="973"/>
      <c r="YI194" s="973"/>
      <c r="YJ194" s="973"/>
      <c r="YK194" s="973"/>
      <c r="YL194" s="973"/>
      <c r="YM194" s="973"/>
      <c r="YN194" s="973"/>
      <c r="YO194" s="973"/>
      <c r="YP194" s="973"/>
      <c r="YQ194" s="973"/>
      <c r="YR194" s="973"/>
      <c r="YS194" s="973"/>
      <c r="YT194" s="973"/>
      <c r="YU194" s="973"/>
      <c r="YV194" s="973"/>
      <c r="YW194" s="973"/>
      <c r="YX194" s="973"/>
      <c r="YY194" s="973"/>
      <c r="YZ194" s="973"/>
      <c r="ZA194" s="973"/>
      <c r="ZB194" s="973"/>
      <c r="ZC194" s="973"/>
      <c r="ZD194" s="973"/>
      <c r="ZE194" s="973"/>
      <c r="ZF194" s="973"/>
      <c r="ZG194" s="973"/>
      <c r="ZH194" s="973"/>
      <c r="ZI194" s="973"/>
      <c r="ZJ194" s="973"/>
      <c r="ZK194" s="973"/>
      <c r="ZL194" s="973"/>
      <c r="ZM194" s="973"/>
      <c r="ZN194" s="973"/>
      <c r="ZO194" s="973"/>
      <c r="ZP194" s="973"/>
      <c r="ZQ194" s="973"/>
      <c r="ZR194" s="973"/>
      <c r="ZS194" s="973"/>
      <c r="ZT194" s="973"/>
      <c r="ZU194" s="973"/>
      <c r="ZV194" s="973"/>
      <c r="ZW194" s="973"/>
      <c r="ZX194" s="973"/>
      <c r="ZY194" s="973"/>
      <c r="ZZ194" s="973"/>
      <c r="AAA194" s="973"/>
      <c r="AAB194" s="973"/>
      <c r="AAC194" s="973"/>
      <c r="AAD194" s="973"/>
      <c r="AAE194" s="973"/>
      <c r="AAF194" s="973"/>
      <c r="AAG194" s="973"/>
      <c r="AAH194" s="973"/>
      <c r="AAI194" s="973"/>
      <c r="AAJ194" s="973"/>
      <c r="AAK194" s="973"/>
      <c r="AAL194" s="973"/>
      <c r="AAM194" s="973"/>
      <c r="AAN194" s="973"/>
      <c r="AAO194" s="973"/>
      <c r="AAP194" s="973"/>
      <c r="AAQ194" s="973"/>
      <c r="AAR194" s="973"/>
      <c r="AAS194" s="973"/>
      <c r="AAT194" s="973"/>
      <c r="AAU194" s="973"/>
      <c r="AAV194" s="973"/>
      <c r="AAW194" s="973"/>
      <c r="AAX194" s="973"/>
      <c r="AAY194" s="973"/>
      <c r="AAZ194" s="973"/>
      <c r="ABA194" s="973"/>
      <c r="ABB194" s="973"/>
      <c r="ABC194" s="973"/>
      <c r="ABD194" s="973"/>
      <c r="ABE194" s="973"/>
      <c r="ABF194" s="973"/>
      <c r="ABG194" s="973"/>
      <c r="ABH194" s="973"/>
      <c r="ABI194" s="973"/>
      <c r="ABJ194" s="973"/>
      <c r="ABK194" s="973"/>
      <c r="ABL194" s="973"/>
      <c r="ABM194" s="973"/>
      <c r="ABN194" s="973"/>
      <c r="ABO194" s="973"/>
      <c r="ABP194" s="973"/>
      <c r="ABQ194" s="973"/>
      <c r="ABR194" s="973"/>
      <c r="ABS194" s="973"/>
      <c r="ABT194" s="973"/>
      <c r="ABU194" s="973"/>
      <c r="ABV194" s="973"/>
      <c r="ABW194" s="973"/>
      <c r="ABX194" s="973"/>
      <c r="ABY194" s="973"/>
      <c r="ABZ194" s="973"/>
      <c r="ACA194" s="973"/>
      <c r="ACB194" s="973"/>
      <c r="ACC194" s="973"/>
      <c r="ACD194" s="973"/>
      <c r="ACE194" s="973"/>
      <c r="ACF194" s="973"/>
      <c r="ACG194" s="973"/>
      <c r="ACH194" s="973"/>
      <c r="ACI194" s="973"/>
      <c r="ACJ194" s="973"/>
      <c r="ACK194" s="973"/>
      <c r="ACL194" s="973"/>
      <c r="ACM194" s="973"/>
      <c r="ACN194" s="973"/>
      <c r="ACO194" s="973"/>
      <c r="ACP194" s="973"/>
      <c r="ACQ194" s="973"/>
      <c r="ACR194" s="973"/>
      <c r="ACS194" s="973"/>
      <c r="ACT194" s="973"/>
      <c r="ACU194" s="973"/>
      <c r="ACV194" s="973"/>
      <c r="ACW194" s="973"/>
      <c r="ACX194" s="973"/>
      <c r="ACY194" s="973"/>
      <c r="ACZ194" s="973"/>
      <c r="ADA194" s="973"/>
      <c r="ADB194" s="973"/>
      <c r="ADC194" s="973"/>
      <c r="ADD194" s="973"/>
      <c r="ADE194" s="973"/>
      <c r="ADF194" s="973"/>
      <c r="ADG194" s="973"/>
      <c r="ADH194" s="973"/>
      <c r="ADI194" s="973"/>
      <c r="ADJ194" s="973"/>
      <c r="ADK194" s="973"/>
      <c r="ADL194" s="973"/>
      <c r="ADM194" s="973"/>
      <c r="ADN194" s="973"/>
      <c r="ADO194" s="973"/>
      <c r="ADP194" s="973"/>
      <c r="ADQ194" s="973"/>
      <c r="ADR194" s="973"/>
      <c r="ADS194" s="973"/>
      <c r="ADT194" s="973"/>
      <c r="ADU194" s="973"/>
      <c r="ADV194" s="973"/>
      <c r="ADW194" s="973"/>
      <c r="ADX194" s="973"/>
      <c r="ADY194" s="973"/>
      <c r="ADZ194" s="973"/>
      <c r="AEA194" s="973"/>
      <c r="AEB194" s="973"/>
      <c r="AEC194" s="973"/>
      <c r="AED194" s="973"/>
      <c r="AEE194" s="973"/>
      <c r="AEF194" s="973"/>
      <c r="AEG194" s="973"/>
      <c r="AEH194" s="973"/>
      <c r="AEI194" s="973"/>
      <c r="AEJ194" s="973"/>
      <c r="AEK194" s="973"/>
      <c r="AEL194" s="973"/>
      <c r="AEM194" s="973"/>
      <c r="AEN194" s="973"/>
      <c r="AEO194" s="973"/>
      <c r="AEP194" s="973"/>
      <c r="AEQ194" s="973"/>
      <c r="AER194" s="973"/>
      <c r="AES194" s="973"/>
      <c r="AET194" s="973"/>
      <c r="AEU194" s="973"/>
      <c r="AEV194" s="973"/>
      <c r="AEW194" s="973"/>
      <c r="AEX194" s="973"/>
      <c r="AEY194" s="973"/>
      <c r="AEZ194" s="973"/>
      <c r="AFA194" s="973"/>
      <c r="AFB194" s="973"/>
      <c r="AFC194" s="973"/>
      <c r="AFD194" s="973"/>
      <c r="AFE194" s="973"/>
      <c r="AFF194" s="973"/>
      <c r="AFG194" s="973"/>
      <c r="AFH194" s="973"/>
      <c r="AFI194" s="973"/>
      <c r="AFJ194" s="973"/>
      <c r="AFK194" s="973"/>
      <c r="AFL194" s="973"/>
      <c r="AFM194" s="973"/>
      <c r="AFN194" s="973"/>
      <c r="AFO194" s="973"/>
      <c r="AFP194" s="973"/>
      <c r="AFQ194" s="973"/>
      <c r="AFR194" s="973"/>
      <c r="AFS194" s="973"/>
      <c r="AFT194" s="973"/>
      <c r="AFU194" s="973"/>
      <c r="AFV194" s="973"/>
      <c r="AFW194" s="973"/>
      <c r="AFX194" s="973"/>
      <c r="AFY194" s="973"/>
      <c r="AFZ194" s="973"/>
      <c r="AGA194" s="973"/>
      <c r="AGB194" s="973"/>
      <c r="AGC194" s="973"/>
      <c r="AGD194" s="973"/>
      <c r="AGE194" s="973"/>
      <c r="AGF194" s="973"/>
      <c r="AGG194" s="973"/>
      <c r="AGH194" s="973"/>
      <c r="AGI194" s="973"/>
      <c r="AGJ194" s="973"/>
      <c r="AGK194" s="973"/>
      <c r="AGL194" s="973"/>
      <c r="AGM194" s="973"/>
      <c r="AGN194" s="973"/>
      <c r="AGO194" s="973"/>
      <c r="AGP194" s="973"/>
      <c r="AGQ194" s="973"/>
      <c r="AGR194" s="973"/>
      <c r="AGS194" s="973"/>
      <c r="AGT194" s="973"/>
      <c r="AGU194" s="973"/>
      <c r="AGV194" s="973"/>
      <c r="AGW194" s="973"/>
      <c r="AGX194" s="973"/>
      <c r="AGY194" s="973"/>
      <c r="AGZ194" s="973"/>
      <c r="AHA194" s="973"/>
      <c r="AHB194" s="973"/>
      <c r="AHC194" s="973"/>
      <c r="AHD194" s="973"/>
      <c r="AHE194" s="973"/>
      <c r="AHF194" s="973"/>
      <c r="AHG194" s="973"/>
      <c r="AHH194" s="973"/>
      <c r="AHI194" s="973"/>
      <c r="AHJ194" s="973"/>
      <c r="AHK194" s="973"/>
      <c r="AHL194" s="973"/>
      <c r="AHM194" s="973"/>
      <c r="AHN194" s="973"/>
      <c r="AHO194" s="973"/>
      <c r="AHP194" s="973"/>
      <c r="AHQ194" s="973"/>
      <c r="AHR194" s="973"/>
      <c r="AHS194" s="973"/>
      <c r="AHT194" s="973"/>
      <c r="AHU194" s="973"/>
      <c r="AHV194" s="973"/>
      <c r="AHW194" s="973"/>
      <c r="AHX194" s="973"/>
      <c r="AHY194" s="973"/>
      <c r="AHZ194" s="973"/>
      <c r="AIA194" s="973"/>
      <c r="AIB194" s="973"/>
      <c r="AIC194" s="973"/>
      <c r="AID194" s="973"/>
      <c r="AIE194" s="973"/>
      <c r="AIF194" s="973"/>
      <c r="AIG194" s="973"/>
      <c r="AIH194" s="973"/>
      <c r="AII194" s="973"/>
      <c r="AIJ194" s="973"/>
      <c r="AIK194" s="973"/>
      <c r="AIL194" s="973"/>
      <c r="AIM194" s="973"/>
      <c r="AIN194" s="973"/>
      <c r="AIO194" s="973"/>
      <c r="AIP194" s="973"/>
      <c r="AIQ194" s="973"/>
      <c r="AIR194" s="973"/>
      <c r="AIS194" s="973"/>
      <c r="AIT194" s="973"/>
      <c r="AIU194" s="973"/>
      <c r="AIV194" s="973"/>
      <c r="AIW194" s="973"/>
      <c r="AIX194" s="973"/>
      <c r="AIY194" s="973"/>
      <c r="AIZ194" s="973"/>
      <c r="AJA194" s="973"/>
      <c r="AJB194" s="973"/>
      <c r="AJC194" s="973"/>
      <c r="AJD194" s="973"/>
      <c r="AJE194" s="973"/>
      <c r="AJF194" s="973"/>
      <c r="AJG194" s="973"/>
      <c r="AJH194" s="973"/>
      <c r="AJI194" s="973"/>
      <c r="AJJ194" s="973"/>
      <c r="AJK194" s="973"/>
      <c r="AJL194" s="973"/>
      <c r="AJM194" s="973"/>
      <c r="AJN194" s="973"/>
      <c r="AJO194" s="973"/>
      <c r="AJP194" s="973"/>
      <c r="AJQ194" s="973"/>
      <c r="AJR194" s="973"/>
      <c r="AJS194" s="973"/>
      <c r="AJT194" s="973"/>
      <c r="AJU194" s="973"/>
      <c r="AJV194" s="973"/>
      <c r="AJW194" s="973"/>
      <c r="AJX194" s="973"/>
      <c r="AJY194" s="973"/>
      <c r="AJZ194" s="973"/>
      <c r="AKA194" s="973"/>
      <c r="AKB194" s="973"/>
      <c r="AKC194" s="973"/>
      <c r="AKD194" s="973"/>
      <c r="AKE194" s="973"/>
      <c r="AKF194" s="973"/>
      <c r="AKG194" s="973"/>
      <c r="AKH194" s="973"/>
      <c r="AKI194" s="973"/>
      <c r="AKJ194" s="973"/>
      <c r="AKK194" s="973"/>
      <c r="AKL194" s="973"/>
      <c r="AKM194" s="973"/>
      <c r="AKN194" s="973"/>
      <c r="AKO194" s="973"/>
      <c r="AKP194" s="973"/>
      <c r="AKQ194" s="973"/>
      <c r="AKR194" s="973"/>
      <c r="AKS194" s="973"/>
      <c r="AKT194" s="973"/>
      <c r="AKU194" s="973"/>
      <c r="AKV194" s="973"/>
      <c r="AKW194" s="973"/>
      <c r="AKX194" s="973"/>
      <c r="AKY194" s="973"/>
      <c r="AKZ194" s="973"/>
      <c r="ALA194" s="973"/>
      <c r="ALB194" s="973"/>
      <c r="ALC194" s="973"/>
      <c r="ALD194" s="973"/>
      <c r="ALE194" s="973"/>
      <c r="ALF194" s="973"/>
      <c r="ALG194" s="973"/>
      <c r="ALH194" s="973"/>
      <c r="ALI194" s="973"/>
      <c r="ALJ194" s="973"/>
      <c r="ALK194" s="973"/>
      <c r="ALL194" s="973"/>
      <c r="ALM194" s="973"/>
      <c r="ALN194" s="973"/>
      <c r="ALO194" s="973"/>
      <c r="ALP194" s="973"/>
      <c r="ALQ194" s="973"/>
      <c r="ALR194" s="973"/>
      <c r="ALS194" s="973"/>
      <c r="ALT194" s="973"/>
      <c r="ALU194" s="973"/>
      <c r="ALV194" s="973"/>
      <c r="ALW194" s="973"/>
      <c r="ALX194" s="973"/>
      <c r="ALY194" s="973"/>
      <c r="ALZ194" s="973"/>
      <c r="AMA194" s="973"/>
      <c r="AMB194" s="973"/>
      <c r="AMC194" s="973"/>
      <c r="AMD194" s="973"/>
      <c r="AME194" s="973"/>
      <c r="AMF194" s="973"/>
      <c r="AMG194" s="973"/>
      <c r="AMH194" s="973"/>
      <c r="AMI194" s="973"/>
      <c r="AMJ194" s="973"/>
      <c r="AMK194" s="973"/>
      <c r="AML194" s="973"/>
      <c r="AMM194" s="973"/>
      <c r="AMN194" s="973"/>
      <c r="AMO194" s="973"/>
      <c r="AMP194" s="973"/>
      <c r="AMQ194" s="973"/>
      <c r="AMR194" s="973"/>
      <c r="AMS194" s="973"/>
      <c r="AMT194" s="973"/>
      <c r="AMU194" s="973"/>
      <c r="AMV194" s="973"/>
      <c r="AMW194" s="973"/>
      <c r="AMX194" s="973"/>
      <c r="AMY194" s="973"/>
      <c r="AMZ194" s="973"/>
      <c r="ANA194" s="973"/>
      <c r="ANB194" s="973"/>
      <c r="ANC194" s="973"/>
      <c r="AND194" s="973"/>
      <c r="ANE194" s="973"/>
      <c r="ANF194" s="973"/>
      <c r="ANG194" s="973"/>
      <c r="ANH194" s="973"/>
      <c r="ANI194" s="973"/>
      <c r="ANJ194" s="973"/>
      <c r="ANK194" s="973"/>
      <c r="ANL194" s="973"/>
      <c r="ANM194" s="973"/>
      <c r="ANN194" s="973"/>
      <c r="ANO194" s="973"/>
      <c r="ANP194" s="973"/>
      <c r="ANQ194" s="973"/>
      <c r="ANR194" s="973"/>
      <c r="ANS194" s="973"/>
      <c r="ANT194" s="973"/>
      <c r="ANU194" s="973"/>
      <c r="ANV194" s="973"/>
      <c r="ANW194" s="973"/>
      <c r="ANX194" s="973"/>
      <c r="ANY194" s="973"/>
      <c r="ANZ194" s="973"/>
      <c r="AOA194" s="973"/>
      <c r="AOB194" s="973"/>
      <c r="AOC194" s="973"/>
      <c r="AOD194" s="973"/>
      <c r="AOE194" s="973"/>
      <c r="AOF194" s="973"/>
      <c r="AOG194" s="973"/>
      <c r="AOH194" s="973"/>
      <c r="AOI194" s="973"/>
      <c r="AOJ194" s="973"/>
      <c r="AOK194" s="973"/>
      <c r="AOL194" s="973"/>
      <c r="AOM194" s="973"/>
      <c r="AON194" s="973"/>
      <c r="AOO194" s="973"/>
      <c r="AOP194" s="973"/>
      <c r="AOQ194" s="973"/>
      <c r="AOR194" s="973"/>
      <c r="AOS194" s="973"/>
      <c r="AOT194" s="973"/>
      <c r="AOU194" s="973"/>
      <c r="AOV194" s="973"/>
      <c r="AOW194" s="973"/>
      <c r="AOX194" s="973"/>
      <c r="AOY194" s="973"/>
      <c r="AOZ194" s="973"/>
      <c r="APA194" s="973"/>
      <c r="APB194" s="973"/>
      <c r="APC194" s="973"/>
      <c r="APD194" s="973"/>
      <c r="APE194" s="973"/>
      <c r="APF194" s="973"/>
      <c r="APG194" s="973"/>
      <c r="APH194" s="973"/>
      <c r="API194" s="973"/>
      <c r="APJ194" s="973"/>
      <c r="APK194" s="973"/>
      <c r="APL194" s="973"/>
      <c r="APM194" s="973"/>
      <c r="APN194" s="973"/>
      <c r="APO194" s="973"/>
      <c r="APP194" s="973"/>
      <c r="APQ194" s="973"/>
      <c r="APR194" s="973"/>
      <c r="APS194" s="973"/>
      <c r="APT194" s="973"/>
      <c r="APU194" s="973"/>
      <c r="APV194" s="973"/>
      <c r="APW194" s="973"/>
      <c r="APX194" s="973"/>
      <c r="APY194" s="973"/>
      <c r="APZ194" s="973"/>
      <c r="AQA194" s="973"/>
      <c r="AQB194" s="973"/>
      <c r="AQC194" s="973"/>
      <c r="AQD194" s="973"/>
      <c r="AQE194" s="973"/>
      <c r="AQF194" s="973"/>
      <c r="AQG194" s="973"/>
      <c r="AQH194" s="973"/>
      <c r="AQI194" s="973"/>
      <c r="AQJ194" s="973"/>
      <c r="AQK194" s="973"/>
      <c r="AQL194" s="973"/>
      <c r="AQM194" s="973"/>
      <c r="AQN194" s="973"/>
      <c r="AQO194" s="973"/>
      <c r="AQP194" s="973"/>
      <c r="AQQ194" s="973"/>
      <c r="AQR194" s="973"/>
      <c r="AQS194" s="973"/>
      <c r="AQT194" s="973"/>
      <c r="AQU194" s="973"/>
      <c r="AQV194" s="973"/>
      <c r="AQW194" s="973"/>
      <c r="AQX194" s="973"/>
      <c r="AQY194" s="973"/>
      <c r="AQZ194" s="973"/>
      <c r="ARA194" s="973"/>
      <c r="ARB194" s="973"/>
      <c r="ARC194" s="973"/>
      <c r="ARD194" s="973"/>
      <c r="ARE194" s="973"/>
      <c r="ARF194" s="973"/>
      <c r="ARG194" s="973"/>
      <c r="ARH194" s="973"/>
      <c r="ARI194" s="973"/>
      <c r="ARJ194" s="973"/>
      <c r="ARK194" s="973"/>
      <c r="ARL194" s="973"/>
      <c r="ARM194" s="973"/>
      <c r="ARN194" s="973"/>
      <c r="ARO194" s="973"/>
      <c r="ARP194" s="973"/>
      <c r="ARQ194" s="973"/>
      <c r="ARR194" s="973"/>
      <c r="ARS194" s="973"/>
      <c r="ART194" s="973"/>
      <c r="ARU194" s="973"/>
      <c r="ARV194" s="973"/>
      <c r="ARW194" s="973"/>
      <c r="ARX194" s="973"/>
      <c r="ARY194" s="973"/>
      <c r="ARZ194" s="973"/>
      <c r="ASA194" s="973"/>
      <c r="ASB194" s="973"/>
      <c r="ASC194" s="973"/>
      <c r="ASD194" s="973"/>
      <c r="ASE194" s="973"/>
      <c r="ASF194" s="973"/>
      <c r="ASG194" s="973"/>
      <c r="ASH194" s="973"/>
      <c r="ASI194" s="973"/>
      <c r="ASJ194" s="973"/>
      <c r="ASK194" s="973"/>
      <c r="ASL194" s="973"/>
      <c r="ASM194" s="973"/>
      <c r="ASN194" s="973"/>
      <c r="ASO194" s="973"/>
      <c r="ASP194" s="973"/>
      <c r="ASQ194" s="973"/>
      <c r="ASR194" s="973"/>
      <c r="ASS194" s="973"/>
      <c r="AST194" s="973"/>
      <c r="ASU194" s="973"/>
      <c r="ASV194" s="973"/>
      <c r="ASW194" s="973"/>
      <c r="ASX194" s="973"/>
      <c r="ASY194" s="973"/>
      <c r="ASZ194" s="973"/>
      <c r="ATA194" s="973"/>
      <c r="ATB194" s="973"/>
      <c r="ATC194" s="973"/>
      <c r="ATD194" s="973"/>
      <c r="ATE194" s="973"/>
      <c r="ATF194" s="973"/>
      <c r="ATG194" s="973"/>
      <c r="ATH194" s="973"/>
      <c r="ATI194" s="973"/>
      <c r="ATJ194" s="973"/>
      <c r="ATK194" s="973"/>
      <c r="ATL194" s="973"/>
      <c r="ATM194" s="973"/>
      <c r="ATN194" s="973"/>
      <c r="ATO194" s="973"/>
      <c r="ATP194" s="973"/>
      <c r="ATQ194" s="973"/>
      <c r="ATR194" s="973"/>
      <c r="ATS194" s="973"/>
      <c r="ATT194" s="973"/>
      <c r="ATU194" s="973"/>
      <c r="ATV194" s="973"/>
      <c r="ATW194" s="973"/>
      <c r="ATX194" s="973"/>
      <c r="ATY194" s="973"/>
      <c r="ATZ194" s="973"/>
      <c r="AUA194" s="973"/>
      <c r="AUB194" s="973"/>
      <c r="AUC194" s="973"/>
      <c r="AUD194" s="973"/>
      <c r="AUE194" s="973"/>
      <c r="AUF194" s="973"/>
      <c r="AUG194" s="973"/>
      <c r="AUH194" s="973"/>
      <c r="AUI194" s="973"/>
      <c r="AUJ194" s="973"/>
      <c r="AUK194" s="973"/>
      <c r="AUL194" s="973"/>
      <c r="AUM194" s="973"/>
      <c r="AUN194" s="973"/>
      <c r="AUO194" s="973"/>
      <c r="AUP194" s="973"/>
      <c r="AUQ194" s="973"/>
      <c r="AUR194" s="973"/>
      <c r="AUS194" s="973"/>
      <c r="AUT194" s="973"/>
      <c r="AUU194" s="973"/>
      <c r="AUV194" s="973"/>
      <c r="AUW194" s="973"/>
      <c r="AUX194" s="973"/>
      <c r="AUY194" s="973"/>
      <c r="AUZ194" s="973"/>
      <c r="AVA194" s="973"/>
      <c r="AVB194" s="973"/>
      <c r="AVC194" s="973"/>
      <c r="AVD194" s="973"/>
      <c r="AVE194" s="973"/>
      <c r="AVF194" s="973"/>
      <c r="AVG194" s="973"/>
      <c r="AVH194" s="973"/>
      <c r="AVI194" s="973"/>
      <c r="AVJ194" s="973"/>
      <c r="AVK194" s="973"/>
      <c r="AVL194" s="973"/>
      <c r="AVM194" s="973"/>
      <c r="AVN194" s="973"/>
      <c r="AVO194" s="973"/>
      <c r="AVP194" s="973"/>
      <c r="AVQ194" s="973"/>
      <c r="AVR194" s="973"/>
      <c r="AVS194" s="973"/>
      <c r="AVT194" s="973"/>
      <c r="AVU194" s="973"/>
      <c r="AVV194" s="973"/>
      <c r="AVW194" s="973"/>
      <c r="AVX194" s="973"/>
      <c r="AVY194" s="973"/>
      <c r="AVZ194" s="973"/>
      <c r="AWA194" s="973"/>
      <c r="AWB194" s="973"/>
      <c r="AWC194" s="973"/>
      <c r="AWD194" s="973"/>
      <c r="AWE194" s="973"/>
      <c r="AWF194" s="973"/>
      <c r="AWG194" s="973"/>
      <c r="AWH194" s="973"/>
      <c r="AWI194" s="973"/>
      <c r="AWJ194" s="973"/>
      <c r="AWK194" s="973"/>
      <c r="AWL194" s="973"/>
      <c r="AWM194" s="973"/>
      <c r="AWN194" s="973"/>
      <c r="AWO194" s="973"/>
      <c r="AWP194" s="973"/>
      <c r="AWQ194" s="973"/>
      <c r="AWR194" s="973"/>
      <c r="AWS194" s="973"/>
      <c r="AWT194" s="973"/>
      <c r="AWU194" s="973"/>
      <c r="AWV194" s="973"/>
      <c r="AWW194" s="973"/>
      <c r="AWX194" s="973"/>
      <c r="AWY194" s="973"/>
      <c r="AWZ194" s="973"/>
      <c r="AXA194" s="973"/>
      <c r="AXB194" s="973"/>
      <c r="AXC194" s="973"/>
      <c r="AXD194" s="973"/>
      <c r="AXE194" s="973"/>
      <c r="AXF194" s="973"/>
      <c r="AXG194" s="973"/>
      <c r="AXH194" s="973"/>
      <c r="AXI194" s="973"/>
      <c r="AXJ194" s="973"/>
      <c r="AXK194" s="973"/>
      <c r="AXL194" s="973"/>
      <c r="AXM194" s="973"/>
      <c r="AXN194" s="973"/>
      <c r="AXO194" s="973"/>
      <c r="AXP194" s="973"/>
      <c r="AXQ194" s="973"/>
      <c r="AXR194" s="973"/>
      <c r="AXS194" s="973"/>
      <c r="AXT194" s="973"/>
      <c r="AXU194" s="973"/>
      <c r="AXV194" s="973"/>
      <c r="AXW194" s="973"/>
      <c r="AXX194" s="973"/>
      <c r="AXY194" s="973"/>
      <c r="AXZ194" s="973"/>
      <c r="AYA194" s="973"/>
      <c r="AYB194" s="973"/>
      <c r="AYC194" s="973"/>
      <c r="AYD194" s="973"/>
      <c r="AYE194" s="973"/>
      <c r="AYF194" s="973"/>
      <c r="AYG194" s="973"/>
      <c r="AYH194" s="973"/>
      <c r="AYI194" s="973"/>
      <c r="AYJ194" s="973"/>
      <c r="AYK194" s="973"/>
      <c r="AYL194" s="973"/>
      <c r="AYM194" s="973"/>
      <c r="AYN194" s="973"/>
      <c r="AYO194" s="973"/>
      <c r="AYP194" s="973"/>
      <c r="AYQ194" s="973"/>
      <c r="AYR194" s="973"/>
      <c r="AYS194" s="973"/>
      <c r="AYT194" s="973"/>
      <c r="AYU194" s="973"/>
      <c r="AYV194" s="973"/>
      <c r="AYW194" s="973"/>
      <c r="AYX194" s="973"/>
      <c r="AYY194" s="973"/>
      <c r="AYZ194" s="973"/>
      <c r="AZA194" s="973"/>
      <c r="AZB194" s="973"/>
      <c r="AZC194" s="973"/>
      <c r="AZD194" s="973"/>
      <c r="AZE194" s="973"/>
      <c r="AZF194" s="973"/>
      <c r="AZG194" s="973"/>
      <c r="AZH194" s="973"/>
      <c r="AZI194" s="973"/>
      <c r="AZJ194" s="973"/>
      <c r="AZK194" s="973"/>
      <c r="AZL194" s="973"/>
      <c r="AZM194" s="973"/>
      <c r="AZN194" s="973"/>
      <c r="AZO194" s="973"/>
      <c r="AZP194" s="973"/>
      <c r="AZQ194" s="973"/>
      <c r="AZR194" s="973"/>
      <c r="AZS194" s="973"/>
      <c r="AZT194" s="973"/>
      <c r="AZU194" s="973"/>
      <c r="AZV194" s="973"/>
      <c r="AZW194" s="973"/>
      <c r="AZX194" s="973"/>
      <c r="AZY194" s="973"/>
      <c r="AZZ194" s="973"/>
      <c r="BAA194" s="973"/>
      <c r="BAB194" s="973"/>
      <c r="BAC194" s="973"/>
      <c r="BAD194" s="973"/>
      <c r="BAE194" s="973"/>
      <c r="BAF194" s="973"/>
      <c r="BAG194" s="973"/>
      <c r="BAH194" s="973"/>
      <c r="BAI194" s="973"/>
      <c r="BAJ194" s="973"/>
      <c r="BAK194" s="973"/>
      <c r="BAL194" s="973"/>
      <c r="BAM194" s="973"/>
      <c r="BAN194" s="973"/>
      <c r="BAO194" s="973"/>
      <c r="BAP194" s="973"/>
      <c r="BAQ194" s="973"/>
      <c r="BAR194" s="973"/>
      <c r="BAS194" s="973"/>
      <c r="BAT194" s="973"/>
      <c r="BAU194" s="973"/>
      <c r="BAV194" s="973"/>
      <c r="BAW194" s="973"/>
      <c r="BAX194" s="973"/>
      <c r="BAY194" s="973"/>
      <c r="BAZ194" s="973"/>
      <c r="BBA194" s="973"/>
      <c r="BBB194" s="973"/>
      <c r="BBC194" s="973"/>
      <c r="BBD194" s="973"/>
      <c r="BBE194" s="973"/>
      <c r="BBF194" s="973"/>
      <c r="BBG194" s="973"/>
      <c r="BBH194" s="973"/>
      <c r="BBI194" s="973"/>
      <c r="BBJ194" s="973"/>
      <c r="BBK194" s="973"/>
      <c r="BBL194" s="973"/>
      <c r="BBM194" s="973"/>
      <c r="BBN194" s="973"/>
      <c r="BBO194" s="973"/>
      <c r="BBP194" s="973"/>
      <c r="BBQ194" s="973"/>
      <c r="BBR194" s="973"/>
      <c r="BBS194" s="973"/>
      <c r="BBT194" s="973"/>
      <c r="BBU194" s="973"/>
      <c r="BBV194" s="973"/>
      <c r="BBW194" s="973"/>
      <c r="BBX194" s="973"/>
      <c r="BBY194" s="973"/>
      <c r="BBZ194" s="973"/>
      <c r="BCA194" s="973"/>
      <c r="BCB194" s="973"/>
      <c r="BCC194" s="973"/>
      <c r="BCD194" s="973"/>
      <c r="BCE194" s="973"/>
      <c r="BCF194" s="973"/>
      <c r="BCG194" s="973"/>
      <c r="BCH194" s="973"/>
      <c r="BCI194" s="973"/>
      <c r="BCJ194" s="973"/>
      <c r="BCK194" s="973"/>
      <c r="BCL194" s="973"/>
      <c r="BCM194" s="973"/>
      <c r="BCN194" s="973"/>
      <c r="BCO194" s="973"/>
      <c r="BCP194" s="973"/>
      <c r="BCQ194" s="973"/>
      <c r="BCR194" s="973"/>
      <c r="BCS194" s="973"/>
      <c r="BCT194" s="973"/>
      <c r="BCU194" s="973"/>
      <c r="BCV194" s="973"/>
      <c r="BCW194" s="973"/>
      <c r="BCX194" s="973"/>
      <c r="BCY194" s="973"/>
      <c r="BCZ194" s="973"/>
      <c r="BDA194" s="973"/>
      <c r="BDB194" s="973"/>
      <c r="BDC194" s="973"/>
      <c r="BDD194" s="973"/>
      <c r="BDE194" s="973"/>
      <c r="BDF194" s="973"/>
      <c r="BDG194" s="973"/>
      <c r="BDH194" s="973"/>
      <c r="BDI194" s="973"/>
      <c r="BDJ194" s="973"/>
      <c r="BDK194" s="973"/>
      <c r="BDL194" s="973"/>
      <c r="BDM194" s="973"/>
      <c r="BDN194" s="973"/>
      <c r="BDO194" s="973"/>
      <c r="BDP194" s="973"/>
      <c r="BDQ194" s="973"/>
      <c r="BDR194" s="973"/>
      <c r="BDS194" s="973"/>
      <c r="BDT194" s="973"/>
      <c r="BDU194" s="973"/>
      <c r="BDV194" s="973"/>
      <c r="BDW194" s="973"/>
      <c r="BDX194" s="973"/>
      <c r="BDY194" s="973"/>
      <c r="BDZ194" s="973"/>
      <c r="BEA194" s="973"/>
      <c r="BEB194" s="973"/>
      <c r="BEC194" s="973"/>
      <c r="BED194" s="973"/>
      <c r="BEE194" s="973"/>
      <c r="BEF194" s="973"/>
      <c r="BEG194" s="973"/>
      <c r="BEH194" s="973"/>
      <c r="BEI194" s="973"/>
      <c r="BEJ194" s="973"/>
      <c r="BEK194" s="973"/>
      <c r="BEL194" s="973"/>
      <c r="BEM194" s="973"/>
      <c r="BEN194" s="973"/>
      <c r="BEO194" s="973"/>
      <c r="BEP194" s="973"/>
      <c r="BEQ194" s="973"/>
      <c r="BER194" s="973"/>
      <c r="BES194" s="973"/>
      <c r="BET194" s="973"/>
      <c r="BEU194" s="973"/>
      <c r="BEV194" s="973"/>
      <c r="BEW194" s="973"/>
      <c r="BEX194" s="973"/>
      <c r="BEY194" s="973"/>
      <c r="BEZ194" s="973"/>
      <c r="BFA194" s="973"/>
      <c r="BFB194" s="973"/>
      <c r="BFC194" s="973"/>
      <c r="BFD194" s="973"/>
      <c r="BFE194" s="973"/>
      <c r="BFF194" s="973"/>
      <c r="BFG194" s="973"/>
      <c r="BFH194" s="973"/>
      <c r="BFI194" s="973"/>
      <c r="BFJ194" s="973"/>
      <c r="BFK194" s="973"/>
      <c r="BFL194" s="973"/>
      <c r="BFM194" s="973"/>
      <c r="BFN194" s="973"/>
      <c r="BFO194" s="973"/>
      <c r="BFP194" s="973"/>
      <c r="BFQ194" s="973"/>
      <c r="BFR194" s="973"/>
      <c r="BFS194" s="973"/>
      <c r="BFT194" s="973"/>
      <c r="BFU194" s="973"/>
      <c r="BFV194" s="973"/>
      <c r="BFW194" s="973"/>
      <c r="BFX194" s="973"/>
      <c r="BFY194" s="973"/>
      <c r="BFZ194" s="973"/>
      <c r="BGA194" s="973"/>
      <c r="BGB194" s="973"/>
      <c r="BGC194" s="973"/>
      <c r="BGD194" s="973"/>
      <c r="BGE194" s="973"/>
      <c r="BGF194" s="973"/>
      <c r="BGG194" s="973"/>
      <c r="BGH194" s="973"/>
      <c r="BGI194" s="973"/>
      <c r="BGJ194" s="973"/>
      <c r="BGK194" s="973"/>
      <c r="BGL194" s="973"/>
      <c r="BGM194" s="973"/>
      <c r="BGN194" s="973"/>
      <c r="BGO194" s="973"/>
      <c r="BGP194" s="973"/>
      <c r="BGQ194" s="973"/>
      <c r="BGR194" s="973"/>
      <c r="BGS194" s="973"/>
      <c r="BGT194" s="973"/>
      <c r="BGU194" s="973"/>
      <c r="BGV194" s="973"/>
      <c r="BGW194" s="973"/>
      <c r="BGX194" s="973"/>
      <c r="BGY194" s="973"/>
      <c r="BGZ194" s="973"/>
      <c r="BHA194" s="973"/>
      <c r="BHB194" s="973"/>
      <c r="BHC194" s="973"/>
      <c r="BHD194" s="973"/>
      <c r="BHE194" s="973"/>
      <c r="BHF194" s="973"/>
      <c r="BHG194" s="973"/>
      <c r="BHH194" s="973"/>
      <c r="BHI194" s="973"/>
      <c r="BHJ194" s="973"/>
      <c r="BHK194" s="973"/>
      <c r="BHL194" s="973"/>
      <c r="BHM194" s="973"/>
      <c r="BHN194" s="973"/>
      <c r="BHO194" s="973"/>
      <c r="BHP194" s="973"/>
      <c r="BHQ194" s="973"/>
      <c r="BHR194" s="973"/>
      <c r="BHS194" s="973"/>
      <c r="BHT194" s="973"/>
      <c r="BHU194" s="973"/>
      <c r="BHV194" s="973"/>
      <c r="BHW194" s="973"/>
      <c r="BHX194" s="973"/>
      <c r="BHY194" s="973"/>
      <c r="BHZ194" s="973"/>
      <c r="BIA194" s="973"/>
      <c r="BIB194" s="973"/>
      <c r="BIC194" s="973"/>
      <c r="BID194" s="973"/>
      <c r="BIE194" s="973"/>
      <c r="BIF194" s="973"/>
      <c r="BIG194" s="973"/>
      <c r="BIH194" s="973"/>
      <c r="BII194" s="973"/>
      <c r="BIJ194" s="973"/>
      <c r="BIK194" s="973"/>
      <c r="BIL194" s="973"/>
      <c r="BIM194" s="973"/>
      <c r="BIN194" s="973"/>
      <c r="BIO194" s="973"/>
      <c r="BIP194" s="973"/>
      <c r="BIQ194" s="973"/>
      <c r="BIR194" s="973"/>
      <c r="BIS194" s="973"/>
      <c r="BIT194" s="973"/>
      <c r="BIU194" s="973"/>
      <c r="BIV194" s="973"/>
      <c r="BIW194" s="973"/>
      <c r="BIX194" s="973"/>
      <c r="BIY194" s="973"/>
      <c r="BIZ194" s="973"/>
      <c r="BJA194" s="973"/>
      <c r="BJB194" s="973"/>
      <c r="BJC194" s="973"/>
      <c r="BJD194" s="973"/>
      <c r="BJE194" s="973"/>
      <c r="BJF194" s="973"/>
      <c r="BJG194" s="973"/>
      <c r="BJH194" s="973"/>
      <c r="BJI194" s="973"/>
      <c r="BJJ194" s="973"/>
      <c r="BJK194" s="973"/>
      <c r="BJL194" s="973"/>
      <c r="BJM194" s="973"/>
      <c r="BJN194" s="973"/>
      <c r="BJO194" s="973"/>
      <c r="BJP194" s="973"/>
      <c r="BJQ194" s="973"/>
      <c r="BJR194" s="973"/>
      <c r="BJS194" s="973"/>
      <c r="BJT194" s="973"/>
      <c r="BJU194" s="973"/>
      <c r="BJV194" s="973"/>
      <c r="BJW194" s="973"/>
      <c r="BJX194" s="973"/>
      <c r="BJY194" s="973"/>
      <c r="BJZ194" s="973"/>
      <c r="BKA194" s="973"/>
      <c r="BKB194" s="973"/>
      <c r="BKC194" s="973"/>
      <c r="BKD194" s="973"/>
      <c r="BKE194" s="973"/>
      <c r="BKF194" s="973"/>
      <c r="BKG194" s="973"/>
      <c r="BKH194" s="973"/>
      <c r="BKI194" s="973"/>
      <c r="BKJ194" s="973"/>
      <c r="BKK194" s="973"/>
      <c r="BKL194" s="973"/>
      <c r="BKM194" s="973"/>
      <c r="BKN194" s="973"/>
      <c r="BKO194" s="973"/>
      <c r="BKP194" s="973"/>
      <c r="BKQ194" s="973"/>
      <c r="BKR194" s="973"/>
      <c r="BKS194" s="973"/>
      <c r="BKT194" s="973"/>
      <c r="BKU194" s="973"/>
      <c r="BKV194" s="973"/>
      <c r="BKW194" s="973"/>
      <c r="BKX194" s="973"/>
      <c r="BKY194" s="973"/>
      <c r="BKZ194" s="973"/>
      <c r="BLA194" s="973"/>
      <c r="BLB194" s="973"/>
      <c r="BLC194" s="973"/>
      <c r="BLD194" s="973"/>
      <c r="BLE194" s="973"/>
      <c r="BLF194" s="973"/>
      <c r="BLG194" s="973"/>
      <c r="BLH194" s="973"/>
      <c r="BLI194" s="973"/>
      <c r="BLJ194" s="973"/>
      <c r="BLK194" s="973"/>
      <c r="BLL194" s="973"/>
      <c r="BLM194" s="973"/>
      <c r="BLN194" s="973"/>
      <c r="BLO194" s="973"/>
      <c r="BLP194" s="973"/>
      <c r="BLQ194" s="973"/>
      <c r="BLR194" s="973"/>
      <c r="BLS194" s="973"/>
      <c r="BLT194" s="973"/>
      <c r="BLU194" s="973"/>
      <c r="BLV194" s="973"/>
      <c r="BLW194" s="973"/>
      <c r="BLX194" s="973"/>
      <c r="BLY194" s="973"/>
      <c r="BLZ194" s="973"/>
      <c r="BMA194" s="973"/>
      <c r="BMB194" s="973"/>
      <c r="BMC194" s="973"/>
      <c r="BMD194" s="973"/>
      <c r="BME194" s="973"/>
      <c r="BMF194" s="973"/>
      <c r="BMG194" s="973"/>
      <c r="BMH194" s="973"/>
      <c r="BMI194" s="973"/>
      <c r="BMJ194" s="973"/>
      <c r="BMK194" s="973"/>
      <c r="BML194" s="973"/>
      <c r="BMM194" s="973"/>
      <c r="BMN194" s="973"/>
      <c r="BMO194" s="973"/>
      <c r="BMP194" s="973"/>
      <c r="BMQ194" s="973"/>
      <c r="BMR194" s="973"/>
      <c r="BMS194" s="973"/>
      <c r="BMT194" s="973"/>
      <c r="BMU194" s="973"/>
      <c r="BMV194" s="973"/>
      <c r="BMW194" s="973"/>
      <c r="BMX194" s="973"/>
      <c r="BMY194" s="973"/>
      <c r="BMZ194" s="973"/>
      <c r="BNA194" s="973"/>
      <c r="BNB194" s="973"/>
      <c r="BNC194" s="973"/>
      <c r="BND194" s="973"/>
      <c r="BNE194" s="973"/>
      <c r="BNF194" s="973"/>
      <c r="BNG194" s="973"/>
      <c r="BNH194" s="973"/>
      <c r="BNI194" s="973"/>
      <c r="BNJ194" s="973"/>
      <c r="BNK194" s="973"/>
      <c r="BNL194" s="973"/>
      <c r="BNM194" s="973"/>
      <c r="BNN194" s="973"/>
      <c r="BNO194" s="973"/>
      <c r="BNP194" s="973"/>
      <c r="BNQ194" s="973"/>
      <c r="BNR194" s="973"/>
      <c r="BNS194" s="973"/>
      <c r="BNT194" s="973"/>
      <c r="BNU194" s="973"/>
      <c r="BNV194" s="973"/>
      <c r="BNW194" s="973"/>
      <c r="BNX194" s="973"/>
      <c r="BNY194" s="973"/>
      <c r="BNZ194" s="973"/>
      <c r="BOA194" s="973"/>
      <c r="BOB194" s="973"/>
      <c r="BOC194" s="973"/>
      <c r="BOD194" s="973"/>
      <c r="BOE194" s="973"/>
      <c r="BOF194" s="973"/>
      <c r="BOG194" s="973"/>
      <c r="BOH194" s="973"/>
      <c r="BOI194" s="973"/>
      <c r="BOJ194" s="973"/>
      <c r="BOK194" s="973"/>
      <c r="BOL194" s="973"/>
      <c r="BOM194" s="973"/>
      <c r="BON194" s="973"/>
      <c r="BOO194" s="973"/>
      <c r="BOP194" s="973"/>
      <c r="BOQ194" s="973"/>
      <c r="BOR194" s="973"/>
      <c r="BOS194" s="973"/>
      <c r="BOT194" s="973"/>
      <c r="BOU194" s="973"/>
      <c r="BOV194" s="973"/>
      <c r="BOW194" s="973"/>
      <c r="BOX194" s="973"/>
      <c r="BOY194" s="973"/>
      <c r="BOZ194" s="973"/>
      <c r="BPA194" s="973"/>
      <c r="BPB194" s="973"/>
      <c r="BPC194" s="973"/>
      <c r="BPD194" s="973"/>
      <c r="BPE194" s="973"/>
      <c r="BPF194" s="973"/>
      <c r="BPG194" s="973"/>
      <c r="BPH194" s="973"/>
      <c r="BPI194" s="973"/>
      <c r="BPJ194" s="973"/>
      <c r="BPK194" s="973"/>
      <c r="BPL194" s="973"/>
      <c r="BPM194" s="973"/>
      <c r="BPN194" s="973"/>
      <c r="BPO194" s="973"/>
      <c r="BPP194" s="973"/>
      <c r="BPQ194" s="973"/>
      <c r="BPR194" s="973"/>
      <c r="BPS194" s="973"/>
      <c r="BPT194" s="973"/>
      <c r="BPU194" s="973"/>
      <c r="BPV194" s="973"/>
      <c r="BPW194" s="973"/>
      <c r="BPX194" s="973"/>
      <c r="BPY194" s="973"/>
      <c r="BPZ194" s="973"/>
      <c r="BQA194" s="973"/>
      <c r="BQB194" s="973"/>
      <c r="BQC194" s="973"/>
      <c r="BQD194" s="973"/>
      <c r="BQE194" s="973"/>
      <c r="BQF194" s="973"/>
      <c r="BQG194" s="973"/>
      <c r="BQH194" s="973"/>
      <c r="BQI194" s="973"/>
      <c r="BQJ194" s="973"/>
      <c r="BQK194" s="973"/>
      <c r="BQL194" s="973"/>
      <c r="BQM194" s="973"/>
      <c r="BQN194" s="973"/>
      <c r="BQO194" s="973"/>
      <c r="BQP194" s="973"/>
      <c r="BQQ194" s="973"/>
      <c r="BQR194" s="973"/>
      <c r="BQS194" s="973"/>
      <c r="BQT194" s="973"/>
      <c r="BQU194" s="973"/>
      <c r="BQV194" s="973"/>
      <c r="BQW194" s="973"/>
      <c r="BQX194" s="973"/>
      <c r="BQY194" s="973"/>
      <c r="BQZ194" s="973"/>
      <c r="BRA194" s="973"/>
      <c r="BRB194" s="973"/>
      <c r="BRC194" s="973"/>
      <c r="BRD194" s="973"/>
      <c r="BRE194" s="973"/>
      <c r="BRF194" s="973"/>
      <c r="BRG194" s="973"/>
      <c r="BRH194" s="973"/>
      <c r="BRI194" s="973"/>
      <c r="BRJ194" s="973"/>
      <c r="BRK194" s="973"/>
      <c r="BRL194" s="973"/>
      <c r="BRM194" s="973"/>
      <c r="BRN194" s="973"/>
      <c r="BRO194" s="973"/>
      <c r="BRP194" s="973"/>
      <c r="BRQ194" s="973"/>
      <c r="BRR194" s="973"/>
      <c r="BRS194" s="973"/>
      <c r="BRT194" s="973"/>
      <c r="BRU194" s="973"/>
      <c r="BRV194" s="973"/>
      <c r="BRW194" s="973"/>
      <c r="BRX194" s="973"/>
      <c r="BRY194" s="973"/>
      <c r="BRZ194" s="973"/>
      <c r="BSA194" s="973"/>
      <c r="BSB194" s="973"/>
      <c r="BSC194" s="973"/>
      <c r="BSD194" s="973"/>
      <c r="BSE194" s="973"/>
      <c r="BSF194" s="973"/>
      <c r="BSG194" s="973"/>
      <c r="BSH194" s="973"/>
      <c r="BSI194" s="973"/>
      <c r="BSJ194" s="973"/>
      <c r="BSK194" s="973"/>
      <c r="BSL194" s="973"/>
      <c r="BSM194" s="973"/>
      <c r="BSN194" s="973"/>
      <c r="BSO194" s="973"/>
      <c r="BSP194" s="973"/>
      <c r="BSQ194" s="973"/>
      <c r="BSR194" s="973"/>
      <c r="BSS194" s="973"/>
      <c r="BST194" s="973"/>
      <c r="BSU194" s="973"/>
      <c r="BSV194" s="973"/>
      <c r="BSW194" s="973"/>
      <c r="BSX194" s="973"/>
      <c r="BSY194" s="973"/>
      <c r="BSZ194" s="973"/>
      <c r="BTA194" s="973"/>
      <c r="BTB194" s="973"/>
      <c r="BTC194" s="973"/>
      <c r="BTD194" s="973"/>
      <c r="BTE194" s="973"/>
      <c r="BTF194" s="973"/>
      <c r="BTG194" s="973"/>
      <c r="BTH194" s="973"/>
      <c r="BTI194" s="973"/>
      <c r="BTJ194" s="973"/>
      <c r="BTK194" s="973"/>
      <c r="BTL194" s="973"/>
      <c r="BTM194" s="973"/>
      <c r="BTN194" s="973"/>
      <c r="BTO194" s="973"/>
      <c r="BTP194" s="973"/>
      <c r="BTQ194" s="973"/>
      <c r="BTR194" s="973"/>
      <c r="BTS194" s="973"/>
      <c r="BTT194" s="973"/>
      <c r="BTU194" s="973"/>
      <c r="BTV194" s="973"/>
      <c r="BTW194" s="973"/>
      <c r="BTX194" s="973"/>
      <c r="BTY194" s="973"/>
      <c r="BTZ194" s="973"/>
      <c r="BUA194" s="973"/>
      <c r="BUB194" s="973"/>
      <c r="BUC194" s="973"/>
      <c r="BUD194" s="973"/>
      <c r="BUE194" s="973"/>
      <c r="BUF194" s="973"/>
      <c r="BUG194" s="973"/>
      <c r="BUH194" s="973"/>
      <c r="BUI194" s="973"/>
      <c r="BUJ194" s="973"/>
      <c r="BUK194" s="973"/>
      <c r="BUL194" s="973"/>
      <c r="BUM194" s="973"/>
      <c r="BUN194" s="973"/>
      <c r="BUO194" s="973"/>
      <c r="BUP194" s="973"/>
      <c r="BUQ194" s="973"/>
      <c r="BUR194" s="973"/>
      <c r="BUS194" s="973"/>
      <c r="BUT194" s="973"/>
      <c r="BUU194" s="973"/>
      <c r="BUV194" s="973"/>
      <c r="BUW194" s="973"/>
      <c r="BUX194" s="973"/>
      <c r="BUY194" s="973"/>
      <c r="BUZ194" s="973"/>
      <c r="BVA194" s="973"/>
      <c r="BVB194" s="973"/>
      <c r="BVC194" s="973"/>
      <c r="BVD194" s="973"/>
      <c r="BVE194" s="973"/>
      <c r="BVF194" s="973"/>
      <c r="BVG194" s="973"/>
      <c r="BVH194" s="973"/>
      <c r="BVI194" s="973"/>
      <c r="BVJ194" s="973"/>
      <c r="BVK194" s="973"/>
      <c r="BVL194" s="973"/>
      <c r="BVM194" s="973"/>
      <c r="BVN194" s="973"/>
      <c r="BVO194" s="973"/>
      <c r="BVP194" s="973"/>
      <c r="BVQ194" s="973"/>
      <c r="BVR194" s="973"/>
      <c r="BVS194" s="973"/>
      <c r="BVT194" s="973"/>
      <c r="BVU194" s="973"/>
      <c r="BVV194" s="973"/>
      <c r="BVW194" s="973"/>
      <c r="BVX194" s="973"/>
      <c r="BVY194" s="973"/>
      <c r="BVZ194" s="973"/>
      <c r="BWA194" s="973"/>
      <c r="BWB194" s="973"/>
      <c r="BWC194" s="973"/>
      <c r="BWD194" s="973"/>
      <c r="BWE194" s="973"/>
      <c r="BWF194" s="973"/>
      <c r="BWG194" s="973"/>
      <c r="BWH194" s="973"/>
      <c r="BWI194" s="973"/>
      <c r="BWJ194" s="973"/>
      <c r="BWK194" s="973"/>
      <c r="BWL194" s="973"/>
      <c r="BWM194" s="973"/>
      <c r="BWN194" s="973"/>
      <c r="BWO194" s="973"/>
      <c r="BWP194" s="973"/>
      <c r="BWQ194" s="973"/>
      <c r="BWR194" s="973"/>
      <c r="BWS194" s="973"/>
      <c r="BWT194" s="973"/>
      <c r="BWU194" s="973"/>
      <c r="BWV194" s="973"/>
      <c r="BWW194" s="973"/>
      <c r="BWX194" s="973"/>
      <c r="BWY194" s="973"/>
      <c r="BWZ194" s="973"/>
      <c r="BXA194" s="973"/>
      <c r="BXB194" s="973"/>
      <c r="BXC194" s="973"/>
      <c r="BXD194" s="973"/>
      <c r="BXE194" s="973"/>
      <c r="BXF194" s="973"/>
      <c r="BXG194" s="973"/>
      <c r="BXH194" s="973"/>
      <c r="BXI194" s="973"/>
      <c r="BXJ194" s="973"/>
      <c r="BXK194" s="973"/>
      <c r="BXL194" s="973"/>
      <c r="BXM194" s="973"/>
      <c r="BXN194" s="973"/>
      <c r="BXO194" s="973"/>
      <c r="BXP194" s="973"/>
      <c r="BXQ194" s="973"/>
      <c r="BXR194" s="973"/>
      <c r="BXS194" s="973"/>
      <c r="BXT194" s="973"/>
      <c r="BXU194" s="973"/>
      <c r="BXV194" s="973"/>
      <c r="BXW194" s="973"/>
      <c r="BXX194" s="973"/>
      <c r="BXY194" s="973"/>
      <c r="BXZ194" s="973"/>
      <c r="BYA194" s="973"/>
      <c r="BYB194" s="973"/>
      <c r="BYC194" s="973"/>
      <c r="BYD194" s="973"/>
      <c r="BYE194" s="973"/>
      <c r="BYF194" s="973"/>
      <c r="BYG194" s="973"/>
      <c r="BYH194" s="973"/>
      <c r="BYI194" s="973"/>
      <c r="BYJ194" s="973"/>
      <c r="BYK194" s="973"/>
      <c r="BYL194" s="973"/>
      <c r="BYM194" s="973"/>
      <c r="BYN194" s="973"/>
      <c r="BYO194" s="973"/>
      <c r="BYP194" s="973"/>
      <c r="BYQ194" s="973"/>
      <c r="BYR194" s="973"/>
      <c r="BYS194" s="973"/>
      <c r="BYT194" s="973"/>
      <c r="BYU194" s="973"/>
      <c r="BYV194" s="973"/>
      <c r="BYW194" s="973"/>
      <c r="BYX194" s="973"/>
      <c r="BYY194" s="973"/>
      <c r="BYZ194" s="973"/>
      <c r="BZA194" s="973"/>
      <c r="BZB194" s="973"/>
      <c r="BZC194" s="973"/>
      <c r="BZD194" s="973"/>
      <c r="BZE194" s="973"/>
      <c r="BZF194" s="973"/>
      <c r="BZG194" s="973"/>
      <c r="BZH194" s="973"/>
      <c r="BZI194" s="973"/>
      <c r="BZJ194" s="973"/>
      <c r="BZK194" s="973"/>
      <c r="BZL194" s="973"/>
      <c r="BZM194" s="973"/>
      <c r="BZN194" s="973"/>
      <c r="BZO194" s="973"/>
      <c r="BZP194" s="973"/>
      <c r="BZQ194" s="973"/>
      <c r="BZR194" s="973"/>
      <c r="BZS194" s="973"/>
      <c r="BZT194" s="973"/>
      <c r="BZU194" s="973"/>
      <c r="BZV194" s="973"/>
      <c r="BZW194" s="973"/>
      <c r="BZX194" s="973"/>
      <c r="BZY194" s="973"/>
      <c r="BZZ194" s="973"/>
      <c r="CAA194" s="973"/>
      <c r="CAB194" s="973"/>
      <c r="CAC194" s="973"/>
      <c r="CAD194" s="973"/>
      <c r="CAE194" s="973"/>
      <c r="CAF194" s="973"/>
      <c r="CAG194" s="973"/>
      <c r="CAH194" s="973"/>
      <c r="CAI194" s="973"/>
      <c r="CAJ194" s="973"/>
      <c r="CAK194" s="973"/>
      <c r="CAL194" s="973"/>
      <c r="CAM194" s="973"/>
      <c r="CAN194" s="973"/>
      <c r="CAO194" s="973"/>
      <c r="CAP194" s="973"/>
      <c r="CAQ194" s="973"/>
      <c r="CAR194" s="973"/>
      <c r="CAS194" s="973"/>
      <c r="CAT194" s="973"/>
      <c r="CAU194" s="973"/>
      <c r="CAV194" s="973"/>
      <c r="CAW194" s="973"/>
      <c r="CAX194" s="973"/>
      <c r="CAY194" s="973"/>
      <c r="CAZ194" s="973"/>
      <c r="CBA194" s="973"/>
      <c r="CBB194" s="973"/>
      <c r="CBC194" s="973"/>
      <c r="CBD194" s="973"/>
      <c r="CBE194" s="973"/>
      <c r="CBF194" s="973"/>
      <c r="CBG194" s="973"/>
      <c r="CBH194" s="973"/>
      <c r="CBI194" s="973"/>
      <c r="CBJ194" s="973"/>
      <c r="CBK194" s="973"/>
      <c r="CBL194" s="973"/>
      <c r="CBM194" s="973"/>
      <c r="CBN194" s="973"/>
      <c r="CBO194" s="973"/>
      <c r="CBP194" s="973"/>
      <c r="CBQ194" s="973"/>
      <c r="CBR194" s="973"/>
      <c r="CBS194" s="973"/>
      <c r="CBT194" s="973"/>
      <c r="CBU194" s="973"/>
      <c r="CBV194" s="973"/>
      <c r="CBW194" s="973"/>
      <c r="CBX194" s="973"/>
      <c r="CBY194" s="973"/>
      <c r="CBZ194" s="973"/>
      <c r="CCA194" s="973"/>
      <c r="CCB194" s="973"/>
      <c r="CCC194" s="973"/>
      <c r="CCD194" s="973"/>
      <c r="CCE194" s="973"/>
      <c r="CCF194" s="973"/>
      <c r="CCG194" s="973"/>
      <c r="CCH194" s="973"/>
      <c r="CCI194" s="973"/>
      <c r="CCJ194" s="973"/>
      <c r="CCK194" s="973"/>
      <c r="CCL194" s="973"/>
      <c r="CCM194" s="973"/>
      <c r="CCN194" s="973"/>
      <c r="CCO194" s="973"/>
      <c r="CCP194" s="973"/>
      <c r="CCQ194" s="973"/>
      <c r="CCR194" s="973"/>
      <c r="CCS194" s="973"/>
      <c r="CCT194" s="973"/>
      <c r="CCU194" s="973"/>
      <c r="CCV194" s="973"/>
      <c r="CCW194" s="973"/>
      <c r="CCX194" s="973"/>
      <c r="CCY194" s="973"/>
      <c r="CCZ194" s="973"/>
      <c r="CDA194" s="973"/>
      <c r="CDB194" s="973"/>
      <c r="CDC194" s="973"/>
      <c r="CDD194" s="973"/>
      <c r="CDE194" s="973"/>
      <c r="CDF194" s="973"/>
      <c r="CDG194" s="973"/>
      <c r="CDH194" s="973"/>
      <c r="CDI194" s="973"/>
      <c r="CDJ194" s="973"/>
      <c r="CDK194" s="973"/>
      <c r="CDL194" s="973"/>
      <c r="CDM194" s="973"/>
      <c r="CDN194" s="973"/>
      <c r="CDO194" s="973"/>
      <c r="CDP194" s="973"/>
      <c r="CDQ194" s="973"/>
      <c r="CDR194" s="973"/>
      <c r="CDS194" s="973"/>
      <c r="CDT194" s="973"/>
      <c r="CDU194" s="973"/>
      <c r="CDV194" s="973"/>
      <c r="CDW194" s="973"/>
      <c r="CDX194" s="973"/>
      <c r="CDY194" s="973"/>
      <c r="CDZ194" s="973"/>
      <c r="CEA194" s="973"/>
      <c r="CEB194" s="973"/>
      <c r="CEC194" s="973"/>
      <c r="CED194" s="973"/>
      <c r="CEE194" s="973"/>
      <c r="CEF194" s="973"/>
      <c r="CEG194" s="973"/>
      <c r="CEH194" s="973"/>
      <c r="CEI194" s="973"/>
      <c r="CEJ194" s="973"/>
      <c r="CEK194" s="973"/>
      <c r="CEL194" s="973"/>
      <c r="CEM194" s="973"/>
      <c r="CEN194" s="973"/>
      <c r="CEO194" s="973"/>
      <c r="CEP194" s="973"/>
      <c r="CEQ194" s="973"/>
      <c r="CER194" s="973"/>
      <c r="CES194" s="973"/>
      <c r="CET194" s="973"/>
      <c r="CEU194" s="973"/>
      <c r="CEV194" s="973"/>
      <c r="CEW194" s="973"/>
      <c r="CEX194" s="973"/>
      <c r="CEY194" s="973"/>
      <c r="CEZ194" s="973"/>
      <c r="CFA194" s="973"/>
      <c r="CFB194" s="973"/>
      <c r="CFC194" s="973"/>
      <c r="CFD194" s="973"/>
      <c r="CFE194" s="973"/>
      <c r="CFF194" s="973"/>
      <c r="CFG194" s="973"/>
      <c r="CFH194" s="973"/>
      <c r="CFI194" s="973"/>
      <c r="CFJ194" s="973"/>
      <c r="CFK194" s="973"/>
      <c r="CFL194" s="973"/>
      <c r="CFM194" s="973"/>
      <c r="CFN194" s="973"/>
      <c r="CFO194" s="973"/>
      <c r="CFP194" s="973"/>
      <c r="CFQ194" s="973"/>
      <c r="CFR194" s="973"/>
      <c r="CFS194" s="973"/>
      <c r="CFT194" s="973"/>
      <c r="CFU194" s="973"/>
      <c r="CFV194" s="973"/>
      <c r="CFW194" s="973"/>
      <c r="CFX194" s="973"/>
      <c r="CFY194" s="973"/>
      <c r="CFZ194" s="973"/>
      <c r="CGA194" s="973"/>
      <c r="CGB194" s="973"/>
      <c r="CGC194" s="973"/>
      <c r="CGD194" s="973"/>
      <c r="CGE194" s="973"/>
      <c r="CGF194" s="973"/>
      <c r="CGG194" s="973"/>
      <c r="CGH194" s="973"/>
      <c r="CGI194" s="973"/>
      <c r="CGJ194" s="973"/>
      <c r="CGK194" s="973"/>
      <c r="CGL194" s="973"/>
      <c r="CGM194" s="973"/>
      <c r="CGN194" s="973"/>
      <c r="CGO194" s="973"/>
      <c r="CGP194" s="973"/>
      <c r="CGQ194" s="973"/>
      <c r="CGR194" s="973"/>
      <c r="CGS194" s="973"/>
      <c r="CGT194" s="973"/>
      <c r="CGU194" s="973"/>
      <c r="CGV194" s="973"/>
      <c r="CGW194" s="973"/>
      <c r="CGX194" s="973"/>
      <c r="CGY194" s="973"/>
      <c r="CGZ194" s="973"/>
      <c r="CHA194" s="973"/>
      <c r="CHB194" s="973"/>
      <c r="CHC194" s="973"/>
      <c r="CHD194" s="973"/>
      <c r="CHE194" s="973"/>
      <c r="CHF194" s="973"/>
      <c r="CHG194" s="973"/>
      <c r="CHH194" s="973"/>
      <c r="CHI194" s="973"/>
      <c r="CHJ194" s="973"/>
      <c r="CHK194" s="973"/>
      <c r="CHL194" s="973"/>
      <c r="CHM194" s="973"/>
      <c r="CHN194" s="973"/>
      <c r="CHO194" s="973"/>
      <c r="CHP194" s="973"/>
      <c r="CHQ194" s="973"/>
      <c r="CHR194" s="973"/>
      <c r="CHS194" s="973"/>
      <c r="CHT194" s="973"/>
      <c r="CHU194" s="973"/>
      <c r="CHV194" s="973"/>
      <c r="CHW194" s="973"/>
      <c r="CHX194" s="973"/>
      <c r="CHY194" s="973"/>
      <c r="CHZ194" s="973"/>
      <c r="CIA194" s="973"/>
      <c r="CIB194" s="973"/>
      <c r="CIC194" s="973"/>
      <c r="CID194" s="973"/>
      <c r="CIE194" s="973"/>
      <c r="CIF194" s="973"/>
      <c r="CIG194" s="973"/>
      <c r="CIH194" s="973"/>
      <c r="CII194" s="973"/>
      <c r="CIJ194" s="973"/>
      <c r="CIK194" s="973"/>
      <c r="CIL194" s="973"/>
      <c r="CIM194" s="973"/>
      <c r="CIN194" s="973"/>
      <c r="CIO194" s="973"/>
      <c r="CIP194" s="973"/>
      <c r="CIQ194" s="973"/>
      <c r="CIR194" s="973"/>
      <c r="CIS194" s="973"/>
      <c r="CIT194" s="973"/>
      <c r="CIU194" s="973"/>
      <c r="CIV194" s="973"/>
      <c r="CIW194" s="973"/>
      <c r="CIX194" s="973"/>
      <c r="CIY194" s="973"/>
      <c r="CIZ194" s="973"/>
      <c r="CJA194" s="973"/>
      <c r="CJB194" s="973"/>
      <c r="CJC194" s="973"/>
      <c r="CJD194" s="973"/>
      <c r="CJE194" s="973"/>
      <c r="CJF194" s="973"/>
      <c r="CJG194" s="973"/>
      <c r="CJH194" s="973"/>
      <c r="CJI194" s="973"/>
      <c r="CJJ194" s="973"/>
      <c r="CJK194" s="973"/>
      <c r="CJL194" s="973"/>
      <c r="CJM194" s="973"/>
      <c r="CJN194" s="973"/>
      <c r="CJO194" s="973"/>
      <c r="CJP194" s="973"/>
      <c r="CJQ194" s="973"/>
      <c r="CJR194" s="973"/>
      <c r="CJS194" s="973"/>
      <c r="CJT194" s="973"/>
      <c r="CJU194" s="973"/>
      <c r="CJV194" s="973"/>
      <c r="CJW194" s="973"/>
      <c r="CJX194" s="973"/>
      <c r="CJY194" s="973"/>
      <c r="CJZ194" s="973"/>
      <c r="CKA194" s="973"/>
      <c r="CKB194" s="973"/>
      <c r="CKC194" s="973"/>
      <c r="CKD194" s="973"/>
      <c r="CKE194" s="973"/>
      <c r="CKF194" s="973"/>
      <c r="CKG194" s="973"/>
      <c r="CKH194" s="973"/>
      <c r="CKI194" s="973"/>
      <c r="CKJ194" s="973"/>
      <c r="CKK194" s="973"/>
      <c r="CKL194" s="973"/>
      <c r="CKM194" s="973"/>
      <c r="CKN194" s="973"/>
      <c r="CKO194" s="973"/>
      <c r="CKP194" s="973"/>
      <c r="CKQ194" s="973"/>
      <c r="CKR194" s="973"/>
      <c r="CKS194" s="973"/>
      <c r="CKT194" s="973"/>
      <c r="CKU194" s="973"/>
      <c r="CKV194" s="973"/>
      <c r="CKW194" s="973"/>
      <c r="CKX194" s="973"/>
      <c r="CKY194" s="973"/>
      <c r="CKZ194" s="973"/>
      <c r="CLA194" s="973"/>
      <c r="CLB194" s="973"/>
      <c r="CLC194" s="973"/>
      <c r="CLD194" s="973"/>
      <c r="CLE194" s="973"/>
      <c r="CLF194" s="973"/>
      <c r="CLG194" s="973"/>
      <c r="CLH194" s="973"/>
      <c r="CLI194" s="973"/>
      <c r="CLJ194" s="973"/>
      <c r="CLK194" s="973"/>
      <c r="CLL194" s="973"/>
      <c r="CLM194" s="973"/>
      <c r="CLN194" s="973"/>
      <c r="CLO194" s="973"/>
      <c r="CLP194" s="973"/>
      <c r="CLQ194" s="973"/>
      <c r="CLR194" s="973"/>
      <c r="CLS194" s="973"/>
      <c r="CLT194" s="973"/>
      <c r="CLU194" s="973"/>
      <c r="CLV194" s="973"/>
      <c r="CLW194" s="973"/>
      <c r="CLX194" s="973"/>
      <c r="CLY194" s="973"/>
      <c r="CLZ194" s="973"/>
      <c r="CMA194" s="973"/>
      <c r="CMB194" s="973"/>
      <c r="CMC194" s="973"/>
      <c r="CMD194" s="973"/>
      <c r="CME194" s="973"/>
      <c r="CMF194" s="973"/>
      <c r="CMG194" s="973"/>
      <c r="CMH194" s="973"/>
      <c r="CMI194" s="973"/>
      <c r="CMJ194" s="973"/>
      <c r="CMK194" s="973"/>
      <c r="CML194" s="973"/>
      <c r="CMM194" s="973"/>
      <c r="CMN194" s="973"/>
      <c r="CMO194" s="973"/>
      <c r="CMP194" s="973"/>
      <c r="CMQ194" s="973"/>
      <c r="CMR194" s="973"/>
      <c r="CMS194" s="973"/>
      <c r="CMT194" s="973"/>
      <c r="CMU194" s="973"/>
      <c r="CMV194" s="973"/>
      <c r="CMW194" s="973"/>
      <c r="CMX194" s="973"/>
      <c r="CMY194" s="973"/>
      <c r="CMZ194" s="973"/>
      <c r="CNA194" s="973"/>
      <c r="CNB194" s="973"/>
      <c r="CNC194" s="973"/>
      <c r="CND194" s="973"/>
      <c r="CNE194" s="973"/>
      <c r="CNF194" s="973"/>
      <c r="CNG194" s="973"/>
      <c r="CNH194" s="973"/>
      <c r="CNI194" s="973"/>
      <c r="CNJ194" s="973"/>
      <c r="CNK194" s="973"/>
      <c r="CNL194" s="973"/>
      <c r="CNM194" s="973"/>
      <c r="CNN194" s="973"/>
      <c r="CNO194" s="973"/>
      <c r="CNP194" s="973"/>
      <c r="CNQ194" s="973"/>
      <c r="CNR194" s="973"/>
      <c r="CNS194" s="973"/>
      <c r="CNT194" s="973"/>
      <c r="CNU194" s="973"/>
      <c r="CNV194" s="973"/>
      <c r="CNW194" s="973"/>
      <c r="CNX194" s="973"/>
      <c r="CNY194" s="973"/>
      <c r="CNZ194" s="973"/>
      <c r="COA194" s="973"/>
      <c r="COB194" s="973"/>
      <c r="COC194" s="973"/>
      <c r="COD194" s="973"/>
      <c r="COE194" s="973"/>
      <c r="COF194" s="973"/>
      <c r="COG194" s="973"/>
      <c r="COH194" s="973"/>
      <c r="COI194" s="973"/>
      <c r="COJ194" s="973"/>
      <c r="COK194" s="973"/>
      <c r="COL194" s="973"/>
      <c r="COM194" s="973"/>
      <c r="CON194" s="973"/>
      <c r="COO194" s="973"/>
      <c r="COP194" s="973"/>
      <c r="COQ194" s="973"/>
      <c r="COR194" s="973"/>
      <c r="COS194" s="973"/>
      <c r="COT194" s="973"/>
      <c r="COU194" s="973"/>
      <c r="COV194" s="973"/>
      <c r="COW194" s="973"/>
      <c r="COX194" s="973"/>
      <c r="COY194" s="973"/>
      <c r="COZ194" s="973"/>
      <c r="CPA194" s="973"/>
      <c r="CPB194" s="973"/>
      <c r="CPC194" s="973"/>
      <c r="CPD194" s="973"/>
      <c r="CPE194" s="973"/>
      <c r="CPF194" s="973"/>
      <c r="CPG194" s="973"/>
      <c r="CPH194" s="973"/>
      <c r="CPI194" s="973"/>
      <c r="CPJ194" s="973"/>
      <c r="CPK194" s="973"/>
      <c r="CPL194" s="973"/>
      <c r="CPM194" s="973"/>
      <c r="CPN194" s="973"/>
      <c r="CPO194" s="973"/>
      <c r="CPP194" s="973"/>
      <c r="CPQ194" s="973"/>
      <c r="CPR194" s="973"/>
      <c r="CPS194" s="973"/>
      <c r="CPT194" s="973"/>
      <c r="CPU194" s="973"/>
      <c r="CPV194" s="973"/>
      <c r="CPW194" s="973"/>
      <c r="CPX194" s="973"/>
      <c r="CPY194" s="973"/>
      <c r="CPZ194" s="973"/>
      <c r="CQA194" s="973"/>
      <c r="CQB194" s="973"/>
      <c r="CQC194" s="973"/>
      <c r="CQD194" s="973"/>
      <c r="CQE194" s="973"/>
      <c r="CQF194" s="973"/>
      <c r="CQG194" s="973"/>
      <c r="CQH194" s="973"/>
      <c r="CQI194" s="973"/>
      <c r="CQJ194" s="973"/>
      <c r="CQK194" s="973"/>
      <c r="CQL194" s="973"/>
      <c r="CQM194" s="973"/>
      <c r="CQN194" s="973"/>
      <c r="CQO194" s="973"/>
      <c r="CQP194" s="973"/>
      <c r="CQQ194" s="973"/>
      <c r="CQR194" s="973"/>
      <c r="CQS194" s="973"/>
      <c r="CQT194" s="973"/>
      <c r="CQU194" s="973"/>
      <c r="CQV194" s="973"/>
      <c r="CQW194" s="973"/>
      <c r="CQX194" s="973"/>
      <c r="CQY194" s="973"/>
      <c r="CQZ194" s="973"/>
      <c r="CRA194" s="973"/>
      <c r="CRB194" s="973"/>
      <c r="CRC194" s="973"/>
      <c r="CRD194" s="973"/>
      <c r="CRE194" s="973"/>
      <c r="CRF194" s="973"/>
      <c r="CRG194" s="973"/>
      <c r="CRH194" s="973"/>
      <c r="CRI194" s="973"/>
      <c r="CRJ194" s="973"/>
      <c r="CRK194" s="973"/>
      <c r="CRL194" s="973"/>
      <c r="CRM194" s="973"/>
      <c r="CRN194" s="973"/>
      <c r="CRO194" s="973"/>
      <c r="CRP194" s="973"/>
      <c r="CRQ194" s="973"/>
      <c r="CRR194" s="973"/>
      <c r="CRS194" s="973"/>
      <c r="CRT194" s="973"/>
      <c r="CRU194" s="973"/>
      <c r="CRV194" s="973"/>
      <c r="CRW194" s="973"/>
      <c r="CRX194" s="973"/>
      <c r="CRY194" s="973"/>
      <c r="CRZ194" s="973"/>
      <c r="CSA194" s="973"/>
      <c r="CSB194" s="973"/>
      <c r="CSC194" s="973"/>
      <c r="CSD194" s="973"/>
      <c r="CSE194" s="973"/>
      <c r="CSF194" s="973"/>
      <c r="CSG194" s="973"/>
      <c r="CSH194" s="973"/>
      <c r="CSI194" s="973"/>
      <c r="CSJ194" s="973"/>
      <c r="CSK194" s="973"/>
      <c r="CSL194" s="973"/>
      <c r="CSM194" s="973"/>
      <c r="CSN194" s="973"/>
      <c r="CSO194" s="973"/>
      <c r="CSP194" s="973"/>
      <c r="CSQ194" s="973"/>
      <c r="CSR194" s="973"/>
      <c r="CSS194" s="973"/>
      <c r="CST194" s="973"/>
      <c r="CSU194" s="973"/>
      <c r="CSV194" s="973"/>
      <c r="CSW194" s="973"/>
      <c r="CSX194" s="973"/>
      <c r="CSY194" s="973"/>
      <c r="CSZ194" s="973"/>
      <c r="CTA194" s="973"/>
      <c r="CTB194" s="973"/>
      <c r="CTC194" s="973"/>
      <c r="CTD194" s="973"/>
      <c r="CTE194" s="973"/>
      <c r="CTF194" s="973"/>
      <c r="CTG194" s="973"/>
      <c r="CTH194" s="973"/>
      <c r="CTI194" s="973"/>
      <c r="CTJ194" s="973"/>
      <c r="CTK194" s="973"/>
      <c r="CTL194" s="973"/>
      <c r="CTM194" s="973"/>
      <c r="CTN194" s="973"/>
      <c r="CTO194" s="973"/>
      <c r="CTP194" s="973"/>
      <c r="CTQ194" s="973"/>
      <c r="CTR194" s="973"/>
      <c r="CTS194" s="973"/>
      <c r="CTT194" s="973"/>
      <c r="CTU194" s="973"/>
      <c r="CTV194" s="973"/>
      <c r="CTW194" s="973"/>
      <c r="CTX194" s="973"/>
      <c r="CTY194" s="973"/>
      <c r="CTZ194" s="973"/>
      <c r="CUA194" s="973"/>
      <c r="CUB194" s="973"/>
      <c r="CUC194" s="973"/>
      <c r="CUD194" s="973"/>
      <c r="CUE194" s="973"/>
      <c r="CUF194" s="973"/>
      <c r="CUG194" s="973"/>
      <c r="CUH194" s="973"/>
      <c r="CUI194" s="973"/>
      <c r="CUJ194" s="973"/>
      <c r="CUK194" s="973"/>
      <c r="CUL194" s="973"/>
      <c r="CUM194" s="973"/>
      <c r="CUN194" s="973"/>
      <c r="CUO194" s="973"/>
      <c r="CUP194" s="973"/>
      <c r="CUQ194" s="973"/>
      <c r="CUR194" s="973"/>
      <c r="CUS194" s="973"/>
      <c r="CUT194" s="973"/>
      <c r="CUU194" s="973"/>
      <c r="CUV194" s="973"/>
      <c r="CUW194" s="973"/>
      <c r="CUX194" s="973"/>
      <c r="CUY194" s="973"/>
      <c r="CUZ194" s="973"/>
      <c r="CVA194" s="973"/>
      <c r="CVB194" s="973"/>
      <c r="CVC194" s="973"/>
      <c r="CVD194" s="973"/>
      <c r="CVE194" s="973"/>
      <c r="CVF194" s="973"/>
      <c r="CVG194" s="973"/>
      <c r="CVH194" s="973"/>
      <c r="CVI194" s="973"/>
      <c r="CVJ194" s="973"/>
      <c r="CVK194" s="973"/>
      <c r="CVL194" s="973"/>
      <c r="CVM194" s="973"/>
      <c r="CVN194" s="973"/>
      <c r="CVO194" s="973"/>
      <c r="CVP194" s="973"/>
      <c r="CVQ194" s="973"/>
      <c r="CVR194" s="973"/>
      <c r="CVS194" s="973"/>
      <c r="CVT194" s="973"/>
      <c r="CVU194" s="973"/>
      <c r="CVV194" s="973"/>
      <c r="CVW194" s="973"/>
      <c r="CVX194" s="973"/>
      <c r="CVY194" s="973"/>
      <c r="CVZ194" s="973"/>
      <c r="CWA194" s="973"/>
      <c r="CWB194" s="973"/>
      <c r="CWC194" s="973"/>
      <c r="CWD194" s="973"/>
      <c r="CWE194" s="973"/>
      <c r="CWF194" s="973"/>
      <c r="CWG194" s="973"/>
      <c r="CWH194" s="973"/>
      <c r="CWI194" s="973"/>
      <c r="CWJ194" s="973"/>
      <c r="CWK194" s="973"/>
      <c r="CWL194" s="973"/>
      <c r="CWM194" s="973"/>
      <c r="CWN194" s="973"/>
      <c r="CWO194" s="973"/>
      <c r="CWP194" s="973"/>
      <c r="CWQ194" s="973"/>
      <c r="CWR194" s="973"/>
      <c r="CWS194" s="973"/>
      <c r="CWT194" s="973"/>
      <c r="CWU194" s="973"/>
      <c r="CWV194" s="973"/>
      <c r="CWW194" s="973"/>
      <c r="CWX194" s="973"/>
      <c r="CWY194" s="973"/>
      <c r="CWZ194" s="973"/>
      <c r="CXA194" s="973"/>
      <c r="CXB194" s="973"/>
      <c r="CXC194" s="973"/>
      <c r="CXD194" s="973"/>
      <c r="CXE194" s="973"/>
      <c r="CXF194" s="973"/>
      <c r="CXG194" s="973"/>
      <c r="CXH194" s="973"/>
      <c r="CXI194" s="973"/>
      <c r="CXJ194" s="973"/>
      <c r="CXK194" s="973"/>
      <c r="CXL194" s="973"/>
      <c r="CXM194" s="973"/>
      <c r="CXN194" s="973"/>
      <c r="CXO194" s="973"/>
      <c r="CXP194" s="973"/>
      <c r="CXQ194" s="973"/>
      <c r="CXR194" s="973"/>
      <c r="CXS194" s="973"/>
      <c r="CXT194" s="973"/>
      <c r="CXU194" s="973"/>
      <c r="CXV194" s="973"/>
      <c r="CXW194" s="973"/>
      <c r="CXX194" s="973"/>
      <c r="CXY194" s="973"/>
      <c r="CXZ194" s="973"/>
      <c r="CYA194" s="973"/>
      <c r="CYB194" s="973"/>
      <c r="CYC194" s="973"/>
      <c r="CYD194" s="973"/>
      <c r="CYE194" s="973"/>
      <c r="CYF194" s="973"/>
      <c r="CYG194" s="973"/>
      <c r="CYH194" s="973"/>
      <c r="CYI194" s="973"/>
      <c r="CYJ194" s="973"/>
      <c r="CYK194" s="973"/>
      <c r="CYL194" s="973"/>
      <c r="CYM194" s="973"/>
      <c r="CYN194" s="973"/>
      <c r="CYO194" s="973"/>
      <c r="CYP194" s="973"/>
      <c r="CYQ194" s="973"/>
      <c r="CYR194" s="973"/>
      <c r="CYS194" s="973"/>
      <c r="CYT194" s="973"/>
      <c r="CYU194" s="973"/>
      <c r="CYV194" s="973"/>
      <c r="CYW194" s="973"/>
      <c r="CYX194" s="973"/>
      <c r="CYY194" s="973"/>
      <c r="CYZ194" s="973"/>
      <c r="CZA194" s="973"/>
      <c r="CZB194" s="973"/>
      <c r="CZC194" s="973"/>
      <c r="CZD194" s="973"/>
      <c r="CZE194" s="973"/>
      <c r="CZF194" s="973"/>
      <c r="CZG194" s="973"/>
      <c r="CZH194" s="973"/>
      <c r="CZI194" s="973"/>
      <c r="CZJ194" s="973"/>
      <c r="CZK194" s="973"/>
      <c r="CZL194" s="973"/>
      <c r="CZM194" s="973"/>
      <c r="CZN194" s="973"/>
      <c r="CZO194" s="973"/>
      <c r="CZP194" s="973"/>
      <c r="CZQ194" s="973"/>
      <c r="CZR194" s="973"/>
      <c r="CZS194" s="973"/>
      <c r="CZT194" s="973"/>
      <c r="CZU194" s="973"/>
      <c r="CZV194" s="973"/>
      <c r="CZW194" s="973"/>
      <c r="CZX194" s="973"/>
      <c r="CZY194" s="973"/>
      <c r="CZZ194" s="973"/>
      <c r="DAA194" s="973"/>
      <c r="DAB194" s="973"/>
      <c r="DAC194" s="973"/>
      <c r="DAD194" s="973"/>
      <c r="DAE194" s="973"/>
      <c r="DAF194" s="973"/>
      <c r="DAG194" s="973"/>
      <c r="DAH194" s="973"/>
      <c r="DAI194" s="973"/>
      <c r="DAJ194" s="973"/>
      <c r="DAK194" s="973"/>
      <c r="DAL194" s="973"/>
      <c r="DAM194" s="973"/>
      <c r="DAN194" s="973"/>
      <c r="DAO194" s="973"/>
      <c r="DAP194" s="973"/>
      <c r="DAQ194" s="973"/>
      <c r="DAR194" s="973"/>
      <c r="DAS194" s="973"/>
      <c r="DAT194" s="973"/>
      <c r="DAU194" s="973"/>
      <c r="DAV194" s="973"/>
      <c r="DAW194" s="973"/>
      <c r="DAX194" s="973"/>
      <c r="DAY194" s="973"/>
      <c r="DAZ194" s="973"/>
      <c r="DBA194" s="973"/>
      <c r="DBB194" s="973"/>
      <c r="DBC194" s="973"/>
      <c r="DBD194" s="973"/>
      <c r="DBE194" s="973"/>
      <c r="DBF194" s="973"/>
      <c r="DBG194" s="973"/>
      <c r="DBH194" s="973"/>
      <c r="DBI194" s="973"/>
      <c r="DBJ194" s="973"/>
      <c r="DBK194" s="973"/>
      <c r="DBL194" s="973"/>
      <c r="DBM194" s="973"/>
      <c r="DBN194" s="973"/>
      <c r="DBO194" s="973"/>
      <c r="DBP194" s="973"/>
      <c r="DBQ194" s="973"/>
      <c r="DBR194" s="973"/>
      <c r="DBS194" s="973"/>
      <c r="DBT194" s="973"/>
      <c r="DBU194" s="973"/>
      <c r="DBV194" s="973"/>
      <c r="DBW194" s="973"/>
      <c r="DBX194" s="973"/>
      <c r="DBY194" s="973"/>
      <c r="DBZ194" s="973"/>
      <c r="DCA194" s="973"/>
      <c r="DCB194" s="973"/>
      <c r="DCC194" s="973"/>
      <c r="DCD194" s="973"/>
      <c r="DCE194" s="973"/>
      <c r="DCF194" s="973"/>
      <c r="DCG194" s="973"/>
      <c r="DCH194" s="973"/>
      <c r="DCI194" s="973"/>
      <c r="DCJ194" s="973"/>
      <c r="DCK194" s="973"/>
      <c r="DCL194" s="973"/>
      <c r="DCM194" s="973"/>
      <c r="DCN194" s="973"/>
      <c r="DCO194" s="973"/>
      <c r="DCP194" s="973"/>
      <c r="DCQ194" s="973"/>
      <c r="DCR194" s="973"/>
      <c r="DCS194" s="973"/>
      <c r="DCT194" s="973"/>
      <c r="DCU194" s="973"/>
      <c r="DCV194" s="973"/>
      <c r="DCW194" s="973"/>
      <c r="DCX194" s="973"/>
      <c r="DCY194" s="973"/>
      <c r="DCZ194" s="973"/>
      <c r="DDA194" s="973"/>
      <c r="DDB194" s="973"/>
      <c r="DDC194" s="973"/>
      <c r="DDD194" s="973"/>
      <c r="DDE194" s="973"/>
      <c r="DDF194" s="973"/>
      <c r="DDG194" s="973"/>
      <c r="DDH194" s="973"/>
      <c r="DDI194" s="973"/>
      <c r="DDJ194" s="973"/>
      <c r="DDK194" s="973"/>
      <c r="DDL194" s="973"/>
      <c r="DDM194" s="973"/>
      <c r="DDN194" s="973"/>
      <c r="DDO194" s="973"/>
      <c r="DDP194" s="973"/>
      <c r="DDQ194" s="973"/>
      <c r="DDR194" s="973"/>
      <c r="DDS194" s="973"/>
      <c r="DDT194" s="973"/>
      <c r="DDU194" s="973"/>
      <c r="DDV194" s="973"/>
      <c r="DDW194" s="973"/>
      <c r="DDX194" s="973"/>
      <c r="DDY194" s="973"/>
      <c r="DDZ194" s="973"/>
      <c r="DEA194" s="973"/>
      <c r="DEB194" s="973"/>
      <c r="DEC194" s="973"/>
      <c r="DED194" s="973"/>
      <c r="DEE194" s="973"/>
      <c r="DEF194" s="973"/>
      <c r="DEG194" s="973"/>
      <c r="DEH194" s="973"/>
      <c r="DEI194" s="973"/>
      <c r="DEJ194" s="973"/>
      <c r="DEK194" s="973"/>
      <c r="DEL194" s="973"/>
      <c r="DEM194" s="973"/>
      <c r="DEN194" s="973"/>
      <c r="DEO194" s="973"/>
      <c r="DEP194" s="973"/>
      <c r="DEQ194" s="973"/>
      <c r="DER194" s="973"/>
      <c r="DES194" s="973"/>
      <c r="DET194" s="973"/>
      <c r="DEU194" s="973"/>
      <c r="DEV194" s="973"/>
      <c r="DEW194" s="973"/>
      <c r="DEX194" s="973"/>
      <c r="DEY194" s="973"/>
      <c r="DEZ194" s="973"/>
      <c r="DFA194" s="973"/>
      <c r="DFB194" s="973"/>
      <c r="DFC194" s="973"/>
      <c r="DFD194" s="973"/>
      <c r="DFE194" s="973"/>
      <c r="DFF194" s="973"/>
      <c r="DFG194" s="973"/>
      <c r="DFH194" s="973"/>
      <c r="DFI194" s="973"/>
      <c r="DFJ194" s="973"/>
      <c r="DFK194" s="973"/>
      <c r="DFL194" s="973"/>
      <c r="DFM194" s="973"/>
      <c r="DFN194" s="973"/>
      <c r="DFO194" s="973"/>
      <c r="DFP194" s="973"/>
      <c r="DFQ194" s="973"/>
      <c r="DFR194" s="973"/>
      <c r="DFS194" s="973"/>
      <c r="DFT194" s="973"/>
      <c r="DFU194" s="973"/>
      <c r="DFV194" s="973"/>
      <c r="DFW194" s="973"/>
      <c r="DFX194" s="973"/>
      <c r="DFY194" s="973"/>
      <c r="DFZ194" s="973"/>
      <c r="DGA194" s="973"/>
      <c r="DGB194" s="973"/>
      <c r="DGC194" s="973"/>
      <c r="DGD194" s="973"/>
      <c r="DGE194" s="973"/>
      <c r="DGF194" s="973"/>
      <c r="DGG194" s="973"/>
      <c r="DGH194" s="973"/>
      <c r="DGI194" s="973"/>
      <c r="DGJ194" s="973"/>
      <c r="DGK194" s="973"/>
      <c r="DGL194" s="973"/>
      <c r="DGM194" s="973"/>
      <c r="DGN194" s="973"/>
      <c r="DGO194" s="973"/>
      <c r="DGP194" s="973"/>
      <c r="DGQ194" s="973"/>
      <c r="DGR194" s="973"/>
      <c r="DGS194" s="973"/>
      <c r="DGT194" s="973"/>
      <c r="DGU194" s="973"/>
      <c r="DGV194" s="973"/>
      <c r="DGW194" s="973"/>
      <c r="DGX194" s="973"/>
      <c r="DGY194" s="973"/>
      <c r="DGZ194" s="973"/>
      <c r="DHA194" s="973"/>
      <c r="DHB194" s="973"/>
      <c r="DHC194" s="973"/>
      <c r="DHD194" s="973"/>
      <c r="DHE194" s="973"/>
      <c r="DHF194" s="973"/>
      <c r="DHG194" s="973"/>
      <c r="DHH194" s="973"/>
      <c r="DHI194" s="973"/>
      <c r="DHJ194" s="973"/>
      <c r="DHK194" s="973"/>
      <c r="DHL194" s="973"/>
      <c r="DHM194" s="973"/>
      <c r="DHN194" s="973"/>
      <c r="DHO194" s="973"/>
      <c r="DHP194" s="973"/>
      <c r="DHQ194" s="973"/>
      <c r="DHR194" s="973"/>
      <c r="DHS194" s="973"/>
      <c r="DHT194" s="973"/>
      <c r="DHU194" s="973"/>
      <c r="DHV194" s="973"/>
      <c r="DHW194" s="973"/>
      <c r="DHX194" s="973"/>
      <c r="DHY194" s="973"/>
      <c r="DHZ194" s="973"/>
      <c r="DIA194" s="973"/>
      <c r="DIB194" s="973"/>
      <c r="DIC194" s="973"/>
      <c r="DID194" s="973"/>
      <c r="DIE194" s="973"/>
      <c r="DIF194" s="973"/>
      <c r="DIG194" s="973"/>
      <c r="DIH194" s="973"/>
      <c r="DII194" s="973"/>
      <c r="DIJ194" s="973"/>
      <c r="DIK194" s="973"/>
      <c r="DIL194" s="973"/>
      <c r="DIM194" s="973"/>
      <c r="DIN194" s="973"/>
      <c r="DIO194" s="973"/>
      <c r="DIP194" s="973"/>
      <c r="DIQ194" s="973"/>
      <c r="DIR194" s="973"/>
      <c r="DIS194" s="973"/>
      <c r="DIT194" s="973"/>
      <c r="DIU194" s="973"/>
      <c r="DIV194" s="973"/>
      <c r="DIW194" s="973"/>
      <c r="DIX194" s="973"/>
      <c r="DIY194" s="973"/>
      <c r="DIZ194" s="973"/>
      <c r="DJA194" s="973"/>
      <c r="DJB194" s="973"/>
      <c r="DJC194" s="973"/>
      <c r="DJD194" s="973"/>
      <c r="DJE194" s="973"/>
      <c r="DJF194" s="973"/>
      <c r="DJG194" s="973"/>
      <c r="DJH194" s="973"/>
      <c r="DJI194" s="973"/>
      <c r="DJJ194" s="973"/>
      <c r="DJK194" s="973"/>
      <c r="DJL194" s="973"/>
      <c r="DJM194" s="973"/>
      <c r="DJN194" s="973"/>
      <c r="DJO194" s="973"/>
      <c r="DJP194" s="973"/>
      <c r="DJQ194" s="973"/>
      <c r="DJR194" s="973"/>
      <c r="DJS194" s="973"/>
      <c r="DJT194" s="973"/>
      <c r="DJU194" s="973"/>
      <c r="DJV194" s="973"/>
      <c r="DJW194" s="973"/>
      <c r="DJX194" s="973"/>
      <c r="DJY194" s="973"/>
      <c r="DJZ194" s="973"/>
      <c r="DKA194" s="973"/>
      <c r="DKB194" s="973"/>
      <c r="DKC194" s="973"/>
      <c r="DKD194" s="973"/>
      <c r="DKE194" s="973"/>
      <c r="DKF194" s="973"/>
      <c r="DKG194" s="973"/>
      <c r="DKH194" s="973"/>
      <c r="DKI194" s="973"/>
      <c r="DKJ194" s="973"/>
      <c r="DKK194" s="973"/>
      <c r="DKL194" s="973"/>
      <c r="DKM194" s="973"/>
      <c r="DKN194" s="973"/>
      <c r="DKO194" s="973"/>
      <c r="DKP194" s="973"/>
      <c r="DKQ194" s="973"/>
      <c r="DKR194" s="973"/>
      <c r="DKS194" s="973"/>
      <c r="DKT194" s="973"/>
      <c r="DKU194" s="973"/>
      <c r="DKV194" s="973"/>
      <c r="DKW194" s="973"/>
      <c r="DKX194" s="973"/>
      <c r="DKY194" s="973"/>
      <c r="DKZ194" s="973"/>
      <c r="DLA194" s="973"/>
      <c r="DLB194" s="973"/>
      <c r="DLC194" s="973"/>
      <c r="DLD194" s="973"/>
      <c r="DLE194" s="973"/>
      <c r="DLF194" s="973"/>
      <c r="DLG194" s="973"/>
      <c r="DLH194" s="973"/>
      <c r="DLI194" s="973"/>
      <c r="DLJ194" s="973"/>
      <c r="DLK194" s="973"/>
      <c r="DLL194" s="973"/>
      <c r="DLM194" s="973"/>
      <c r="DLN194" s="973"/>
      <c r="DLO194" s="973"/>
      <c r="DLP194" s="973"/>
      <c r="DLQ194" s="973"/>
      <c r="DLR194" s="973"/>
      <c r="DLS194" s="973"/>
      <c r="DLT194" s="973"/>
      <c r="DLU194" s="973"/>
      <c r="DLV194" s="973"/>
      <c r="DLW194" s="973"/>
      <c r="DLX194" s="973"/>
      <c r="DLY194" s="973"/>
      <c r="DLZ194" s="973"/>
      <c r="DMA194" s="973"/>
      <c r="DMB194" s="973"/>
      <c r="DMC194" s="973"/>
      <c r="DMD194" s="973"/>
      <c r="DME194" s="973"/>
      <c r="DMF194" s="973"/>
      <c r="DMG194" s="973"/>
      <c r="DMH194" s="973"/>
      <c r="DMI194" s="973"/>
      <c r="DMJ194" s="973"/>
      <c r="DMK194" s="973"/>
      <c r="DML194" s="973"/>
      <c r="DMM194" s="973"/>
      <c r="DMN194" s="973"/>
      <c r="DMO194" s="973"/>
      <c r="DMP194" s="973"/>
      <c r="DMQ194" s="973"/>
      <c r="DMR194" s="973"/>
      <c r="DMS194" s="973"/>
      <c r="DMT194" s="973"/>
      <c r="DMU194" s="973"/>
      <c r="DMV194" s="973"/>
      <c r="DMW194" s="973"/>
      <c r="DMX194" s="973"/>
      <c r="DMY194" s="973"/>
      <c r="DMZ194" s="973"/>
      <c r="DNA194" s="973"/>
      <c r="DNB194" s="973"/>
      <c r="DNC194" s="973"/>
      <c r="DND194" s="973"/>
      <c r="DNE194" s="973"/>
      <c r="DNF194" s="973"/>
      <c r="DNG194" s="973"/>
      <c r="DNH194" s="973"/>
      <c r="DNI194" s="973"/>
      <c r="DNJ194" s="973"/>
      <c r="DNK194" s="973"/>
      <c r="DNL194" s="973"/>
      <c r="DNM194" s="973"/>
      <c r="DNN194" s="973"/>
      <c r="DNO194" s="973"/>
      <c r="DNP194" s="973"/>
      <c r="DNQ194" s="973"/>
      <c r="DNR194" s="973"/>
      <c r="DNS194" s="973"/>
      <c r="DNT194" s="973"/>
      <c r="DNU194" s="973"/>
      <c r="DNV194" s="973"/>
      <c r="DNW194" s="973"/>
      <c r="DNX194" s="973"/>
      <c r="DNY194" s="973"/>
      <c r="DNZ194" s="973"/>
      <c r="DOA194" s="973"/>
      <c r="DOB194" s="973"/>
      <c r="DOC194" s="973"/>
      <c r="DOD194" s="973"/>
      <c r="DOE194" s="973"/>
      <c r="DOF194" s="973"/>
      <c r="DOG194" s="973"/>
      <c r="DOH194" s="973"/>
      <c r="DOI194" s="973"/>
      <c r="DOJ194" s="973"/>
      <c r="DOK194" s="973"/>
      <c r="DOL194" s="973"/>
      <c r="DOM194" s="973"/>
      <c r="DON194" s="973"/>
      <c r="DOO194" s="973"/>
      <c r="DOP194" s="973"/>
      <c r="DOQ194" s="973"/>
      <c r="DOR194" s="973"/>
      <c r="DOS194" s="973"/>
      <c r="DOT194" s="973"/>
      <c r="DOU194" s="973"/>
      <c r="DOV194" s="973"/>
      <c r="DOW194" s="973"/>
      <c r="DOX194" s="973"/>
      <c r="DOY194" s="973"/>
      <c r="DOZ194" s="973"/>
      <c r="DPA194" s="973"/>
      <c r="DPB194" s="973"/>
      <c r="DPC194" s="973"/>
      <c r="DPD194" s="973"/>
      <c r="DPE194" s="973"/>
      <c r="DPF194" s="973"/>
      <c r="DPG194" s="973"/>
      <c r="DPH194" s="973"/>
      <c r="DPI194" s="973"/>
      <c r="DPJ194" s="973"/>
      <c r="DPK194" s="973"/>
      <c r="DPL194" s="973"/>
      <c r="DPM194" s="973"/>
      <c r="DPN194" s="973"/>
      <c r="DPO194" s="973"/>
      <c r="DPP194" s="973"/>
      <c r="DPQ194" s="973"/>
      <c r="DPR194" s="973"/>
      <c r="DPS194" s="973"/>
      <c r="DPT194" s="973"/>
      <c r="DPU194" s="973"/>
      <c r="DPV194" s="973"/>
      <c r="DPW194" s="973"/>
      <c r="DPX194" s="973"/>
      <c r="DPY194" s="973"/>
      <c r="DPZ194" s="973"/>
      <c r="DQA194" s="973"/>
      <c r="DQB194" s="973"/>
      <c r="DQC194" s="973"/>
      <c r="DQD194" s="973"/>
      <c r="DQE194" s="973"/>
      <c r="DQF194" s="973"/>
      <c r="DQG194" s="973"/>
      <c r="DQH194" s="973"/>
      <c r="DQI194" s="973"/>
      <c r="DQJ194" s="973"/>
      <c r="DQK194" s="973"/>
      <c r="DQL194" s="973"/>
      <c r="DQM194" s="973"/>
      <c r="DQN194" s="973"/>
      <c r="DQO194" s="973"/>
      <c r="DQP194" s="973"/>
      <c r="DQQ194" s="973"/>
      <c r="DQR194" s="973"/>
      <c r="DQS194" s="973"/>
      <c r="DQT194" s="973"/>
      <c r="DQU194" s="973"/>
      <c r="DQV194" s="973"/>
      <c r="DQW194" s="973"/>
      <c r="DQX194" s="973"/>
      <c r="DQY194" s="973"/>
      <c r="DQZ194" s="973"/>
      <c r="DRA194" s="973"/>
      <c r="DRB194" s="973"/>
      <c r="DRC194" s="973"/>
      <c r="DRD194" s="973"/>
      <c r="DRE194" s="973"/>
      <c r="DRF194" s="973"/>
      <c r="DRG194" s="973"/>
      <c r="DRH194" s="973"/>
      <c r="DRI194" s="973"/>
      <c r="DRJ194" s="973"/>
      <c r="DRK194" s="973"/>
      <c r="DRL194" s="973"/>
      <c r="DRM194" s="973"/>
      <c r="DRN194" s="973"/>
      <c r="DRO194" s="973"/>
      <c r="DRP194" s="973"/>
      <c r="DRQ194" s="973"/>
      <c r="DRR194" s="973"/>
      <c r="DRS194" s="973"/>
      <c r="DRT194" s="973"/>
      <c r="DRU194" s="973"/>
      <c r="DRV194" s="973"/>
      <c r="DRW194" s="973"/>
      <c r="DRX194" s="973"/>
      <c r="DRY194" s="973"/>
      <c r="DRZ194" s="973"/>
      <c r="DSA194" s="973"/>
      <c r="DSB194" s="973"/>
      <c r="DSC194" s="973"/>
      <c r="DSD194" s="973"/>
      <c r="DSE194" s="973"/>
      <c r="DSF194" s="973"/>
      <c r="DSG194" s="973"/>
      <c r="DSH194" s="973"/>
      <c r="DSI194" s="973"/>
      <c r="DSJ194" s="973"/>
      <c r="DSK194" s="973"/>
      <c r="DSL194" s="973"/>
      <c r="DSM194" s="973"/>
      <c r="DSN194" s="973"/>
      <c r="DSO194" s="973"/>
      <c r="DSP194" s="973"/>
      <c r="DSQ194" s="973"/>
      <c r="DSR194" s="973"/>
      <c r="DSS194" s="973"/>
      <c r="DST194" s="973"/>
      <c r="DSU194" s="973"/>
      <c r="DSV194" s="973"/>
      <c r="DSW194" s="973"/>
      <c r="DSX194" s="973"/>
      <c r="DSY194" s="973"/>
      <c r="DSZ194" s="973"/>
      <c r="DTA194" s="973"/>
      <c r="DTB194" s="973"/>
      <c r="DTC194" s="973"/>
      <c r="DTD194" s="973"/>
      <c r="DTE194" s="973"/>
      <c r="DTF194" s="973"/>
      <c r="DTG194" s="973"/>
      <c r="DTH194" s="973"/>
      <c r="DTI194" s="973"/>
      <c r="DTJ194" s="973"/>
      <c r="DTK194" s="973"/>
      <c r="DTL194" s="973"/>
      <c r="DTM194" s="973"/>
      <c r="DTN194" s="973"/>
      <c r="DTO194" s="973"/>
      <c r="DTP194" s="973"/>
      <c r="DTQ194" s="973"/>
      <c r="DTR194" s="973"/>
      <c r="DTS194" s="973"/>
      <c r="DTT194" s="973"/>
      <c r="DTU194" s="973"/>
      <c r="DTV194" s="973"/>
      <c r="DTW194" s="973"/>
      <c r="DTX194" s="973"/>
      <c r="DTY194" s="973"/>
      <c r="DTZ194" s="973"/>
      <c r="DUA194" s="973"/>
      <c r="DUB194" s="973"/>
      <c r="DUC194" s="973"/>
      <c r="DUD194" s="973"/>
      <c r="DUE194" s="973"/>
      <c r="DUF194" s="973"/>
      <c r="DUG194" s="973"/>
      <c r="DUH194" s="973"/>
      <c r="DUI194" s="973"/>
      <c r="DUJ194" s="973"/>
      <c r="DUK194" s="973"/>
      <c r="DUL194" s="973"/>
      <c r="DUM194" s="973"/>
      <c r="DUN194" s="973"/>
      <c r="DUO194" s="973"/>
      <c r="DUP194" s="973"/>
      <c r="DUQ194" s="973"/>
      <c r="DUR194" s="973"/>
      <c r="DUS194" s="973"/>
      <c r="DUT194" s="973"/>
      <c r="DUU194" s="973"/>
      <c r="DUV194" s="973"/>
      <c r="DUW194" s="973"/>
      <c r="DUX194" s="973"/>
      <c r="DUY194" s="973"/>
      <c r="DUZ194" s="973"/>
      <c r="DVA194" s="973"/>
      <c r="DVB194" s="973"/>
      <c r="DVC194" s="973"/>
      <c r="DVD194" s="973"/>
      <c r="DVE194" s="973"/>
      <c r="DVF194" s="973"/>
      <c r="DVG194" s="973"/>
      <c r="DVH194" s="973"/>
      <c r="DVI194" s="973"/>
      <c r="DVJ194" s="973"/>
      <c r="DVK194" s="973"/>
      <c r="DVL194" s="973"/>
      <c r="DVM194" s="973"/>
      <c r="DVN194" s="973"/>
      <c r="DVO194" s="973"/>
      <c r="DVP194" s="973"/>
      <c r="DVQ194" s="973"/>
      <c r="DVR194" s="973"/>
      <c r="DVS194" s="973"/>
      <c r="DVT194" s="973"/>
      <c r="DVU194" s="973"/>
      <c r="DVV194" s="973"/>
      <c r="DVW194" s="973"/>
      <c r="DVX194" s="973"/>
      <c r="DVY194" s="973"/>
      <c r="DVZ194" s="973"/>
      <c r="DWA194" s="973"/>
      <c r="DWB194" s="973"/>
      <c r="DWC194" s="973"/>
      <c r="DWD194" s="973"/>
      <c r="DWE194" s="973"/>
      <c r="DWF194" s="973"/>
      <c r="DWG194" s="973"/>
      <c r="DWH194" s="973"/>
      <c r="DWI194" s="973"/>
      <c r="DWJ194" s="973"/>
      <c r="DWK194" s="973"/>
      <c r="DWL194" s="973"/>
      <c r="DWM194" s="973"/>
      <c r="DWN194" s="973"/>
      <c r="DWO194" s="973"/>
      <c r="DWP194" s="973"/>
      <c r="DWQ194" s="973"/>
      <c r="DWR194" s="973"/>
      <c r="DWS194" s="973"/>
      <c r="DWT194" s="973"/>
      <c r="DWU194" s="973"/>
      <c r="DWV194" s="973"/>
      <c r="DWW194" s="973"/>
      <c r="DWX194" s="973"/>
      <c r="DWY194" s="973"/>
      <c r="DWZ194" s="973"/>
      <c r="DXA194" s="973"/>
      <c r="DXB194" s="973"/>
      <c r="DXC194" s="973"/>
      <c r="DXD194" s="973"/>
      <c r="DXE194" s="973"/>
      <c r="DXF194" s="973"/>
      <c r="DXG194" s="973"/>
      <c r="DXH194" s="973"/>
      <c r="DXI194" s="973"/>
      <c r="DXJ194" s="973"/>
      <c r="DXK194" s="973"/>
      <c r="DXL194" s="973"/>
      <c r="DXM194" s="973"/>
      <c r="DXN194" s="973"/>
      <c r="DXO194" s="973"/>
      <c r="DXP194" s="973"/>
      <c r="DXQ194" s="973"/>
      <c r="DXR194" s="973"/>
      <c r="DXS194" s="973"/>
      <c r="DXT194" s="973"/>
      <c r="DXU194" s="973"/>
      <c r="DXV194" s="973"/>
      <c r="DXW194" s="973"/>
      <c r="DXX194" s="973"/>
      <c r="DXY194" s="973"/>
      <c r="DXZ194" s="973"/>
      <c r="DYA194" s="973"/>
      <c r="DYB194" s="973"/>
      <c r="DYC194" s="973"/>
      <c r="DYD194" s="973"/>
      <c r="DYE194" s="973"/>
      <c r="DYF194" s="973"/>
      <c r="DYG194" s="973"/>
      <c r="DYH194" s="973"/>
      <c r="DYI194" s="973"/>
      <c r="DYJ194" s="973"/>
      <c r="DYK194" s="973"/>
      <c r="DYL194" s="973"/>
      <c r="DYM194" s="973"/>
      <c r="DYN194" s="973"/>
      <c r="DYO194" s="973"/>
      <c r="DYP194" s="973"/>
      <c r="DYQ194" s="973"/>
      <c r="DYR194" s="973"/>
      <c r="DYS194" s="973"/>
      <c r="DYT194" s="973"/>
      <c r="DYU194" s="973"/>
      <c r="DYV194" s="973"/>
      <c r="DYW194" s="973"/>
      <c r="DYX194" s="973"/>
      <c r="DYY194" s="973"/>
      <c r="DYZ194" s="973"/>
      <c r="DZA194" s="973"/>
      <c r="DZB194" s="973"/>
      <c r="DZC194" s="973"/>
      <c r="DZD194" s="973"/>
      <c r="DZE194" s="973"/>
      <c r="DZF194" s="973"/>
      <c r="DZG194" s="973"/>
      <c r="DZH194" s="973"/>
      <c r="DZI194" s="973"/>
      <c r="DZJ194" s="973"/>
      <c r="DZK194" s="973"/>
      <c r="DZL194" s="973"/>
      <c r="DZM194" s="973"/>
      <c r="DZN194" s="973"/>
      <c r="DZO194" s="973"/>
      <c r="DZP194" s="973"/>
      <c r="DZQ194" s="973"/>
      <c r="DZR194" s="973"/>
      <c r="DZS194" s="973"/>
      <c r="DZT194" s="973"/>
      <c r="DZU194" s="973"/>
      <c r="DZV194" s="973"/>
      <c r="DZW194" s="973"/>
      <c r="DZX194" s="973"/>
      <c r="DZY194" s="973"/>
      <c r="DZZ194" s="973"/>
      <c r="EAA194" s="973"/>
      <c r="EAB194" s="973"/>
      <c r="EAC194" s="973"/>
      <c r="EAD194" s="973"/>
      <c r="EAE194" s="973"/>
      <c r="EAF194" s="973"/>
      <c r="EAG194" s="973"/>
      <c r="EAH194" s="973"/>
      <c r="EAI194" s="973"/>
      <c r="EAJ194" s="973"/>
      <c r="EAK194" s="973"/>
      <c r="EAL194" s="973"/>
      <c r="EAM194" s="973"/>
      <c r="EAN194" s="973"/>
      <c r="EAO194" s="973"/>
      <c r="EAP194" s="973"/>
      <c r="EAQ194" s="973"/>
      <c r="EAR194" s="973"/>
      <c r="EAS194" s="973"/>
      <c r="EAT194" s="973"/>
      <c r="EAU194" s="973"/>
      <c r="EAV194" s="973"/>
      <c r="EAW194" s="973"/>
      <c r="EAX194" s="973"/>
      <c r="EAY194" s="973"/>
      <c r="EAZ194" s="973"/>
      <c r="EBA194" s="973"/>
      <c r="EBB194" s="973"/>
      <c r="EBC194" s="973"/>
      <c r="EBD194" s="973"/>
      <c r="EBE194" s="973"/>
      <c r="EBF194" s="973"/>
      <c r="EBG194" s="973"/>
      <c r="EBH194" s="973"/>
      <c r="EBI194" s="973"/>
      <c r="EBJ194" s="973"/>
      <c r="EBK194" s="973"/>
      <c r="EBL194" s="973"/>
      <c r="EBM194" s="973"/>
      <c r="EBN194" s="973"/>
      <c r="EBO194" s="973"/>
      <c r="EBP194" s="973"/>
      <c r="EBQ194" s="973"/>
      <c r="EBR194" s="973"/>
      <c r="EBS194" s="973"/>
      <c r="EBT194" s="973"/>
      <c r="EBU194" s="973"/>
      <c r="EBV194" s="973"/>
      <c r="EBW194" s="973"/>
      <c r="EBX194" s="973"/>
      <c r="EBY194" s="973"/>
      <c r="EBZ194" s="973"/>
      <c r="ECA194" s="973"/>
      <c r="ECB194" s="973"/>
      <c r="ECC194" s="973"/>
      <c r="ECD194" s="973"/>
      <c r="ECE194" s="973"/>
      <c r="ECF194" s="973"/>
      <c r="ECG194" s="973"/>
      <c r="ECH194" s="973"/>
      <c r="ECI194" s="973"/>
      <c r="ECJ194" s="973"/>
      <c r="ECK194" s="973"/>
      <c r="ECL194" s="973"/>
      <c r="ECM194" s="973"/>
      <c r="ECN194" s="973"/>
      <c r="ECO194" s="973"/>
      <c r="ECP194" s="973"/>
      <c r="ECQ194" s="973"/>
      <c r="ECR194" s="973"/>
      <c r="ECS194" s="973"/>
      <c r="ECT194" s="973"/>
      <c r="ECU194" s="973"/>
      <c r="ECV194" s="973"/>
      <c r="ECW194" s="973"/>
      <c r="ECX194" s="973"/>
      <c r="ECY194" s="973"/>
      <c r="ECZ194" s="973"/>
      <c r="EDA194" s="973"/>
      <c r="EDB194" s="973"/>
      <c r="EDC194" s="973"/>
      <c r="EDD194" s="973"/>
      <c r="EDE194" s="973"/>
      <c r="EDF194" s="973"/>
      <c r="EDG194" s="973"/>
      <c r="EDH194" s="973"/>
      <c r="EDI194" s="973"/>
      <c r="EDJ194" s="973"/>
      <c r="EDK194" s="973"/>
      <c r="EDL194" s="973"/>
      <c r="EDM194" s="973"/>
      <c r="EDN194" s="973"/>
      <c r="EDO194" s="973"/>
      <c r="EDP194" s="973"/>
      <c r="EDQ194" s="973"/>
      <c r="EDR194" s="973"/>
      <c r="EDS194" s="973"/>
      <c r="EDT194" s="973"/>
      <c r="EDU194" s="973"/>
      <c r="EDV194" s="973"/>
      <c r="EDW194" s="973"/>
      <c r="EDX194" s="973"/>
      <c r="EDY194" s="973"/>
      <c r="EDZ194" s="973"/>
      <c r="EEA194" s="973"/>
      <c r="EEB194" s="973"/>
      <c r="EEC194" s="973"/>
      <c r="EED194" s="973"/>
      <c r="EEE194" s="973"/>
      <c r="EEF194" s="973"/>
      <c r="EEG194" s="973"/>
      <c r="EEH194" s="973"/>
      <c r="EEI194" s="973"/>
      <c r="EEJ194" s="973"/>
      <c r="EEK194" s="973"/>
      <c r="EEL194" s="973"/>
      <c r="EEM194" s="973"/>
      <c r="EEN194" s="973"/>
      <c r="EEO194" s="973"/>
      <c r="EEP194" s="973"/>
      <c r="EEQ194" s="973"/>
      <c r="EER194" s="973"/>
      <c r="EES194" s="973"/>
      <c r="EET194" s="973"/>
      <c r="EEU194" s="973"/>
      <c r="EEV194" s="973"/>
      <c r="EEW194" s="973"/>
      <c r="EEX194" s="973"/>
      <c r="EEY194" s="973"/>
      <c r="EEZ194" s="973"/>
      <c r="EFA194" s="973"/>
      <c r="EFB194" s="973"/>
      <c r="EFC194" s="973"/>
      <c r="EFD194" s="973"/>
      <c r="EFE194" s="973"/>
      <c r="EFF194" s="973"/>
      <c r="EFG194" s="973"/>
      <c r="EFH194" s="973"/>
      <c r="EFI194" s="973"/>
      <c r="EFJ194" s="973"/>
      <c r="EFK194" s="973"/>
      <c r="EFL194" s="973"/>
      <c r="EFM194" s="973"/>
      <c r="EFN194" s="973"/>
      <c r="EFO194" s="973"/>
      <c r="EFP194" s="973"/>
      <c r="EFQ194" s="973"/>
      <c r="EFR194" s="973"/>
      <c r="EFS194" s="973"/>
      <c r="EFT194" s="973"/>
      <c r="EFU194" s="973"/>
      <c r="EFV194" s="973"/>
      <c r="EFW194" s="973"/>
      <c r="EFX194" s="973"/>
      <c r="EFY194" s="973"/>
      <c r="EFZ194" s="973"/>
      <c r="EGA194" s="973"/>
      <c r="EGB194" s="973"/>
      <c r="EGC194" s="973"/>
      <c r="EGD194" s="973"/>
      <c r="EGE194" s="973"/>
      <c r="EGF194" s="973"/>
      <c r="EGG194" s="973"/>
      <c r="EGH194" s="973"/>
      <c r="EGI194" s="973"/>
      <c r="EGJ194" s="973"/>
      <c r="EGK194" s="973"/>
      <c r="EGL194" s="973"/>
      <c r="EGM194" s="973"/>
      <c r="EGN194" s="973"/>
      <c r="EGO194" s="973"/>
      <c r="EGP194" s="973"/>
      <c r="EGQ194" s="973"/>
      <c r="EGR194" s="973"/>
      <c r="EGS194" s="973"/>
      <c r="EGT194" s="973"/>
      <c r="EGU194" s="973"/>
      <c r="EGV194" s="973"/>
      <c r="EGW194" s="973"/>
      <c r="EGX194" s="973"/>
      <c r="EGY194" s="973"/>
      <c r="EGZ194" s="973"/>
      <c r="EHA194" s="973"/>
      <c r="EHB194" s="973"/>
      <c r="EHC194" s="973"/>
      <c r="EHD194" s="973"/>
      <c r="EHE194" s="973"/>
      <c r="EHF194" s="973"/>
      <c r="EHG194" s="973"/>
      <c r="EHH194" s="973"/>
      <c r="EHI194" s="973"/>
      <c r="EHJ194" s="973"/>
      <c r="EHK194" s="973"/>
      <c r="EHL194" s="973"/>
      <c r="EHM194" s="973"/>
      <c r="EHN194" s="973"/>
      <c r="EHO194" s="973"/>
      <c r="EHP194" s="973"/>
      <c r="EHQ194" s="973"/>
      <c r="EHR194" s="973"/>
      <c r="EHS194" s="973"/>
      <c r="EHT194" s="973"/>
      <c r="EHU194" s="973"/>
      <c r="EHV194" s="973"/>
      <c r="EHW194" s="973"/>
      <c r="EHX194" s="973"/>
      <c r="EHY194" s="973"/>
      <c r="EHZ194" s="973"/>
      <c r="EIA194" s="973"/>
      <c r="EIB194" s="973"/>
      <c r="EIC194" s="973"/>
      <c r="EID194" s="973"/>
      <c r="EIE194" s="973"/>
      <c r="EIF194" s="973"/>
      <c r="EIG194" s="973"/>
      <c r="EIH194" s="973"/>
      <c r="EII194" s="973"/>
      <c r="EIJ194" s="973"/>
      <c r="EIK194" s="973"/>
      <c r="EIL194" s="973"/>
      <c r="EIM194" s="973"/>
      <c r="EIN194" s="973"/>
      <c r="EIO194" s="973"/>
      <c r="EIP194" s="973"/>
      <c r="EIQ194" s="973"/>
      <c r="EIR194" s="973"/>
      <c r="EIS194" s="973"/>
      <c r="EIT194" s="973"/>
      <c r="EIU194" s="973"/>
      <c r="EIV194" s="973"/>
      <c r="EIW194" s="973"/>
      <c r="EIX194" s="973"/>
      <c r="EIY194" s="973"/>
      <c r="EIZ194" s="973"/>
      <c r="EJA194" s="973"/>
      <c r="EJB194" s="973"/>
      <c r="EJC194" s="973"/>
      <c r="EJD194" s="973"/>
      <c r="EJE194" s="973"/>
      <c r="EJF194" s="973"/>
      <c r="EJG194" s="973"/>
      <c r="EJH194" s="973"/>
      <c r="EJI194" s="973"/>
      <c r="EJJ194" s="973"/>
      <c r="EJK194" s="973"/>
      <c r="EJL194" s="973"/>
      <c r="EJM194" s="973"/>
      <c r="EJN194" s="973"/>
      <c r="EJO194" s="973"/>
      <c r="EJP194" s="973"/>
      <c r="EJQ194" s="973"/>
      <c r="EJR194" s="973"/>
      <c r="EJS194" s="973"/>
      <c r="EJT194" s="973"/>
      <c r="EJU194" s="973"/>
      <c r="EJV194" s="973"/>
      <c r="EJW194" s="973"/>
      <c r="EJX194" s="973"/>
      <c r="EJY194" s="973"/>
      <c r="EJZ194" s="973"/>
      <c r="EKA194" s="973"/>
      <c r="EKB194" s="973"/>
      <c r="EKC194" s="973"/>
      <c r="EKD194" s="973"/>
      <c r="EKE194" s="973"/>
      <c r="EKF194" s="973"/>
      <c r="EKG194" s="973"/>
      <c r="EKH194" s="973"/>
      <c r="EKI194" s="973"/>
      <c r="EKJ194" s="973"/>
      <c r="EKK194" s="973"/>
      <c r="EKL194" s="973"/>
      <c r="EKM194" s="973"/>
      <c r="EKN194" s="973"/>
      <c r="EKO194" s="973"/>
      <c r="EKP194" s="973"/>
      <c r="EKQ194" s="973"/>
      <c r="EKR194" s="973"/>
      <c r="EKS194" s="973"/>
      <c r="EKT194" s="973"/>
      <c r="EKU194" s="973"/>
      <c r="EKV194" s="973"/>
      <c r="EKW194" s="973"/>
      <c r="EKX194" s="973"/>
      <c r="EKY194" s="973"/>
      <c r="EKZ194" s="973"/>
      <c r="ELA194" s="973"/>
      <c r="ELB194" s="973"/>
      <c r="ELC194" s="973"/>
      <c r="ELD194" s="973"/>
      <c r="ELE194" s="973"/>
      <c r="ELF194" s="973"/>
      <c r="ELG194" s="973"/>
      <c r="ELH194" s="973"/>
      <c r="ELI194" s="973"/>
      <c r="ELJ194" s="973"/>
      <c r="ELK194" s="973"/>
      <c r="ELL194" s="973"/>
      <c r="ELM194" s="973"/>
      <c r="ELN194" s="973"/>
      <c r="ELO194" s="973"/>
      <c r="ELP194" s="973"/>
      <c r="ELQ194" s="973"/>
      <c r="ELR194" s="973"/>
      <c r="ELS194" s="973"/>
      <c r="ELT194" s="973"/>
      <c r="ELU194" s="973"/>
      <c r="ELV194" s="973"/>
      <c r="ELW194" s="973"/>
      <c r="ELX194" s="973"/>
      <c r="ELY194" s="973"/>
      <c r="ELZ194" s="973"/>
      <c r="EMA194" s="973"/>
      <c r="EMB194" s="973"/>
      <c r="EMC194" s="973"/>
      <c r="EMD194" s="973"/>
      <c r="EME194" s="973"/>
      <c r="EMF194" s="973"/>
      <c r="EMG194" s="973"/>
      <c r="EMH194" s="973"/>
      <c r="EMI194" s="973"/>
      <c r="EMJ194" s="973"/>
      <c r="EMK194" s="973"/>
      <c r="EML194" s="973"/>
      <c r="EMM194" s="973"/>
      <c r="EMN194" s="973"/>
      <c r="EMO194" s="973"/>
      <c r="EMP194" s="973"/>
      <c r="EMQ194" s="973"/>
      <c r="EMR194" s="973"/>
      <c r="EMS194" s="973"/>
      <c r="EMT194" s="973"/>
      <c r="EMU194" s="973"/>
      <c r="EMV194" s="973"/>
      <c r="EMW194" s="973"/>
      <c r="EMX194" s="973"/>
      <c r="EMY194" s="973"/>
      <c r="EMZ194" s="973"/>
      <c r="ENA194" s="973"/>
      <c r="ENB194" s="973"/>
      <c r="ENC194" s="973"/>
      <c r="END194" s="973"/>
      <c r="ENE194" s="973"/>
      <c r="ENF194" s="973"/>
      <c r="ENG194" s="973"/>
      <c r="ENH194" s="973"/>
      <c r="ENI194" s="973"/>
      <c r="ENJ194" s="973"/>
      <c r="ENK194" s="973"/>
      <c r="ENL194" s="973"/>
      <c r="ENM194" s="973"/>
      <c r="ENN194" s="973"/>
      <c r="ENO194" s="973"/>
      <c r="ENP194" s="973"/>
      <c r="ENQ194" s="973"/>
      <c r="ENR194" s="973"/>
      <c r="ENS194" s="973"/>
      <c r="ENT194" s="973"/>
      <c r="ENU194" s="973"/>
      <c r="ENV194" s="973"/>
      <c r="ENW194" s="973"/>
      <c r="ENX194" s="973"/>
      <c r="ENY194" s="973"/>
      <c r="ENZ194" s="973"/>
      <c r="EOA194" s="973"/>
      <c r="EOB194" s="973"/>
      <c r="EOC194" s="973"/>
      <c r="EOD194" s="973"/>
      <c r="EOE194" s="973"/>
      <c r="EOF194" s="973"/>
      <c r="EOG194" s="973"/>
      <c r="EOH194" s="973"/>
      <c r="EOI194" s="973"/>
      <c r="EOJ194" s="973"/>
      <c r="EOK194" s="973"/>
      <c r="EOL194" s="973"/>
      <c r="EOM194" s="973"/>
      <c r="EON194" s="973"/>
      <c r="EOO194" s="973"/>
      <c r="EOP194" s="973"/>
      <c r="EOQ194" s="973"/>
      <c r="EOR194" s="973"/>
      <c r="EOS194" s="973"/>
      <c r="EOT194" s="973"/>
      <c r="EOU194" s="973"/>
      <c r="EOV194" s="973"/>
      <c r="EOW194" s="973"/>
      <c r="EOX194" s="973"/>
      <c r="EOY194" s="973"/>
      <c r="EOZ194" s="973"/>
      <c r="EPA194" s="973"/>
      <c r="EPB194" s="973"/>
      <c r="EPC194" s="973"/>
      <c r="EPD194" s="973"/>
      <c r="EPE194" s="973"/>
      <c r="EPF194" s="973"/>
      <c r="EPG194" s="973"/>
      <c r="EPH194" s="973"/>
      <c r="EPI194" s="973"/>
      <c r="EPJ194" s="973"/>
      <c r="EPK194" s="973"/>
      <c r="EPL194" s="973"/>
      <c r="EPM194" s="973"/>
      <c r="EPN194" s="973"/>
      <c r="EPO194" s="973"/>
      <c r="EPP194" s="973"/>
      <c r="EPQ194" s="973"/>
      <c r="EPR194" s="973"/>
      <c r="EPS194" s="973"/>
      <c r="EPT194" s="973"/>
      <c r="EPU194" s="973"/>
      <c r="EPV194" s="973"/>
      <c r="EPW194" s="973"/>
      <c r="EPX194" s="973"/>
      <c r="EPY194" s="973"/>
      <c r="EPZ194" s="973"/>
      <c r="EQA194" s="973"/>
      <c r="EQB194" s="973"/>
      <c r="EQC194" s="973"/>
      <c r="EQD194" s="973"/>
      <c r="EQE194" s="973"/>
      <c r="EQF194" s="973"/>
      <c r="EQG194" s="973"/>
      <c r="EQH194" s="973"/>
      <c r="EQI194" s="973"/>
      <c r="EQJ194" s="973"/>
      <c r="EQK194" s="973"/>
      <c r="EQL194" s="973"/>
      <c r="EQM194" s="973"/>
      <c r="EQN194" s="973"/>
      <c r="EQO194" s="973"/>
      <c r="EQP194" s="973"/>
      <c r="EQQ194" s="973"/>
      <c r="EQR194" s="973"/>
      <c r="EQS194" s="973"/>
      <c r="EQT194" s="973"/>
      <c r="EQU194" s="973"/>
      <c r="EQV194" s="973"/>
      <c r="EQW194" s="973"/>
      <c r="EQX194" s="973"/>
      <c r="EQY194" s="973"/>
      <c r="EQZ194" s="973"/>
      <c r="ERA194" s="973"/>
      <c r="ERB194" s="973"/>
      <c r="ERC194" s="973"/>
      <c r="ERD194" s="973"/>
      <c r="ERE194" s="973"/>
      <c r="ERF194" s="973"/>
      <c r="ERG194" s="973"/>
      <c r="ERH194" s="973"/>
      <c r="ERI194" s="973"/>
      <c r="ERJ194" s="973"/>
      <c r="ERK194" s="973"/>
      <c r="ERL194" s="973"/>
      <c r="ERM194" s="973"/>
      <c r="ERN194" s="973"/>
      <c r="ERO194" s="973"/>
      <c r="ERP194" s="973"/>
      <c r="ERQ194" s="973"/>
      <c r="ERR194" s="973"/>
      <c r="ERS194" s="973"/>
      <c r="ERT194" s="973"/>
      <c r="ERU194" s="973"/>
      <c r="ERV194" s="973"/>
      <c r="ERW194" s="973"/>
      <c r="ERX194" s="973"/>
      <c r="ERY194" s="973"/>
      <c r="ERZ194" s="973"/>
      <c r="ESA194" s="973"/>
      <c r="ESB194" s="973"/>
      <c r="ESC194" s="973"/>
      <c r="ESD194" s="973"/>
      <c r="ESE194" s="973"/>
      <c r="ESF194" s="973"/>
      <c r="ESG194" s="973"/>
      <c r="ESH194" s="973"/>
      <c r="ESI194" s="973"/>
      <c r="ESJ194" s="973"/>
      <c r="ESK194" s="973"/>
      <c r="ESL194" s="973"/>
      <c r="ESM194" s="973"/>
      <c r="ESN194" s="973"/>
      <c r="ESO194" s="973"/>
      <c r="ESP194" s="973"/>
      <c r="ESQ194" s="973"/>
      <c r="ESR194" s="973"/>
      <c r="ESS194" s="973"/>
      <c r="EST194" s="973"/>
      <c r="ESU194" s="973"/>
      <c r="ESV194" s="973"/>
      <c r="ESW194" s="973"/>
      <c r="ESX194" s="973"/>
      <c r="ESY194" s="973"/>
      <c r="ESZ194" s="973"/>
      <c r="ETA194" s="973"/>
      <c r="ETB194" s="973"/>
      <c r="ETC194" s="973"/>
      <c r="ETD194" s="973"/>
      <c r="ETE194" s="973"/>
      <c r="ETF194" s="973"/>
      <c r="ETG194" s="973"/>
      <c r="ETH194" s="973"/>
      <c r="ETI194" s="973"/>
      <c r="ETJ194" s="973"/>
      <c r="ETK194" s="973"/>
      <c r="ETL194" s="973"/>
      <c r="ETM194" s="973"/>
      <c r="ETN194" s="973"/>
      <c r="ETO194" s="973"/>
      <c r="ETP194" s="973"/>
      <c r="ETQ194" s="973"/>
      <c r="ETR194" s="973"/>
      <c r="ETS194" s="973"/>
      <c r="ETT194" s="973"/>
      <c r="ETU194" s="973"/>
      <c r="ETV194" s="973"/>
      <c r="ETW194" s="973"/>
      <c r="ETX194" s="973"/>
      <c r="ETY194" s="973"/>
      <c r="ETZ194" s="973"/>
      <c r="EUA194" s="973"/>
      <c r="EUB194" s="973"/>
      <c r="EUC194" s="973"/>
      <c r="EUD194" s="973"/>
      <c r="EUE194" s="973"/>
      <c r="EUF194" s="973"/>
      <c r="EUG194" s="973"/>
      <c r="EUH194" s="973"/>
      <c r="EUI194" s="973"/>
      <c r="EUJ194" s="973"/>
      <c r="EUK194" s="973"/>
      <c r="EUL194" s="973"/>
      <c r="EUM194" s="973"/>
      <c r="EUN194" s="973"/>
      <c r="EUO194" s="973"/>
      <c r="EUP194" s="973"/>
      <c r="EUQ194" s="973"/>
      <c r="EUR194" s="973"/>
      <c r="EUS194" s="973"/>
      <c r="EUT194" s="973"/>
      <c r="EUU194" s="973"/>
      <c r="EUV194" s="973"/>
      <c r="EUW194" s="973"/>
      <c r="EUX194" s="973"/>
      <c r="EUY194" s="973"/>
      <c r="EUZ194" s="973"/>
      <c r="EVA194" s="973"/>
      <c r="EVB194" s="973"/>
      <c r="EVC194" s="973"/>
      <c r="EVD194" s="973"/>
      <c r="EVE194" s="973"/>
      <c r="EVF194" s="973"/>
      <c r="EVG194" s="973"/>
      <c r="EVH194" s="973"/>
      <c r="EVI194" s="973"/>
      <c r="EVJ194" s="973"/>
      <c r="EVK194" s="973"/>
      <c r="EVL194" s="973"/>
      <c r="EVM194" s="973"/>
      <c r="EVN194" s="973"/>
      <c r="EVO194" s="973"/>
      <c r="EVP194" s="973"/>
      <c r="EVQ194" s="973"/>
      <c r="EVR194" s="973"/>
      <c r="EVS194" s="973"/>
      <c r="EVT194" s="973"/>
      <c r="EVU194" s="973"/>
      <c r="EVV194" s="973"/>
      <c r="EVW194" s="973"/>
      <c r="EVX194" s="973"/>
      <c r="EVY194" s="973"/>
      <c r="EVZ194" s="973"/>
      <c r="EWA194" s="973"/>
      <c r="EWB194" s="973"/>
      <c r="EWC194" s="973"/>
      <c r="EWD194" s="973"/>
      <c r="EWE194" s="973"/>
      <c r="EWF194" s="973"/>
      <c r="EWG194" s="973"/>
      <c r="EWH194" s="973"/>
      <c r="EWI194" s="973"/>
      <c r="EWJ194" s="973"/>
      <c r="EWK194" s="973"/>
      <c r="EWL194" s="973"/>
      <c r="EWM194" s="973"/>
      <c r="EWN194" s="973"/>
      <c r="EWO194" s="973"/>
      <c r="EWP194" s="973"/>
      <c r="EWQ194" s="973"/>
      <c r="EWR194" s="973"/>
      <c r="EWS194" s="973"/>
      <c r="EWT194" s="973"/>
      <c r="EWU194" s="973"/>
      <c r="EWV194" s="973"/>
      <c r="EWW194" s="973"/>
      <c r="EWX194" s="973"/>
      <c r="EWY194" s="973"/>
      <c r="EWZ194" s="973"/>
      <c r="EXA194" s="973"/>
      <c r="EXB194" s="973"/>
      <c r="EXC194" s="973"/>
      <c r="EXD194" s="973"/>
      <c r="EXE194" s="973"/>
      <c r="EXF194" s="973"/>
      <c r="EXG194" s="973"/>
      <c r="EXH194" s="973"/>
      <c r="EXI194" s="973"/>
      <c r="EXJ194" s="973"/>
      <c r="EXK194" s="973"/>
      <c r="EXL194" s="973"/>
      <c r="EXM194" s="973"/>
      <c r="EXN194" s="973"/>
      <c r="EXO194" s="973"/>
      <c r="EXP194" s="973"/>
      <c r="EXQ194" s="973"/>
      <c r="EXR194" s="973"/>
      <c r="EXS194" s="973"/>
      <c r="EXT194" s="973"/>
      <c r="EXU194" s="973"/>
      <c r="EXV194" s="973"/>
      <c r="EXW194" s="973"/>
      <c r="EXX194" s="973"/>
      <c r="EXY194" s="973"/>
      <c r="EXZ194" s="973"/>
      <c r="EYA194" s="973"/>
      <c r="EYB194" s="973"/>
      <c r="EYC194" s="973"/>
      <c r="EYD194" s="973"/>
      <c r="EYE194" s="973"/>
      <c r="EYF194" s="973"/>
      <c r="EYG194" s="973"/>
      <c r="EYH194" s="973"/>
      <c r="EYI194" s="973"/>
      <c r="EYJ194" s="973"/>
      <c r="EYK194" s="973"/>
      <c r="EYL194" s="973"/>
      <c r="EYM194" s="973"/>
      <c r="EYN194" s="973"/>
      <c r="EYO194" s="973"/>
      <c r="EYP194" s="973"/>
      <c r="EYQ194" s="973"/>
      <c r="EYR194" s="973"/>
      <c r="EYS194" s="973"/>
      <c r="EYT194" s="973"/>
      <c r="EYU194" s="973"/>
      <c r="EYV194" s="973"/>
      <c r="EYW194" s="973"/>
      <c r="EYX194" s="973"/>
      <c r="EYY194" s="973"/>
      <c r="EYZ194" s="973"/>
      <c r="EZA194" s="973"/>
      <c r="EZB194" s="973"/>
      <c r="EZC194" s="973"/>
      <c r="EZD194" s="973"/>
      <c r="EZE194" s="973"/>
      <c r="EZF194" s="973"/>
      <c r="EZG194" s="973"/>
      <c r="EZH194" s="973"/>
      <c r="EZI194" s="973"/>
      <c r="EZJ194" s="973"/>
      <c r="EZK194" s="973"/>
      <c r="EZL194" s="973"/>
      <c r="EZM194" s="973"/>
      <c r="EZN194" s="973"/>
      <c r="EZO194" s="973"/>
      <c r="EZP194" s="973"/>
      <c r="EZQ194" s="973"/>
      <c r="EZR194" s="973"/>
      <c r="EZS194" s="973"/>
      <c r="EZT194" s="973"/>
      <c r="EZU194" s="973"/>
      <c r="EZV194" s="973"/>
      <c r="EZW194" s="973"/>
      <c r="EZX194" s="973"/>
      <c r="EZY194" s="973"/>
      <c r="EZZ194" s="973"/>
      <c r="FAA194" s="973"/>
      <c r="FAB194" s="973"/>
      <c r="FAC194" s="973"/>
      <c r="FAD194" s="973"/>
      <c r="FAE194" s="973"/>
      <c r="FAF194" s="973"/>
      <c r="FAG194" s="973"/>
      <c r="FAH194" s="973"/>
      <c r="FAI194" s="973"/>
      <c r="FAJ194" s="973"/>
      <c r="FAK194" s="973"/>
      <c r="FAL194" s="973"/>
      <c r="FAM194" s="973"/>
      <c r="FAN194" s="973"/>
      <c r="FAO194" s="973"/>
      <c r="FAP194" s="973"/>
      <c r="FAQ194" s="973"/>
      <c r="FAR194" s="973"/>
      <c r="FAS194" s="973"/>
      <c r="FAT194" s="973"/>
      <c r="FAU194" s="973"/>
      <c r="FAV194" s="973"/>
      <c r="FAW194" s="973"/>
      <c r="FAX194" s="973"/>
      <c r="FAY194" s="973"/>
      <c r="FAZ194" s="973"/>
      <c r="FBA194" s="973"/>
      <c r="FBB194" s="973"/>
      <c r="FBC194" s="973"/>
      <c r="FBD194" s="973"/>
      <c r="FBE194" s="973"/>
      <c r="FBF194" s="973"/>
      <c r="FBG194" s="973"/>
      <c r="FBH194" s="973"/>
      <c r="FBI194" s="973"/>
      <c r="FBJ194" s="973"/>
      <c r="FBK194" s="973"/>
      <c r="FBL194" s="973"/>
      <c r="FBM194" s="973"/>
      <c r="FBN194" s="973"/>
      <c r="FBO194" s="973"/>
      <c r="FBP194" s="973"/>
      <c r="FBQ194" s="973"/>
      <c r="FBR194" s="973"/>
      <c r="FBS194" s="973"/>
      <c r="FBT194" s="973"/>
      <c r="FBU194" s="973"/>
      <c r="FBV194" s="973"/>
      <c r="FBW194" s="973"/>
      <c r="FBX194" s="973"/>
      <c r="FBY194" s="973"/>
      <c r="FBZ194" s="973"/>
      <c r="FCA194" s="973"/>
      <c r="FCB194" s="973"/>
      <c r="FCC194" s="973"/>
      <c r="FCD194" s="973"/>
      <c r="FCE194" s="973"/>
      <c r="FCF194" s="973"/>
      <c r="FCG194" s="973"/>
      <c r="FCH194" s="973"/>
      <c r="FCI194" s="973"/>
      <c r="FCJ194" s="973"/>
      <c r="FCK194" s="973"/>
      <c r="FCL194" s="973"/>
      <c r="FCM194" s="973"/>
      <c r="FCN194" s="973"/>
      <c r="FCO194" s="973"/>
      <c r="FCP194" s="973"/>
      <c r="FCQ194" s="973"/>
      <c r="FCR194" s="973"/>
      <c r="FCS194" s="973"/>
      <c r="FCT194" s="973"/>
      <c r="FCU194" s="973"/>
      <c r="FCV194" s="973"/>
      <c r="FCW194" s="973"/>
      <c r="FCX194" s="973"/>
      <c r="FCY194" s="973"/>
      <c r="FCZ194" s="973"/>
      <c r="FDA194" s="973"/>
      <c r="FDB194" s="973"/>
      <c r="FDC194" s="973"/>
      <c r="FDD194" s="973"/>
      <c r="FDE194" s="973"/>
      <c r="FDF194" s="973"/>
      <c r="FDG194" s="973"/>
      <c r="FDH194" s="973"/>
      <c r="FDI194" s="973"/>
      <c r="FDJ194" s="973"/>
      <c r="FDK194" s="973"/>
      <c r="FDL194" s="973"/>
      <c r="FDM194" s="973"/>
      <c r="FDN194" s="973"/>
      <c r="FDO194" s="973"/>
      <c r="FDP194" s="973"/>
      <c r="FDQ194" s="973"/>
      <c r="FDR194" s="973"/>
      <c r="FDS194" s="973"/>
      <c r="FDT194" s="973"/>
      <c r="FDU194" s="973"/>
      <c r="FDV194" s="973"/>
      <c r="FDW194" s="973"/>
      <c r="FDX194" s="973"/>
      <c r="FDY194" s="973"/>
      <c r="FDZ194" s="973"/>
      <c r="FEA194" s="973"/>
      <c r="FEB194" s="973"/>
      <c r="FEC194" s="973"/>
      <c r="FED194" s="973"/>
      <c r="FEE194" s="973"/>
      <c r="FEF194" s="973"/>
      <c r="FEG194" s="973"/>
      <c r="FEH194" s="973"/>
      <c r="FEI194" s="973"/>
      <c r="FEJ194" s="973"/>
      <c r="FEK194" s="973"/>
      <c r="FEL194" s="973"/>
      <c r="FEM194" s="973"/>
      <c r="FEN194" s="973"/>
      <c r="FEO194" s="973"/>
      <c r="FEP194" s="973"/>
      <c r="FEQ194" s="973"/>
      <c r="FER194" s="973"/>
      <c r="FES194" s="973"/>
      <c r="FET194" s="973"/>
      <c r="FEU194" s="973"/>
      <c r="FEV194" s="973"/>
      <c r="FEW194" s="973"/>
      <c r="FEX194" s="973"/>
      <c r="FEY194" s="973"/>
      <c r="FEZ194" s="973"/>
      <c r="FFA194" s="973"/>
      <c r="FFB194" s="973"/>
      <c r="FFC194" s="973"/>
      <c r="FFD194" s="973"/>
      <c r="FFE194" s="973"/>
      <c r="FFF194" s="973"/>
      <c r="FFG194" s="973"/>
      <c r="FFH194" s="973"/>
      <c r="FFI194" s="973"/>
      <c r="FFJ194" s="973"/>
      <c r="FFK194" s="973"/>
      <c r="FFL194" s="973"/>
      <c r="FFM194" s="973"/>
      <c r="FFN194" s="973"/>
      <c r="FFO194" s="973"/>
      <c r="FFP194" s="973"/>
      <c r="FFQ194" s="973"/>
      <c r="FFR194" s="973"/>
      <c r="FFS194" s="973"/>
      <c r="FFT194" s="973"/>
      <c r="FFU194" s="973"/>
      <c r="FFV194" s="973"/>
      <c r="FFW194" s="973"/>
      <c r="FFX194" s="973"/>
      <c r="FFY194" s="973"/>
      <c r="FFZ194" s="973"/>
      <c r="FGA194" s="973"/>
      <c r="FGB194" s="973"/>
      <c r="FGC194" s="973"/>
      <c r="FGD194" s="973"/>
      <c r="FGE194" s="973"/>
      <c r="FGF194" s="973"/>
      <c r="FGG194" s="973"/>
      <c r="FGH194" s="973"/>
      <c r="FGI194" s="973"/>
      <c r="FGJ194" s="973"/>
      <c r="FGK194" s="973"/>
      <c r="FGL194" s="973"/>
      <c r="FGM194" s="973"/>
      <c r="FGN194" s="973"/>
      <c r="FGO194" s="973"/>
      <c r="FGP194" s="973"/>
      <c r="FGQ194" s="973"/>
      <c r="FGR194" s="973"/>
      <c r="FGS194" s="973"/>
      <c r="FGT194" s="973"/>
      <c r="FGU194" s="973"/>
      <c r="FGV194" s="973"/>
      <c r="FGW194" s="973"/>
      <c r="FGX194" s="973"/>
      <c r="FGY194" s="973"/>
      <c r="FGZ194" s="973"/>
      <c r="FHA194" s="973"/>
      <c r="FHB194" s="973"/>
      <c r="FHC194" s="973"/>
      <c r="FHD194" s="973"/>
      <c r="FHE194" s="973"/>
      <c r="FHF194" s="973"/>
      <c r="FHG194" s="973"/>
      <c r="FHH194" s="973"/>
      <c r="FHI194" s="973"/>
      <c r="FHJ194" s="973"/>
      <c r="FHK194" s="973"/>
      <c r="FHL194" s="973"/>
      <c r="FHM194" s="973"/>
      <c r="FHN194" s="973"/>
      <c r="FHO194" s="973"/>
      <c r="FHP194" s="973"/>
      <c r="FHQ194" s="973"/>
      <c r="FHR194" s="973"/>
      <c r="FHS194" s="973"/>
      <c r="FHT194" s="973"/>
      <c r="FHU194" s="973"/>
      <c r="FHV194" s="973"/>
      <c r="FHW194" s="973"/>
      <c r="FHX194" s="973"/>
      <c r="FHY194" s="973"/>
      <c r="FHZ194" s="973"/>
      <c r="FIA194" s="973"/>
      <c r="FIB194" s="973"/>
      <c r="FIC194" s="973"/>
      <c r="FID194" s="973"/>
      <c r="FIE194" s="973"/>
      <c r="FIF194" s="973"/>
      <c r="FIG194" s="973"/>
      <c r="FIH194" s="973"/>
      <c r="FII194" s="973"/>
      <c r="FIJ194" s="973"/>
      <c r="FIK194" s="973"/>
      <c r="FIL194" s="973"/>
      <c r="FIM194" s="973"/>
      <c r="FIN194" s="973"/>
      <c r="FIO194" s="973"/>
      <c r="FIP194" s="973"/>
      <c r="FIQ194" s="973"/>
      <c r="FIR194" s="973"/>
      <c r="FIS194" s="973"/>
      <c r="FIT194" s="973"/>
      <c r="FIU194" s="973"/>
      <c r="FIV194" s="973"/>
      <c r="FIW194" s="973"/>
      <c r="FIX194" s="973"/>
      <c r="FIY194" s="973"/>
      <c r="FIZ194" s="973"/>
      <c r="FJA194" s="973"/>
      <c r="FJB194" s="973"/>
      <c r="FJC194" s="973"/>
      <c r="FJD194" s="973"/>
      <c r="FJE194" s="973"/>
      <c r="FJF194" s="973"/>
      <c r="FJG194" s="973"/>
      <c r="FJH194" s="973"/>
      <c r="FJI194" s="973"/>
      <c r="FJJ194" s="973"/>
      <c r="FJK194" s="973"/>
      <c r="FJL194" s="973"/>
      <c r="FJM194" s="973"/>
      <c r="FJN194" s="973"/>
      <c r="FJO194" s="973"/>
      <c r="FJP194" s="973"/>
      <c r="FJQ194" s="973"/>
      <c r="FJR194" s="973"/>
      <c r="FJS194" s="973"/>
      <c r="FJT194" s="973"/>
      <c r="FJU194" s="973"/>
      <c r="FJV194" s="973"/>
      <c r="FJW194" s="973"/>
      <c r="FJX194" s="973"/>
      <c r="FJY194" s="973"/>
      <c r="FJZ194" s="973"/>
      <c r="FKA194" s="973"/>
      <c r="FKB194" s="973"/>
      <c r="FKC194" s="973"/>
      <c r="FKD194" s="973"/>
      <c r="FKE194" s="973"/>
      <c r="FKF194" s="973"/>
      <c r="FKG194" s="973"/>
      <c r="FKH194" s="973"/>
      <c r="FKI194" s="973"/>
      <c r="FKJ194" s="973"/>
      <c r="FKK194" s="973"/>
      <c r="FKL194" s="973"/>
      <c r="FKM194" s="973"/>
      <c r="FKN194" s="973"/>
      <c r="FKO194" s="973"/>
      <c r="FKP194" s="973"/>
      <c r="FKQ194" s="973"/>
      <c r="FKR194" s="973"/>
      <c r="FKS194" s="973"/>
      <c r="FKT194" s="973"/>
      <c r="FKU194" s="973"/>
      <c r="FKV194" s="973"/>
      <c r="FKW194" s="973"/>
      <c r="FKX194" s="973"/>
      <c r="FKY194" s="973"/>
      <c r="FKZ194" s="973"/>
      <c r="FLA194" s="973"/>
      <c r="FLB194" s="973"/>
      <c r="FLC194" s="973"/>
      <c r="FLD194" s="973"/>
      <c r="FLE194" s="973"/>
      <c r="FLF194" s="973"/>
      <c r="FLG194" s="973"/>
      <c r="FLH194" s="973"/>
      <c r="FLI194" s="973"/>
      <c r="FLJ194" s="973"/>
      <c r="FLK194" s="973"/>
      <c r="FLL194" s="973"/>
      <c r="FLM194" s="973"/>
      <c r="FLN194" s="973"/>
      <c r="FLO194" s="973"/>
      <c r="FLP194" s="973"/>
      <c r="FLQ194" s="973"/>
      <c r="FLR194" s="973"/>
      <c r="FLS194" s="973"/>
      <c r="FLT194" s="973"/>
      <c r="FLU194" s="973"/>
      <c r="FLV194" s="973"/>
      <c r="FLW194" s="973"/>
      <c r="FLX194" s="973"/>
      <c r="FLY194" s="973"/>
      <c r="FLZ194" s="973"/>
      <c r="FMA194" s="973"/>
      <c r="FMB194" s="973"/>
      <c r="FMC194" s="973"/>
      <c r="FMD194" s="973"/>
      <c r="FME194" s="973"/>
      <c r="FMF194" s="973"/>
      <c r="FMG194" s="973"/>
      <c r="FMH194" s="973"/>
      <c r="FMI194" s="973"/>
      <c r="FMJ194" s="973"/>
      <c r="FMK194" s="973"/>
      <c r="FML194" s="973"/>
      <c r="FMM194" s="973"/>
      <c r="FMN194" s="973"/>
      <c r="FMO194" s="973"/>
      <c r="FMP194" s="973"/>
      <c r="FMQ194" s="973"/>
      <c r="FMR194" s="973"/>
      <c r="FMS194" s="973"/>
      <c r="FMT194" s="973"/>
      <c r="FMU194" s="973"/>
      <c r="FMV194" s="973"/>
      <c r="FMW194" s="973"/>
      <c r="FMX194" s="973"/>
      <c r="FMY194" s="973"/>
      <c r="FMZ194" s="973"/>
      <c r="FNA194" s="973"/>
      <c r="FNB194" s="973"/>
      <c r="FNC194" s="973"/>
      <c r="FND194" s="973"/>
      <c r="FNE194" s="973"/>
      <c r="FNF194" s="973"/>
      <c r="FNG194" s="973"/>
      <c r="FNH194" s="973"/>
      <c r="FNI194" s="973"/>
      <c r="FNJ194" s="973"/>
      <c r="FNK194" s="973"/>
      <c r="FNL194" s="973"/>
      <c r="FNM194" s="973"/>
      <c r="FNN194" s="973"/>
      <c r="FNO194" s="973"/>
      <c r="FNP194" s="973"/>
      <c r="FNQ194" s="973"/>
      <c r="FNR194" s="973"/>
      <c r="FNS194" s="973"/>
      <c r="FNT194" s="973"/>
      <c r="FNU194" s="973"/>
      <c r="FNV194" s="973"/>
      <c r="FNW194" s="973"/>
      <c r="FNX194" s="973"/>
      <c r="FNY194" s="973"/>
      <c r="FNZ194" s="973"/>
      <c r="FOA194" s="973"/>
      <c r="FOB194" s="973"/>
      <c r="FOC194" s="973"/>
      <c r="FOD194" s="973"/>
      <c r="FOE194" s="973"/>
      <c r="FOF194" s="973"/>
      <c r="FOG194" s="973"/>
      <c r="FOH194" s="973"/>
      <c r="FOI194" s="973"/>
      <c r="FOJ194" s="973"/>
      <c r="FOK194" s="973"/>
      <c r="FOL194" s="973"/>
      <c r="FOM194" s="973"/>
      <c r="FON194" s="973"/>
      <c r="FOO194" s="973"/>
      <c r="FOP194" s="973"/>
      <c r="FOQ194" s="973"/>
      <c r="FOR194" s="973"/>
      <c r="FOS194" s="973"/>
      <c r="FOT194" s="973"/>
      <c r="FOU194" s="973"/>
      <c r="FOV194" s="973"/>
      <c r="FOW194" s="973"/>
      <c r="FOX194" s="973"/>
      <c r="FOY194" s="973"/>
      <c r="FOZ194" s="973"/>
      <c r="FPA194" s="973"/>
      <c r="FPB194" s="973"/>
      <c r="FPC194" s="973"/>
      <c r="FPD194" s="973"/>
      <c r="FPE194" s="973"/>
      <c r="FPF194" s="973"/>
      <c r="FPG194" s="973"/>
      <c r="FPH194" s="973"/>
      <c r="FPI194" s="973"/>
      <c r="FPJ194" s="973"/>
      <c r="FPK194" s="973"/>
      <c r="FPL194" s="973"/>
      <c r="FPM194" s="973"/>
      <c r="FPN194" s="973"/>
      <c r="FPO194" s="973"/>
      <c r="FPP194" s="973"/>
      <c r="FPQ194" s="973"/>
      <c r="FPR194" s="973"/>
      <c r="FPS194" s="973"/>
      <c r="FPT194" s="973"/>
      <c r="FPU194" s="973"/>
      <c r="FPV194" s="973"/>
      <c r="FPW194" s="973"/>
      <c r="FPX194" s="973"/>
      <c r="FPY194" s="973"/>
      <c r="FPZ194" s="973"/>
      <c r="FQA194" s="973"/>
      <c r="FQB194" s="973"/>
      <c r="FQC194" s="973"/>
      <c r="FQD194" s="973"/>
      <c r="FQE194" s="973"/>
      <c r="FQF194" s="973"/>
      <c r="FQG194" s="973"/>
      <c r="FQH194" s="973"/>
      <c r="FQI194" s="973"/>
      <c r="FQJ194" s="973"/>
      <c r="FQK194" s="973"/>
      <c r="FQL194" s="973"/>
      <c r="FQM194" s="973"/>
      <c r="FQN194" s="973"/>
      <c r="FQO194" s="973"/>
      <c r="FQP194" s="973"/>
      <c r="FQQ194" s="973"/>
      <c r="FQR194" s="973"/>
      <c r="FQS194" s="973"/>
      <c r="FQT194" s="973"/>
      <c r="FQU194" s="973"/>
      <c r="FQV194" s="973"/>
      <c r="FQW194" s="973"/>
      <c r="FQX194" s="973"/>
      <c r="FQY194" s="973"/>
      <c r="FQZ194" s="973"/>
      <c r="FRA194" s="973"/>
      <c r="FRB194" s="973"/>
      <c r="FRC194" s="973"/>
      <c r="FRD194" s="973"/>
      <c r="FRE194" s="973"/>
      <c r="FRF194" s="973"/>
      <c r="FRG194" s="973"/>
      <c r="FRH194" s="973"/>
      <c r="FRI194" s="973"/>
      <c r="FRJ194" s="973"/>
      <c r="FRK194" s="973"/>
      <c r="FRL194" s="973"/>
      <c r="FRM194" s="973"/>
      <c r="FRN194" s="973"/>
      <c r="FRO194" s="973"/>
      <c r="FRP194" s="973"/>
      <c r="FRQ194" s="973"/>
      <c r="FRR194" s="973"/>
      <c r="FRS194" s="973"/>
      <c r="FRT194" s="973"/>
      <c r="FRU194" s="973"/>
      <c r="FRV194" s="973"/>
      <c r="FRW194" s="973"/>
      <c r="FRX194" s="973"/>
      <c r="FRY194" s="973"/>
      <c r="FRZ194" s="973"/>
      <c r="FSA194" s="973"/>
      <c r="FSB194" s="973"/>
      <c r="FSC194" s="973"/>
      <c r="FSD194" s="973"/>
      <c r="FSE194" s="973"/>
      <c r="FSF194" s="973"/>
      <c r="FSG194" s="973"/>
      <c r="FSH194" s="973"/>
      <c r="FSI194" s="973"/>
      <c r="FSJ194" s="973"/>
      <c r="FSK194" s="973"/>
      <c r="FSL194" s="973"/>
      <c r="FSM194" s="973"/>
      <c r="FSN194" s="973"/>
      <c r="FSO194" s="973"/>
      <c r="FSP194" s="973"/>
      <c r="FSQ194" s="973"/>
      <c r="FSR194" s="973"/>
      <c r="FSS194" s="973"/>
      <c r="FST194" s="973"/>
      <c r="FSU194" s="973"/>
      <c r="FSV194" s="973"/>
      <c r="FSW194" s="973"/>
      <c r="FSX194" s="973"/>
      <c r="FSY194" s="973"/>
      <c r="FSZ194" s="973"/>
      <c r="FTA194" s="973"/>
      <c r="FTB194" s="973"/>
      <c r="FTC194" s="973"/>
      <c r="FTD194" s="973"/>
      <c r="FTE194" s="973"/>
      <c r="FTF194" s="973"/>
      <c r="FTG194" s="973"/>
      <c r="FTH194" s="973"/>
      <c r="FTI194" s="973"/>
      <c r="FTJ194" s="973"/>
      <c r="FTK194" s="973"/>
      <c r="FTL194" s="973"/>
      <c r="FTM194" s="973"/>
      <c r="FTN194" s="973"/>
      <c r="FTO194" s="973"/>
      <c r="FTP194" s="973"/>
      <c r="FTQ194" s="973"/>
      <c r="FTR194" s="973"/>
      <c r="FTS194" s="973"/>
      <c r="FTT194" s="973"/>
      <c r="FTU194" s="973"/>
      <c r="FTV194" s="973"/>
      <c r="FTW194" s="973"/>
      <c r="FTX194" s="973"/>
      <c r="FTY194" s="973"/>
      <c r="FTZ194" s="973"/>
      <c r="FUA194" s="973"/>
      <c r="FUB194" s="973"/>
      <c r="FUC194" s="973"/>
      <c r="FUD194" s="973"/>
      <c r="FUE194" s="973"/>
      <c r="FUF194" s="973"/>
      <c r="FUG194" s="973"/>
      <c r="FUH194" s="973"/>
      <c r="FUI194" s="973"/>
      <c r="FUJ194" s="973"/>
      <c r="FUK194" s="973"/>
      <c r="FUL194" s="973"/>
      <c r="FUM194" s="973"/>
      <c r="FUN194" s="973"/>
      <c r="FUO194" s="973"/>
      <c r="FUP194" s="973"/>
      <c r="FUQ194" s="973"/>
      <c r="FUR194" s="973"/>
      <c r="FUS194" s="973"/>
      <c r="FUT194" s="973"/>
      <c r="FUU194" s="973"/>
      <c r="FUV194" s="973"/>
      <c r="FUW194" s="973"/>
      <c r="FUX194" s="973"/>
      <c r="FUY194" s="973"/>
      <c r="FUZ194" s="973"/>
      <c r="FVA194" s="973"/>
      <c r="FVB194" s="973"/>
      <c r="FVC194" s="973"/>
      <c r="FVD194" s="973"/>
      <c r="FVE194" s="973"/>
      <c r="FVF194" s="973"/>
      <c r="FVG194" s="973"/>
      <c r="FVH194" s="973"/>
      <c r="FVI194" s="973"/>
      <c r="FVJ194" s="973"/>
      <c r="FVK194" s="973"/>
      <c r="FVL194" s="973"/>
      <c r="FVM194" s="973"/>
      <c r="FVN194" s="973"/>
      <c r="FVO194" s="973"/>
      <c r="FVP194" s="973"/>
      <c r="FVQ194" s="973"/>
      <c r="FVR194" s="973"/>
      <c r="FVS194" s="973"/>
      <c r="FVT194" s="973"/>
      <c r="FVU194" s="973"/>
      <c r="FVV194" s="973"/>
      <c r="FVW194" s="973"/>
      <c r="FVX194" s="973"/>
      <c r="FVY194" s="973"/>
      <c r="FVZ194" s="973"/>
      <c r="FWA194" s="973"/>
      <c r="FWB194" s="973"/>
      <c r="FWC194" s="973"/>
      <c r="FWD194" s="973"/>
      <c r="FWE194" s="973"/>
      <c r="FWF194" s="973"/>
      <c r="FWG194" s="973"/>
      <c r="FWH194" s="973"/>
      <c r="FWI194" s="973"/>
      <c r="FWJ194" s="973"/>
      <c r="FWK194" s="973"/>
      <c r="FWL194" s="973"/>
      <c r="FWM194" s="973"/>
      <c r="FWN194" s="973"/>
      <c r="FWO194" s="973"/>
      <c r="FWP194" s="973"/>
      <c r="FWQ194" s="973"/>
      <c r="FWR194" s="973"/>
      <c r="FWS194" s="973"/>
      <c r="FWT194" s="973"/>
      <c r="FWU194" s="973"/>
      <c r="FWV194" s="973"/>
      <c r="FWW194" s="973"/>
      <c r="FWX194" s="973"/>
      <c r="FWY194" s="973"/>
      <c r="FWZ194" s="973"/>
      <c r="FXA194" s="973"/>
      <c r="FXB194" s="973"/>
      <c r="FXC194" s="973"/>
      <c r="FXD194" s="973"/>
      <c r="FXE194" s="973"/>
      <c r="FXF194" s="973"/>
      <c r="FXG194" s="973"/>
      <c r="FXH194" s="973"/>
      <c r="FXI194" s="973"/>
      <c r="FXJ194" s="973"/>
      <c r="FXK194" s="973"/>
      <c r="FXL194" s="973"/>
      <c r="FXM194" s="973"/>
      <c r="FXN194" s="973"/>
      <c r="FXO194" s="973"/>
      <c r="FXP194" s="973"/>
      <c r="FXQ194" s="973"/>
      <c r="FXR194" s="973"/>
      <c r="FXS194" s="973"/>
      <c r="FXT194" s="973"/>
      <c r="FXU194" s="973"/>
      <c r="FXV194" s="973"/>
      <c r="FXW194" s="973"/>
      <c r="FXX194" s="973"/>
      <c r="FXY194" s="973"/>
      <c r="FXZ194" s="973"/>
      <c r="FYA194" s="973"/>
      <c r="FYB194" s="973"/>
      <c r="FYC194" s="973"/>
      <c r="FYD194" s="973"/>
      <c r="FYE194" s="973"/>
      <c r="FYF194" s="973"/>
      <c r="FYG194" s="973"/>
      <c r="FYH194" s="973"/>
      <c r="FYI194" s="973"/>
      <c r="FYJ194" s="973"/>
      <c r="FYK194" s="973"/>
      <c r="FYL194" s="973"/>
      <c r="FYM194" s="973"/>
      <c r="FYN194" s="973"/>
      <c r="FYO194" s="973"/>
      <c r="FYP194" s="973"/>
      <c r="FYQ194" s="973"/>
      <c r="FYR194" s="973"/>
      <c r="FYS194" s="973"/>
      <c r="FYT194" s="973"/>
      <c r="FYU194" s="973"/>
      <c r="FYV194" s="973"/>
      <c r="FYW194" s="973"/>
      <c r="FYX194" s="973"/>
      <c r="FYY194" s="973"/>
      <c r="FYZ194" s="973"/>
      <c r="FZA194" s="973"/>
      <c r="FZB194" s="973"/>
      <c r="FZC194" s="973"/>
      <c r="FZD194" s="973"/>
      <c r="FZE194" s="973"/>
      <c r="FZF194" s="973"/>
      <c r="FZG194" s="973"/>
      <c r="FZH194" s="973"/>
      <c r="FZI194" s="973"/>
      <c r="FZJ194" s="973"/>
      <c r="FZK194" s="973"/>
      <c r="FZL194" s="973"/>
      <c r="FZM194" s="973"/>
      <c r="FZN194" s="973"/>
      <c r="FZO194" s="973"/>
      <c r="FZP194" s="973"/>
      <c r="FZQ194" s="973"/>
      <c r="FZR194" s="973"/>
      <c r="FZS194" s="973"/>
      <c r="FZT194" s="973"/>
      <c r="FZU194" s="973"/>
      <c r="FZV194" s="973"/>
      <c r="FZW194" s="973"/>
      <c r="FZX194" s="973"/>
      <c r="FZY194" s="973"/>
      <c r="FZZ194" s="973"/>
      <c r="GAA194" s="973"/>
      <c r="GAB194" s="973"/>
      <c r="GAC194" s="973"/>
      <c r="GAD194" s="973"/>
      <c r="GAE194" s="973"/>
      <c r="GAF194" s="973"/>
      <c r="GAG194" s="973"/>
      <c r="GAH194" s="973"/>
      <c r="GAI194" s="973"/>
      <c r="GAJ194" s="973"/>
      <c r="GAK194" s="973"/>
      <c r="GAL194" s="973"/>
      <c r="GAM194" s="973"/>
      <c r="GAN194" s="973"/>
      <c r="GAO194" s="973"/>
      <c r="GAP194" s="973"/>
      <c r="GAQ194" s="973"/>
      <c r="GAR194" s="973"/>
      <c r="GAS194" s="973"/>
      <c r="GAT194" s="973"/>
      <c r="GAU194" s="973"/>
      <c r="GAV194" s="973"/>
      <c r="GAW194" s="973"/>
      <c r="GAX194" s="973"/>
      <c r="GAY194" s="973"/>
      <c r="GAZ194" s="973"/>
      <c r="GBA194" s="973"/>
      <c r="GBB194" s="973"/>
      <c r="GBC194" s="973"/>
      <c r="GBD194" s="973"/>
      <c r="GBE194" s="973"/>
      <c r="GBF194" s="973"/>
      <c r="GBG194" s="973"/>
      <c r="GBH194" s="973"/>
      <c r="GBI194" s="973"/>
      <c r="GBJ194" s="973"/>
      <c r="GBK194" s="973"/>
      <c r="GBL194" s="973"/>
      <c r="GBM194" s="973"/>
      <c r="GBN194" s="973"/>
      <c r="GBO194" s="973"/>
      <c r="GBP194" s="973"/>
      <c r="GBQ194" s="973"/>
      <c r="GBR194" s="973"/>
      <c r="GBS194" s="973"/>
      <c r="GBT194" s="973"/>
      <c r="GBU194" s="973"/>
      <c r="GBV194" s="973"/>
      <c r="GBW194" s="973"/>
      <c r="GBX194" s="973"/>
      <c r="GBY194" s="973"/>
      <c r="GBZ194" s="973"/>
      <c r="GCA194" s="973"/>
      <c r="GCB194" s="973"/>
      <c r="GCC194" s="973"/>
      <c r="GCD194" s="973"/>
      <c r="GCE194" s="973"/>
      <c r="GCF194" s="973"/>
      <c r="GCG194" s="973"/>
      <c r="GCH194" s="973"/>
      <c r="GCI194" s="973"/>
      <c r="GCJ194" s="973"/>
      <c r="GCK194" s="973"/>
      <c r="GCL194" s="973"/>
      <c r="GCM194" s="973"/>
      <c r="GCN194" s="973"/>
      <c r="GCO194" s="973"/>
      <c r="GCP194" s="973"/>
      <c r="GCQ194" s="973"/>
      <c r="GCR194" s="973"/>
      <c r="GCS194" s="973"/>
      <c r="GCT194" s="973"/>
      <c r="GCU194" s="973"/>
      <c r="GCV194" s="973"/>
      <c r="GCW194" s="973"/>
      <c r="GCX194" s="973"/>
      <c r="GCY194" s="973"/>
      <c r="GCZ194" s="973"/>
      <c r="GDA194" s="973"/>
      <c r="GDB194" s="973"/>
      <c r="GDC194" s="973"/>
      <c r="GDD194" s="973"/>
      <c r="GDE194" s="973"/>
      <c r="GDF194" s="973"/>
      <c r="GDG194" s="973"/>
      <c r="GDH194" s="973"/>
      <c r="GDI194" s="973"/>
      <c r="GDJ194" s="973"/>
      <c r="GDK194" s="973"/>
      <c r="GDL194" s="973"/>
      <c r="GDM194" s="973"/>
      <c r="GDN194" s="973"/>
      <c r="GDO194" s="973"/>
      <c r="GDP194" s="973"/>
      <c r="GDQ194" s="973"/>
      <c r="GDR194" s="973"/>
      <c r="GDS194" s="973"/>
      <c r="GDT194" s="973"/>
      <c r="GDU194" s="973"/>
      <c r="GDV194" s="973"/>
      <c r="GDW194" s="973"/>
      <c r="GDX194" s="973"/>
      <c r="GDY194" s="973"/>
      <c r="GDZ194" s="973"/>
      <c r="GEA194" s="973"/>
      <c r="GEB194" s="973"/>
      <c r="GEC194" s="973"/>
      <c r="GED194" s="973"/>
      <c r="GEE194" s="973"/>
      <c r="GEF194" s="973"/>
      <c r="GEG194" s="973"/>
      <c r="GEH194" s="973"/>
      <c r="GEI194" s="973"/>
      <c r="GEJ194" s="973"/>
      <c r="GEK194" s="973"/>
      <c r="GEL194" s="973"/>
      <c r="GEM194" s="973"/>
      <c r="GEN194" s="973"/>
      <c r="GEO194" s="973"/>
      <c r="GEP194" s="973"/>
      <c r="GEQ194" s="973"/>
      <c r="GER194" s="973"/>
      <c r="GES194" s="973"/>
      <c r="GET194" s="973"/>
      <c r="GEU194" s="973"/>
      <c r="GEV194" s="973"/>
      <c r="GEW194" s="973"/>
      <c r="GEX194" s="973"/>
      <c r="GEY194" s="973"/>
      <c r="GEZ194" s="973"/>
      <c r="GFA194" s="973"/>
      <c r="GFB194" s="973"/>
      <c r="GFC194" s="973"/>
      <c r="GFD194" s="973"/>
      <c r="GFE194" s="973"/>
      <c r="GFF194" s="973"/>
      <c r="GFG194" s="973"/>
      <c r="GFH194" s="973"/>
      <c r="GFI194" s="973"/>
      <c r="GFJ194" s="973"/>
      <c r="GFK194" s="973"/>
      <c r="GFL194" s="973"/>
      <c r="GFM194" s="973"/>
      <c r="GFN194" s="973"/>
      <c r="GFO194" s="973"/>
      <c r="GFP194" s="973"/>
      <c r="GFQ194" s="973"/>
      <c r="GFR194" s="973"/>
      <c r="GFS194" s="973"/>
      <c r="GFT194" s="973"/>
      <c r="GFU194" s="973"/>
      <c r="GFV194" s="973"/>
      <c r="GFW194" s="973"/>
      <c r="GFX194" s="973"/>
      <c r="GFY194" s="973"/>
      <c r="GFZ194" s="973"/>
      <c r="GGA194" s="973"/>
      <c r="GGB194" s="973"/>
      <c r="GGC194" s="973"/>
      <c r="GGD194" s="973"/>
      <c r="GGE194" s="973"/>
      <c r="GGF194" s="973"/>
      <c r="GGG194" s="973"/>
      <c r="GGH194" s="973"/>
      <c r="GGI194" s="973"/>
      <c r="GGJ194" s="973"/>
      <c r="GGK194" s="973"/>
      <c r="GGL194" s="973"/>
      <c r="GGM194" s="973"/>
      <c r="GGN194" s="973"/>
      <c r="GGO194" s="973"/>
      <c r="GGP194" s="973"/>
      <c r="GGQ194" s="973"/>
      <c r="GGR194" s="973"/>
      <c r="GGS194" s="973"/>
      <c r="GGT194" s="973"/>
      <c r="GGU194" s="973"/>
      <c r="GGV194" s="973"/>
      <c r="GGW194" s="973"/>
      <c r="GGX194" s="973"/>
      <c r="GGY194" s="973"/>
      <c r="GGZ194" s="973"/>
      <c r="GHA194" s="973"/>
      <c r="GHB194" s="973"/>
      <c r="GHC194" s="973"/>
      <c r="GHD194" s="973"/>
      <c r="GHE194" s="973"/>
      <c r="GHF194" s="973"/>
      <c r="GHG194" s="973"/>
      <c r="GHH194" s="973"/>
      <c r="GHI194" s="973"/>
      <c r="GHJ194" s="973"/>
      <c r="GHK194" s="973"/>
      <c r="GHL194" s="973"/>
      <c r="GHM194" s="973"/>
      <c r="GHN194" s="973"/>
      <c r="GHO194" s="973"/>
      <c r="GHP194" s="973"/>
      <c r="GHQ194" s="973"/>
      <c r="GHR194" s="973"/>
      <c r="GHS194" s="973"/>
      <c r="GHT194" s="973"/>
      <c r="GHU194" s="973"/>
      <c r="GHV194" s="973"/>
      <c r="GHW194" s="973"/>
      <c r="GHX194" s="973"/>
      <c r="GHY194" s="973"/>
      <c r="GHZ194" s="973"/>
      <c r="GIA194" s="973"/>
      <c r="GIB194" s="973"/>
      <c r="GIC194" s="973"/>
      <c r="GID194" s="973"/>
      <c r="GIE194" s="973"/>
      <c r="GIF194" s="973"/>
      <c r="GIG194" s="973"/>
      <c r="GIH194" s="973"/>
      <c r="GII194" s="973"/>
      <c r="GIJ194" s="973"/>
      <c r="GIK194" s="973"/>
      <c r="GIL194" s="973"/>
      <c r="GIM194" s="973"/>
      <c r="GIN194" s="973"/>
      <c r="GIO194" s="973"/>
      <c r="GIP194" s="973"/>
      <c r="GIQ194" s="973"/>
      <c r="GIR194" s="973"/>
      <c r="GIS194" s="973"/>
      <c r="GIT194" s="973"/>
      <c r="GIU194" s="973"/>
      <c r="GIV194" s="973"/>
      <c r="GIW194" s="973"/>
      <c r="GIX194" s="973"/>
      <c r="GIY194" s="973"/>
      <c r="GIZ194" s="973"/>
      <c r="GJA194" s="973"/>
      <c r="GJB194" s="973"/>
      <c r="GJC194" s="973"/>
      <c r="GJD194" s="973"/>
      <c r="GJE194" s="973"/>
      <c r="GJF194" s="973"/>
      <c r="GJG194" s="973"/>
      <c r="GJH194" s="973"/>
      <c r="GJI194" s="973"/>
      <c r="GJJ194" s="973"/>
      <c r="GJK194" s="973"/>
      <c r="GJL194" s="973"/>
      <c r="GJM194" s="973"/>
      <c r="GJN194" s="973"/>
      <c r="GJO194" s="973"/>
      <c r="GJP194" s="973"/>
      <c r="GJQ194" s="973"/>
      <c r="GJR194" s="973"/>
      <c r="GJS194" s="973"/>
      <c r="GJT194" s="973"/>
      <c r="GJU194" s="973"/>
      <c r="GJV194" s="973"/>
      <c r="GJW194" s="973"/>
      <c r="GJX194" s="973"/>
      <c r="GJY194" s="973"/>
      <c r="GJZ194" s="973"/>
      <c r="GKA194" s="973"/>
      <c r="GKB194" s="973"/>
      <c r="GKC194" s="973"/>
      <c r="GKD194" s="973"/>
      <c r="GKE194" s="973"/>
      <c r="GKF194" s="973"/>
      <c r="GKG194" s="973"/>
      <c r="GKH194" s="973"/>
      <c r="GKI194" s="973"/>
      <c r="GKJ194" s="973"/>
      <c r="GKK194" s="973"/>
      <c r="GKL194" s="973"/>
      <c r="GKM194" s="973"/>
      <c r="GKN194" s="973"/>
      <c r="GKO194" s="973"/>
      <c r="GKP194" s="973"/>
      <c r="GKQ194" s="973"/>
      <c r="GKR194" s="973"/>
      <c r="GKS194" s="973"/>
      <c r="GKT194" s="973"/>
      <c r="GKU194" s="973"/>
      <c r="GKV194" s="973"/>
      <c r="GKW194" s="973"/>
      <c r="GKX194" s="973"/>
      <c r="GKY194" s="973"/>
      <c r="GKZ194" s="973"/>
      <c r="GLA194" s="973"/>
      <c r="GLB194" s="973"/>
      <c r="GLC194" s="973"/>
      <c r="GLD194" s="973"/>
      <c r="GLE194" s="973"/>
      <c r="GLF194" s="973"/>
      <c r="GLG194" s="973"/>
      <c r="GLH194" s="973"/>
      <c r="GLI194" s="973"/>
      <c r="GLJ194" s="973"/>
      <c r="GLK194" s="973"/>
      <c r="GLL194" s="973"/>
      <c r="GLM194" s="973"/>
      <c r="GLN194" s="973"/>
      <c r="GLO194" s="973"/>
      <c r="GLP194" s="973"/>
      <c r="GLQ194" s="973"/>
      <c r="GLR194" s="973"/>
      <c r="GLS194" s="973"/>
      <c r="GLT194" s="973"/>
      <c r="GLU194" s="973"/>
      <c r="GLV194" s="973"/>
      <c r="GLW194" s="973"/>
      <c r="GLX194" s="973"/>
      <c r="GLY194" s="973"/>
      <c r="GLZ194" s="973"/>
      <c r="GMA194" s="973"/>
      <c r="GMB194" s="973"/>
      <c r="GMC194" s="973"/>
      <c r="GMD194" s="973"/>
      <c r="GME194" s="973"/>
      <c r="GMF194" s="973"/>
      <c r="GMG194" s="973"/>
      <c r="GMH194" s="973"/>
      <c r="GMI194" s="973"/>
      <c r="GMJ194" s="973"/>
      <c r="GMK194" s="973"/>
      <c r="GML194" s="973"/>
      <c r="GMM194" s="973"/>
      <c r="GMN194" s="973"/>
      <c r="GMO194" s="973"/>
      <c r="GMP194" s="973"/>
      <c r="GMQ194" s="973"/>
      <c r="GMR194" s="973"/>
      <c r="GMS194" s="973"/>
      <c r="GMT194" s="973"/>
      <c r="GMU194" s="973"/>
      <c r="GMV194" s="973"/>
      <c r="GMW194" s="973"/>
      <c r="GMX194" s="973"/>
      <c r="GMY194" s="973"/>
      <c r="GMZ194" s="973"/>
      <c r="GNA194" s="973"/>
      <c r="GNB194" s="973"/>
      <c r="GNC194" s="973"/>
      <c r="GND194" s="973"/>
      <c r="GNE194" s="973"/>
      <c r="GNF194" s="973"/>
      <c r="GNG194" s="973"/>
      <c r="GNH194" s="973"/>
      <c r="GNI194" s="973"/>
      <c r="GNJ194" s="973"/>
      <c r="GNK194" s="973"/>
      <c r="GNL194" s="973"/>
      <c r="GNM194" s="973"/>
      <c r="GNN194" s="973"/>
      <c r="GNO194" s="973"/>
      <c r="GNP194" s="973"/>
      <c r="GNQ194" s="973"/>
      <c r="GNR194" s="973"/>
      <c r="GNS194" s="973"/>
      <c r="GNT194" s="973"/>
      <c r="GNU194" s="973"/>
      <c r="GNV194" s="973"/>
      <c r="GNW194" s="973"/>
      <c r="GNX194" s="973"/>
      <c r="GNY194" s="973"/>
      <c r="GNZ194" s="973"/>
      <c r="GOA194" s="973"/>
      <c r="GOB194" s="973"/>
      <c r="GOC194" s="973"/>
      <c r="GOD194" s="973"/>
      <c r="GOE194" s="973"/>
      <c r="GOF194" s="973"/>
      <c r="GOG194" s="973"/>
      <c r="GOH194" s="973"/>
      <c r="GOI194" s="973"/>
      <c r="GOJ194" s="973"/>
      <c r="GOK194" s="973"/>
      <c r="GOL194" s="973"/>
      <c r="GOM194" s="973"/>
      <c r="GON194" s="973"/>
      <c r="GOO194" s="973"/>
      <c r="GOP194" s="973"/>
      <c r="GOQ194" s="973"/>
      <c r="GOR194" s="973"/>
      <c r="GOS194" s="973"/>
      <c r="GOT194" s="973"/>
      <c r="GOU194" s="973"/>
      <c r="GOV194" s="973"/>
      <c r="GOW194" s="973"/>
      <c r="GOX194" s="973"/>
      <c r="GOY194" s="973"/>
      <c r="GOZ194" s="973"/>
      <c r="GPA194" s="973"/>
      <c r="GPB194" s="973"/>
      <c r="GPC194" s="973"/>
      <c r="GPD194" s="973"/>
      <c r="GPE194" s="973"/>
      <c r="GPF194" s="973"/>
      <c r="GPG194" s="973"/>
      <c r="GPH194" s="973"/>
      <c r="GPI194" s="973"/>
      <c r="GPJ194" s="973"/>
      <c r="GPK194" s="973"/>
      <c r="GPL194" s="973"/>
      <c r="GPM194" s="973"/>
      <c r="GPN194" s="973"/>
      <c r="GPO194" s="973"/>
      <c r="GPP194" s="973"/>
      <c r="GPQ194" s="973"/>
      <c r="GPR194" s="973"/>
      <c r="GPS194" s="973"/>
      <c r="GPT194" s="973"/>
      <c r="GPU194" s="973"/>
      <c r="GPV194" s="973"/>
      <c r="GPW194" s="973"/>
      <c r="GPX194" s="973"/>
      <c r="GPY194" s="973"/>
      <c r="GPZ194" s="973"/>
      <c r="GQA194" s="973"/>
      <c r="GQB194" s="973"/>
      <c r="GQC194" s="973"/>
      <c r="GQD194" s="973"/>
      <c r="GQE194" s="973"/>
      <c r="GQF194" s="973"/>
      <c r="GQG194" s="973"/>
      <c r="GQH194" s="973"/>
      <c r="GQI194" s="973"/>
      <c r="GQJ194" s="973"/>
      <c r="GQK194" s="973"/>
      <c r="GQL194" s="973"/>
      <c r="GQM194" s="973"/>
      <c r="GQN194" s="973"/>
      <c r="GQO194" s="973"/>
      <c r="GQP194" s="973"/>
      <c r="GQQ194" s="973"/>
      <c r="GQR194" s="973"/>
      <c r="GQS194" s="973"/>
      <c r="GQT194" s="973"/>
      <c r="GQU194" s="973"/>
      <c r="GQV194" s="973"/>
      <c r="GQW194" s="973"/>
      <c r="GQX194" s="973"/>
      <c r="GQY194" s="973"/>
      <c r="GQZ194" s="973"/>
      <c r="GRA194" s="973"/>
      <c r="GRB194" s="973"/>
      <c r="GRC194" s="973"/>
      <c r="GRD194" s="973"/>
      <c r="GRE194" s="973"/>
      <c r="GRF194" s="973"/>
      <c r="GRG194" s="973"/>
      <c r="GRH194" s="973"/>
      <c r="GRI194" s="973"/>
      <c r="GRJ194" s="973"/>
      <c r="GRK194" s="973"/>
      <c r="GRL194" s="973"/>
      <c r="GRM194" s="973"/>
      <c r="GRN194" s="973"/>
      <c r="GRO194" s="973"/>
      <c r="GRP194" s="973"/>
      <c r="GRQ194" s="973"/>
      <c r="GRR194" s="973"/>
      <c r="GRS194" s="973"/>
      <c r="GRT194" s="973"/>
      <c r="GRU194" s="973"/>
      <c r="GRV194" s="973"/>
      <c r="GRW194" s="973"/>
      <c r="GRX194" s="973"/>
      <c r="GRY194" s="973"/>
      <c r="GRZ194" s="973"/>
      <c r="GSA194" s="973"/>
      <c r="GSB194" s="973"/>
      <c r="GSC194" s="973"/>
      <c r="GSD194" s="973"/>
      <c r="GSE194" s="973"/>
      <c r="GSF194" s="973"/>
      <c r="GSG194" s="973"/>
      <c r="GSH194" s="973"/>
      <c r="GSI194" s="973"/>
      <c r="GSJ194" s="973"/>
      <c r="GSK194" s="973"/>
      <c r="GSL194" s="973"/>
      <c r="GSM194" s="973"/>
      <c r="GSN194" s="973"/>
      <c r="GSO194" s="973"/>
      <c r="GSP194" s="973"/>
      <c r="GSQ194" s="973"/>
      <c r="GSR194" s="973"/>
      <c r="GSS194" s="973"/>
      <c r="GST194" s="973"/>
      <c r="GSU194" s="973"/>
      <c r="GSV194" s="973"/>
      <c r="GSW194" s="973"/>
      <c r="GSX194" s="973"/>
      <c r="GSY194" s="973"/>
      <c r="GSZ194" s="973"/>
      <c r="GTA194" s="973"/>
      <c r="GTB194" s="973"/>
      <c r="GTC194" s="973"/>
      <c r="GTD194" s="973"/>
      <c r="GTE194" s="973"/>
      <c r="GTF194" s="973"/>
      <c r="GTG194" s="973"/>
      <c r="GTH194" s="973"/>
      <c r="GTI194" s="973"/>
      <c r="GTJ194" s="973"/>
      <c r="GTK194" s="973"/>
      <c r="GTL194" s="973"/>
      <c r="GTM194" s="973"/>
      <c r="GTN194" s="973"/>
      <c r="GTO194" s="973"/>
      <c r="GTP194" s="973"/>
      <c r="GTQ194" s="973"/>
      <c r="GTR194" s="973"/>
      <c r="GTS194" s="973"/>
      <c r="GTT194" s="973"/>
      <c r="GTU194" s="973"/>
      <c r="GTV194" s="973"/>
      <c r="GTW194" s="973"/>
      <c r="GTX194" s="973"/>
      <c r="GTY194" s="973"/>
      <c r="GTZ194" s="973"/>
      <c r="GUA194" s="973"/>
      <c r="GUB194" s="973"/>
      <c r="GUC194" s="973"/>
      <c r="GUD194" s="973"/>
      <c r="GUE194" s="973"/>
      <c r="GUF194" s="973"/>
      <c r="GUG194" s="973"/>
      <c r="GUH194" s="973"/>
      <c r="GUI194" s="973"/>
      <c r="GUJ194" s="973"/>
      <c r="GUK194" s="973"/>
      <c r="GUL194" s="973"/>
      <c r="GUM194" s="973"/>
      <c r="GUN194" s="973"/>
      <c r="GUO194" s="973"/>
      <c r="GUP194" s="973"/>
      <c r="GUQ194" s="973"/>
      <c r="GUR194" s="973"/>
      <c r="GUS194" s="973"/>
      <c r="GUT194" s="973"/>
      <c r="GUU194" s="973"/>
      <c r="GUV194" s="973"/>
      <c r="GUW194" s="973"/>
      <c r="GUX194" s="973"/>
      <c r="GUY194" s="973"/>
      <c r="GUZ194" s="973"/>
      <c r="GVA194" s="973"/>
      <c r="GVB194" s="973"/>
      <c r="GVC194" s="973"/>
      <c r="GVD194" s="973"/>
      <c r="GVE194" s="973"/>
      <c r="GVF194" s="973"/>
      <c r="GVG194" s="973"/>
      <c r="GVH194" s="973"/>
      <c r="GVI194" s="973"/>
      <c r="GVJ194" s="973"/>
      <c r="GVK194" s="973"/>
      <c r="GVL194" s="973"/>
      <c r="GVM194" s="973"/>
      <c r="GVN194" s="973"/>
      <c r="GVO194" s="973"/>
      <c r="GVP194" s="973"/>
      <c r="GVQ194" s="973"/>
      <c r="GVR194" s="973"/>
      <c r="GVS194" s="973"/>
      <c r="GVT194" s="973"/>
      <c r="GVU194" s="973"/>
      <c r="GVV194" s="973"/>
      <c r="GVW194" s="973"/>
      <c r="GVX194" s="973"/>
      <c r="GVY194" s="973"/>
      <c r="GVZ194" s="973"/>
      <c r="GWA194" s="973"/>
      <c r="GWB194" s="973"/>
      <c r="GWC194" s="973"/>
      <c r="GWD194" s="973"/>
      <c r="GWE194" s="973"/>
      <c r="GWF194" s="973"/>
      <c r="GWG194" s="973"/>
      <c r="GWH194" s="973"/>
      <c r="GWI194" s="973"/>
      <c r="GWJ194" s="973"/>
      <c r="GWK194" s="973"/>
      <c r="GWL194" s="973"/>
      <c r="GWM194" s="973"/>
      <c r="GWN194" s="973"/>
      <c r="GWO194" s="973"/>
      <c r="GWP194" s="973"/>
      <c r="GWQ194" s="973"/>
      <c r="GWR194" s="973"/>
      <c r="GWS194" s="973"/>
      <c r="GWT194" s="973"/>
      <c r="GWU194" s="973"/>
      <c r="GWV194" s="973"/>
      <c r="GWW194" s="973"/>
      <c r="GWX194" s="973"/>
      <c r="GWY194" s="973"/>
      <c r="GWZ194" s="973"/>
      <c r="GXA194" s="973"/>
      <c r="GXB194" s="973"/>
      <c r="GXC194" s="973"/>
      <c r="GXD194" s="973"/>
      <c r="GXE194" s="973"/>
      <c r="GXF194" s="973"/>
      <c r="GXG194" s="973"/>
      <c r="GXH194" s="973"/>
      <c r="GXI194" s="973"/>
      <c r="GXJ194" s="973"/>
      <c r="GXK194" s="973"/>
      <c r="GXL194" s="973"/>
      <c r="GXM194" s="973"/>
      <c r="GXN194" s="973"/>
      <c r="GXO194" s="973"/>
      <c r="GXP194" s="973"/>
      <c r="GXQ194" s="973"/>
      <c r="GXR194" s="973"/>
      <c r="GXS194" s="973"/>
      <c r="GXT194" s="973"/>
      <c r="GXU194" s="973"/>
      <c r="GXV194" s="973"/>
      <c r="GXW194" s="973"/>
      <c r="GXX194" s="973"/>
      <c r="GXY194" s="973"/>
      <c r="GXZ194" s="973"/>
      <c r="GYA194" s="973"/>
      <c r="GYB194" s="973"/>
      <c r="GYC194" s="973"/>
      <c r="GYD194" s="973"/>
      <c r="GYE194" s="973"/>
      <c r="GYF194" s="973"/>
      <c r="GYG194" s="973"/>
      <c r="GYH194" s="973"/>
      <c r="GYI194" s="973"/>
      <c r="GYJ194" s="973"/>
      <c r="GYK194" s="973"/>
      <c r="GYL194" s="973"/>
      <c r="GYM194" s="973"/>
      <c r="GYN194" s="973"/>
      <c r="GYO194" s="973"/>
      <c r="GYP194" s="973"/>
      <c r="GYQ194" s="973"/>
      <c r="GYR194" s="973"/>
      <c r="GYS194" s="973"/>
      <c r="GYT194" s="973"/>
      <c r="GYU194" s="973"/>
      <c r="GYV194" s="973"/>
      <c r="GYW194" s="973"/>
      <c r="GYX194" s="973"/>
      <c r="GYY194" s="973"/>
      <c r="GYZ194" s="973"/>
      <c r="GZA194" s="973"/>
      <c r="GZB194" s="973"/>
      <c r="GZC194" s="973"/>
      <c r="GZD194" s="973"/>
      <c r="GZE194" s="973"/>
      <c r="GZF194" s="973"/>
      <c r="GZG194" s="973"/>
      <c r="GZH194" s="973"/>
      <c r="GZI194" s="973"/>
      <c r="GZJ194" s="973"/>
      <c r="GZK194" s="973"/>
      <c r="GZL194" s="973"/>
      <c r="GZM194" s="973"/>
      <c r="GZN194" s="973"/>
      <c r="GZO194" s="973"/>
      <c r="GZP194" s="973"/>
      <c r="GZQ194" s="973"/>
      <c r="GZR194" s="973"/>
      <c r="GZS194" s="973"/>
      <c r="GZT194" s="973"/>
      <c r="GZU194" s="973"/>
      <c r="GZV194" s="973"/>
      <c r="GZW194" s="973"/>
      <c r="GZX194" s="973"/>
      <c r="GZY194" s="973"/>
      <c r="GZZ194" s="973"/>
      <c r="HAA194" s="973"/>
      <c r="HAB194" s="973"/>
      <c r="HAC194" s="973"/>
      <c r="HAD194" s="973"/>
      <c r="HAE194" s="973"/>
      <c r="HAF194" s="973"/>
      <c r="HAG194" s="973"/>
      <c r="HAH194" s="973"/>
      <c r="HAI194" s="973"/>
      <c r="HAJ194" s="973"/>
      <c r="HAK194" s="973"/>
      <c r="HAL194" s="973"/>
      <c r="HAM194" s="973"/>
      <c r="HAN194" s="973"/>
      <c r="HAO194" s="973"/>
      <c r="HAP194" s="973"/>
      <c r="HAQ194" s="973"/>
      <c r="HAR194" s="973"/>
      <c r="HAS194" s="973"/>
      <c r="HAT194" s="973"/>
      <c r="HAU194" s="973"/>
      <c r="HAV194" s="973"/>
      <c r="HAW194" s="973"/>
      <c r="HAX194" s="973"/>
      <c r="HAY194" s="973"/>
      <c r="HAZ194" s="973"/>
      <c r="HBA194" s="973"/>
      <c r="HBB194" s="973"/>
      <c r="HBC194" s="973"/>
      <c r="HBD194" s="973"/>
      <c r="HBE194" s="973"/>
      <c r="HBF194" s="973"/>
      <c r="HBG194" s="973"/>
      <c r="HBH194" s="973"/>
      <c r="HBI194" s="973"/>
      <c r="HBJ194" s="973"/>
      <c r="HBK194" s="973"/>
      <c r="HBL194" s="973"/>
      <c r="HBM194" s="973"/>
      <c r="HBN194" s="973"/>
      <c r="HBO194" s="973"/>
      <c r="HBP194" s="973"/>
      <c r="HBQ194" s="973"/>
      <c r="HBR194" s="973"/>
      <c r="HBS194" s="973"/>
      <c r="HBT194" s="973"/>
      <c r="HBU194" s="973"/>
      <c r="HBV194" s="973"/>
      <c r="HBW194" s="973"/>
      <c r="HBX194" s="973"/>
      <c r="HBY194" s="973"/>
      <c r="HBZ194" s="973"/>
      <c r="HCA194" s="973"/>
      <c r="HCB194" s="973"/>
      <c r="HCC194" s="973"/>
      <c r="HCD194" s="973"/>
      <c r="HCE194" s="973"/>
      <c r="HCF194" s="973"/>
      <c r="HCG194" s="973"/>
      <c r="HCH194" s="973"/>
      <c r="HCI194" s="973"/>
      <c r="HCJ194" s="973"/>
      <c r="HCK194" s="973"/>
      <c r="HCL194" s="973"/>
      <c r="HCM194" s="973"/>
      <c r="HCN194" s="973"/>
      <c r="HCO194" s="973"/>
      <c r="HCP194" s="973"/>
      <c r="HCQ194" s="973"/>
      <c r="HCR194" s="973"/>
      <c r="HCS194" s="973"/>
      <c r="HCT194" s="973"/>
      <c r="HCU194" s="973"/>
      <c r="HCV194" s="973"/>
      <c r="HCW194" s="973"/>
      <c r="HCX194" s="973"/>
      <c r="HCY194" s="973"/>
      <c r="HCZ194" s="973"/>
      <c r="HDA194" s="973"/>
      <c r="HDB194" s="973"/>
      <c r="HDC194" s="973"/>
      <c r="HDD194" s="973"/>
      <c r="HDE194" s="973"/>
      <c r="HDF194" s="973"/>
      <c r="HDG194" s="973"/>
      <c r="HDH194" s="973"/>
      <c r="HDI194" s="973"/>
      <c r="HDJ194" s="973"/>
      <c r="HDK194" s="973"/>
      <c r="HDL194" s="973"/>
      <c r="HDM194" s="973"/>
      <c r="HDN194" s="973"/>
      <c r="HDO194" s="973"/>
      <c r="HDP194" s="973"/>
      <c r="HDQ194" s="973"/>
      <c r="HDR194" s="973"/>
      <c r="HDS194" s="973"/>
      <c r="HDT194" s="973"/>
      <c r="HDU194" s="973"/>
      <c r="HDV194" s="973"/>
      <c r="HDW194" s="973"/>
      <c r="HDX194" s="973"/>
      <c r="HDY194" s="973"/>
      <c r="HDZ194" s="973"/>
      <c r="HEA194" s="973"/>
      <c r="HEB194" s="973"/>
      <c r="HEC194" s="973"/>
      <c r="HED194" s="973"/>
      <c r="HEE194" s="973"/>
      <c r="HEF194" s="973"/>
      <c r="HEG194" s="973"/>
      <c r="HEH194" s="973"/>
      <c r="HEI194" s="973"/>
      <c r="HEJ194" s="973"/>
      <c r="HEK194" s="973"/>
      <c r="HEL194" s="973"/>
      <c r="HEM194" s="973"/>
      <c r="HEN194" s="973"/>
      <c r="HEO194" s="973"/>
      <c r="HEP194" s="973"/>
      <c r="HEQ194" s="973"/>
      <c r="HER194" s="973"/>
      <c r="HES194" s="973"/>
      <c r="HET194" s="973"/>
      <c r="HEU194" s="973"/>
      <c r="HEV194" s="973"/>
      <c r="HEW194" s="973"/>
      <c r="HEX194" s="973"/>
      <c r="HEY194" s="973"/>
      <c r="HEZ194" s="973"/>
      <c r="HFA194" s="973"/>
      <c r="HFB194" s="973"/>
      <c r="HFC194" s="973"/>
      <c r="HFD194" s="973"/>
      <c r="HFE194" s="973"/>
      <c r="HFF194" s="973"/>
      <c r="HFG194" s="973"/>
      <c r="HFH194" s="973"/>
      <c r="HFI194" s="973"/>
      <c r="HFJ194" s="973"/>
      <c r="HFK194" s="973"/>
      <c r="HFL194" s="973"/>
      <c r="HFM194" s="973"/>
      <c r="HFN194" s="973"/>
      <c r="HFO194" s="973"/>
      <c r="HFP194" s="973"/>
      <c r="HFQ194" s="973"/>
      <c r="HFR194" s="973"/>
      <c r="HFS194" s="973"/>
      <c r="HFT194" s="973"/>
      <c r="HFU194" s="973"/>
      <c r="HFV194" s="973"/>
      <c r="HFW194" s="973"/>
      <c r="HFX194" s="973"/>
      <c r="HFY194" s="973"/>
      <c r="HFZ194" s="973"/>
      <c r="HGA194" s="973"/>
      <c r="HGB194" s="973"/>
      <c r="HGC194" s="973"/>
      <c r="HGD194" s="973"/>
      <c r="HGE194" s="973"/>
      <c r="HGF194" s="973"/>
      <c r="HGG194" s="973"/>
      <c r="HGH194" s="973"/>
      <c r="HGI194" s="973"/>
      <c r="HGJ194" s="973"/>
      <c r="HGK194" s="973"/>
      <c r="HGL194" s="973"/>
      <c r="HGM194" s="973"/>
      <c r="HGN194" s="973"/>
      <c r="HGO194" s="973"/>
      <c r="HGP194" s="973"/>
      <c r="HGQ194" s="973"/>
      <c r="HGR194" s="973"/>
      <c r="HGS194" s="973"/>
      <c r="HGT194" s="973"/>
      <c r="HGU194" s="973"/>
      <c r="HGV194" s="973"/>
      <c r="HGW194" s="973"/>
      <c r="HGX194" s="973"/>
      <c r="HGY194" s="973"/>
      <c r="HGZ194" s="973"/>
      <c r="HHA194" s="973"/>
      <c r="HHB194" s="973"/>
      <c r="HHC194" s="973"/>
      <c r="HHD194" s="973"/>
      <c r="HHE194" s="973"/>
      <c r="HHF194" s="973"/>
      <c r="HHG194" s="973"/>
      <c r="HHH194" s="973"/>
      <c r="HHI194" s="973"/>
      <c r="HHJ194" s="973"/>
      <c r="HHK194" s="973"/>
      <c r="HHL194" s="973"/>
      <c r="HHM194" s="973"/>
      <c r="HHN194" s="973"/>
      <c r="HHO194" s="973"/>
      <c r="HHP194" s="973"/>
      <c r="HHQ194" s="973"/>
      <c r="HHR194" s="973"/>
      <c r="HHS194" s="973"/>
      <c r="HHT194" s="973"/>
      <c r="HHU194" s="973"/>
      <c r="HHV194" s="973"/>
      <c r="HHW194" s="973"/>
      <c r="HHX194" s="973"/>
      <c r="HHY194" s="973"/>
      <c r="HHZ194" s="973"/>
      <c r="HIA194" s="973"/>
      <c r="HIB194" s="973"/>
      <c r="HIC194" s="973"/>
      <c r="HID194" s="973"/>
      <c r="HIE194" s="973"/>
      <c r="HIF194" s="973"/>
      <c r="HIG194" s="973"/>
      <c r="HIH194" s="973"/>
      <c r="HII194" s="973"/>
      <c r="HIJ194" s="973"/>
      <c r="HIK194" s="973"/>
      <c r="HIL194" s="973"/>
      <c r="HIM194" s="973"/>
      <c r="HIN194" s="973"/>
      <c r="HIO194" s="973"/>
      <c r="HIP194" s="973"/>
      <c r="HIQ194" s="973"/>
      <c r="HIR194" s="973"/>
      <c r="HIS194" s="973"/>
      <c r="HIT194" s="973"/>
      <c r="HIU194" s="973"/>
      <c r="HIV194" s="973"/>
      <c r="HIW194" s="973"/>
      <c r="HIX194" s="973"/>
      <c r="HIY194" s="973"/>
      <c r="HIZ194" s="973"/>
      <c r="HJA194" s="973"/>
      <c r="HJB194" s="973"/>
      <c r="HJC194" s="973"/>
      <c r="HJD194" s="973"/>
      <c r="HJE194" s="973"/>
      <c r="HJF194" s="973"/>
      <c r="HJG194" s="973"/>
      <c r="HJH194" s="973"/>
      <c r="HJI194" s="973"/>
      <c r="HJJ194" s="973"/>
      <c r="HJK194" s="973"/>
      <c r="HJL194" s="973"/>
      <c r="HJM194" s="973"/>
      <c r="HJN194" s="973"/>
      <c r="HJO194" s="973"/>
      <c r="HJP194" s="973"/>
      <c r="HJQ194" s="973"/>
      <c r="HJR194" s="973"/>
      <c r="HJS194" s="973"/>
      <c r="HJT194" s="973"/>
      <c r="HJU194" s="973"/>
      <c r="HJV194" s="973"/>
      <c r="HJW194" s="973"/>
      <c r="HJX194" s="973"/>
      <c r="HJY194" s="973"/>
      <c r="HJZ194" s="973"/>
      <c r="HKA194" s="973"/>
      <c r="HKB194" s="973"/>
      <c r="HKC194" s="973"/>
      <c r="HKD194" s="973"/>
      <c r="HKE194" s="973"/>
      <c r="HKF194" s="973"/>
      <c r="HKG194" s="973"/>
      <c r="HKH194" s="973"/>
      <c r="HKI194" s="973"/>
      <c r="HKJ194" s="973"/>
      <c r="HKK194" s="973"/>
      <c r="HKL194" s="973"/>
      <c r="HKM194" s="973"/>
      <c r="HKN194" s="973"/>
      <c r="HKO194" s="973"/>
      <c r="HKP194" s="973"/>
      <c r="HKQ194" s="973"/>
      <c r="HKR194" s="973"/>
      <c r="HKS194" s="973"/>
      <c r="HKT194" s="973"/>
      <c r="HKU194" s="973"/>
      <c r="HKV194" s="973"/>
      <c r="HKW194" s="973"/>
      <c r="HKX194" s="973"/>
      <c r="HKY194" s="973"/>
      <c r="HKZ194" s="973"/>
      <c r="HLA194" s="973"/>
      <c r="HLB194" s="973"/>
      <c r="HLC194" s="973"/>
      <c r="HLD194" s="973"/>
      <c r="HLE194" s="973"/>
      <c r="HLF194" s="973"/>
      <c r="HLG194" s="973"/>
      <c r="HLH194" s="973"/>
      <c r="HLI194" s="973"/>
      <c r="HLJ194" s="973"/>
      <c r="HLK194" s="973"/>
      <c r="HLL194" s="973"/>
      <c r="HLM194" s="973"/>
      <c r="HLN194" s="973"/>
      <c r="HLO194" s="973"/>
      <c r="HLP194" s="973"/>
      <c r="HLQ194" s="973"/>
      <c r="HLR194" s="973"/>
      <c r="HLS194" s="973"/>
      <c r="HLT194" s="973"/>
      <c r="HLU194" s="973"/>
      <c r="HLV194" s="973"/>
      <c r="HLW194" s="973"/>
      <c r="HLX194" s="973"/>
      <c r="HLY194" s="973"/>
      <c r="HLZ194" s="973"/>
      <c r="HMA194" s="973"/>
      <c r="HMB194" s="973"/>
      <c r="HMC194" s="973"/>
      <c r="HMD194" s="973"/>
      <c r="HME194" s="973"/>
      <c r="HMF194" s="973"/>
      <c r="HMG194" s="973"/>
      <c r="HMH194" s="973"/>
      <c r="HMI194" s="973"/>
      <c r="HMJ194" s="973"/>
      <c r="HMK194" s="973"/>
      <c r="HML194" s="973"/>
      <c r="HMM194" s="973"/>
      <c r="HMN194" s="973"/>
      <c r="HMO194" s="973"/>
      <c r="HMP194" s="973"/>
      <c r="HMQ194" s="973"/>
      <c r="HMR194" s="973"/>
      <c r="HMS194" s="973"/>
      <c r="HMT194" s="973"/>
      <c r="HMU194" s="973"/>
      <c r="HMV194" s="973"/>
      <c r="HMW194" s="973"/>
      <c r="HMX194" s="973"/>
      <c r="HMY194" s="973"/>
      <c r="HMZ194" s="973"/>
      <c r="HNA194" s="973"/>
      <c r="HNB194" s="973"/>
      <c r="HNC194" s="973"/>
      <c r="HND194" s="973"/>
      <c r="HNE194" s="973"/>
      <c r="HNF194" s="973"/>
      <c r="HNG194" s="973"/>
      <c r="HNH194" s="973"/>
      <c r="HNI194" s="973"/>
      <c r="HNJ194" s="973"/>
      <c r="HNK194" s="973"/>
      <c r="HNL194" s="973"/>
      <c r="HNM194" s="973"/>
      <c r="HNN194" s="973"/>
      <c r="HNO194" s="973"/>
      <c r="HNP194" s="973"/>
      <c r="HNQ194" s="973"/>
      <c r="HNR194" s="973"/>
      <c r="HNS194" s="973"/>
      <c r="HNT194" s="973"/>
      <c r="HNU194" s="973"/>
      <c r="HNV194" s="973"/>
      <c r="HNW194" s="973"/>
      <c r="HNX194" s="973"/>
      <c r="HNY194" s="973"/>
      <c r="HNZ194" s="973"/>
      <c r="HOA194" s="973"/>
      <c r="HOB194" s="973"/>
      <c r="HOC194" s="973"/>
      <c r="HOD194" s="973"/>
      <c r="HOE194" s="973"/>
      <c r="HOF194" s="973"/>
      <c r="HOG194" s="973"/>
      <c r="HOH194" s="973"/>
      <c r="HOI194" s="973"/>
      <c r="HOJ194" s="973"/>
      <c r="HOK194" s="973"/>
      <c r="HOL194" s="973"/>
      <c r="HOM194" s="973"/>
      <c r="HON194" s="973"/>
      <c r="HOO194" s="973"/>
      <c r="HOP194" s="973"/>
      <c r="HOQ194" s="973"/>
      <c r="HOR194" s="973"/>
      <c r="HOS194" s="973"/>
      <c r="HOT194" s="973"/>
      <c r="HOU194" s="973"/>
      <c r="HOV194" s="973"/>
      <c r="HOW194" s="973"/>
      <c r="HOX194" s="973"/>
      <c r="HOY194" s="973"/>
      <c r="HOZ194" s="973"/>
      <c r="HPA194" s="973"/>
      <c r="HPB194" s="973"/>
      <c r="HPC194" s="973"/>
      <c r="HPD194" s="973"/>
      <c r="HPE194" s="973"/>
      <c r="HPF194" s="973"/>
      <c r="HPG194" s="973"/>
      <c r="HPH194" s="973"/>
      <c r="HPI194" s="973"/>
      <c r="HPJ194" s="973"/>
      <c r="HPK194" s="973"/>
      <c r="HPL194" s="973"/>
      <c r="HPM194" s="973"/>
      <c r="HPN194" s="973"/>
      <c r="HPO194" s="973"/>
      <c r="HPP194" s="973"/>
      <c r="HPQ194" s="973"/>
      <c r="HPR194" s="973"/>
      <c r="HPS194" s="973"/>
      <c r="HPT194" s="973"/>
      <c r="HPU194" s="973"/>
      <c r="HPV194" s="973"/>
      <c r="HPW194" s="973"/>
      <c r="HPX194" s="973"/>
      <c r="HPY194" s="973"/>
      <c r="HPZ194" s="973"/>
      <c r="HQA194" s="973"/>
      <c r="HQB194" s="973"/>
      <c r="HQC194" s="973"/>
      <c r="HQD194" s="973"/>
      <c r="HQE194" s="973"/>
      <c r="HQF194" s="973"/>
      <c r="HQG194" s="973"/>
      <c r="HQH194" s="973"/>
      <c r="HQI194" s="973"/>
      <c r="HQJ194" s="973"/>
      <c r="HQK194" s="973"/>
      <c r="HQL194" s="973"/>
      <c r="HQM194" s="973"/>
      <c r="HQN194" s="973"/>
      <c r="HQO194" s="973"/>
      <c r="HQP194" s="973"/>
      <c r="HQQ194" s="973"/>
      <c r="HQR194" s="973"/>
      <c r="HQS194" s="973"/>
      <c r="HQT194" s="973"/>
      <c r="HQU194" s="973"/>
      <c r="HQV194" s="973"/>
      <c r="HQW194" s="973"/>
      <c r="HQX194" s="973"/>
      <c r="HQY194" s="973"/>
      <c r="HQZ194" s="973"/>
      <c r="HRA194" s="973"/>
      <c r="HRB194" s="973"/>
      <c r="HRC194" s="973"/>
      <c r="HRD194" s="973"/>
      <c r="HRE194" s="973"/>
      <c r="HRF194" s="973"/>
      <c r="HRG194" s="973"/>
      <c r="HRH194" s="973"/>
      <c r="HRI194" s="973"/>
      <c r="HRJ194" s="973"/>
      <c r="HRK194" s="973"/>
      <c r="HRL194" s="973"/>
      <c r="HRM194" s="973"/>
      <c r="HRN194" s="973"/>
      <c r="HRO194" s="973"/>
      <c r="HRP194" s="973"/>
      <c r="HRQ194" s="973"/>
      <c r="HRR194" s="973"/>
      <c r="HRS194" s="973"/>
      <c r="HRT194" s="973"/>
      <c r="HRU194" s="973"/>
      <c r="HRV194" s="973"/>
      <c r="HRW194" s="973"/>
      <c r="HRX194" s="973"/>
      <c r="HRY194" s="973"/>
      <c r="HRZ194" s="973"/>
      <c r="HSA194" s="973"/>
      <c r="HSB194" s="973"/>
      <c r="HSC194" s="973"/>
      <c r="HSD194" s="973"/>
      <c r="HSE194" s="973"/>
      <c r="HSF194" s="973"/>
      <c r="HSG194" s="973"/>
      <c r="HSH194" s="973"/>
      <c r="HSI194" s="973"/>
      <c r="HSJ194" s="973"/>
      <c r="HSK194" s="973"/>
      <c r="HSL194" s="973"/>
      <c r="HSM194" s="973"/>
      <c r="HSN194" s="973"/>
      <c r="HSO194" s="973"/>
      <c r="HSP194" s="973"/>
      <c r="HSQ194" s="973"/>
      <c r="HSR194" s="973"/>
      <c r="HSS194" s="973"/>
      <c r="HST194" s="973"/>
      <c r="HSU194" s="973"/>
      <c r="HSV194" s="973"/>
      <c r="HSW194" s="973"/>
      <c r="HSX194" s="973"/>
      <c r="HSY194" s="973"/>
      <c r="HSZ194" s="973"/>
      <c r="HTA194" s="973"/>
      <c r="HTB194" s="973"/>
      <c r="HTC194" s="973"/>
      <c r="HTD194" s="973"/>
      <c r="HTE194" s="973"/>
      <c r="HTF194" s="973"/>
      <c r="HTG194" s="973"/>
      <c r="HTH194" s="973"/>
      <c r="HTI194" s="973"/>
      <c r="HTJ194" s="973"/>
      <c r="HTK194" s="973"/>
      <c r="HTL194" s="973"/>
      <c r="HTM194" s="973"/>
      <c r="HTN194" s="973"/>
      <c r="HTO194" s="973"/>
      <c r="HTP194" s="973"/>
      <c r="HTQ194" s="973"/>
      <c r="HTR194" s="973"/>
      <c r="HTS194" s="973"/>
      <c r="HTT194" s="973"/>
      <c r="HTU194" s="973"/>
      <c r="HTV194" s="973"/>
      <c r="HTW194" s="973"/>
      <c r="HTX194" s="973"/>
      <c r="HTY194" s="973"/>
      <c r="HTZ194" s="973"/>
      <c r="HUA194" s="973"/>
      <c r="HUB194" s="973"/>
      <c r="HUC194" s="973"/>
      <c r="HUD194" s="973"/>
      <c r="HUE194" s="973"/>
      <c r="HUF194" s="973"/>
      <c r="HUG194" s="973"/>
      <c r="HUH194" s="973"/>
      <c r="HUI194" s="973"/>
      <c r="HUJ194" s="973"/>
      <c r="HUK194" s="973"/>
      <c r="HUL194" s="973"/>
      <c r="HUM194" s="973"/>
      <c r="HUN194" s="973"/>
      <c r="HUO194" s="973"/>
      <c r="HUP194" s="973"/>
      <c r="HUQ194" s="973"/>
      <c r="HUR194" s="973"/>
      <c r="HUS194" s="973"/>
      <c r="HUT194" s="973"/>
      <c r="HUU194" s="973"/>
      <c r="HUV194" s="973"/>
      <c r="HUW194" s="973"/>
      <c r="HUX194" s="973"/>
      <c r="HUY194" s="973"/>
      <c r="HUZ194" s="973"/>
      <c r="HVA194" s="973"/>
      <c r="HVB194" s="973"/>
      <c r="HVC194" s="973"/>
      <c r="HVD194" s="973"/>
      <c r="HVE194" s="973"/>
      <c r="HVF194" s="973"/>
      <c r="HVG194" s="973"/>
      <c r="HVH194" s="973"/>
      <c r="HVI194" s="973"/>
      <c r="HVJ194" s="973"/>
      <c r="HVK194" s="973"/>
      <c r="HVL194" s="973"/>
      <c r="HVM194" s="973"/>
      <c r="HVN194" s="973"/>
      <c r="HVO194" s="973"/>
      <c r="HVP194" s="973"/>
      <c r="HVQ194" s="973"/>
      <c r="HVR194" s="973"/>
      <c r="HVS194" s="973"/>
      <c r="HVT194" s="973"/>
      <c r="HVU194" s="973"/>
      <c r="HVV194" s="973"/>
      <c r="HVW194" s="973"/>
      <c r="HVX194" s="973"/>
      <c r="HVY194" s="973"/>
      <c r="HVZ194" s="973"/>
      <c r="HWA194" s="973"/>
      <c r="HWB194" s="973"/>
      <c r="HWC194" s="973"/>
      <c r="HWD194" s="973"/>
      <c r="HWE194" s="973"/>
      <c r="HWF194" s="973"/>
      <c r="HWG194" s="973"/>
      <c r="HWH194" s="973"/>
      <c r="HWI194" s="973"/>
      <c r="HWJ194" s="973"/>
      <c r="HWK194" s="973"/>
      <c r="HWL194" s="973"/>
      <c r="HWM194" s="973"/>
      <c r="HWN194" s="973"/>
      <c r="HWO194" s="973"/>
      <c r="HWP194" s="973"/>
      <c r="HWQ194" s="973"/>
      <c r="HWR194" s="973"/>
      <c r="HWS194" s="973"/>
      <c r="HWT194" s="973"/>
      <c r="HWU194" s="973"/>
      <c r="HWV194" s="973"/>
      <c r="HWW194" s="973"/>
      <c r="HWX194" s="973"/>
      <c r="HWY194" s="973"/>
      <c r="HWZ194" s="973"/>
      <c r="HXA194" s="973"/>
      <c r="HXB194" s="973"/>
      <c r="HXC194" s="973"/>
      <c r="HXD194" s="973"/>
      <c r="HXE194" s="973"/>
      <c r="HXF194" s="973"/>
      <c r="HXG194" s="973"/>
      <c r="HXH194" s="973"/>
      <c r="HXI194" s="973"/>
      <c r="HXJ194" s="973"/>
      <c r="HXK194" s="973"/>
      <c r="HXL194" s="973"/>
      <c r="HXM194" s="973"/>
      <c r="HXN194" s="973"/>
      <c r="HXO194" s="973"/>
      <c r="HXP194" s="973"/>
      <c r="HXQ194" s="973"/>
      <c r="HXR194" s="973"/>
      <c r="HXS194" s="973"/>
      <c r="HXT194" s="973"/>
      <c r="HXU194" s="973"/>
      <c r="HXV194" s="973"/>
      <c r="HXW194" s="973"/>
      <c r="HXX194" s="973"/>
      <c r="HXY194" s="973"/>
      <c r="HXZ194" s="973"/>
      <c r="HYA194" s="973"/>
      <c r="HYB194" s="973"/>
      <c r="HYC194" s="973"/>
      <c r="HYD194" s="973"/>
      <c r="HYE194" s="973"/>
      <c r="HYF194" s="973"/>
      <c r="HYG194" s="973"/>
      <c r="HYH194" s="973"/>
      <c r="HYI194" s="973"/>
      <c r="HYJ194" s="973"/>
      <c r="HYK194" s="973"/>
      <c r="HYL194" s="973"/>
      <c r="HYM194" s="973"/>
      <c r="HYN194" s="973"/>
      <c r="HYO194" s="973"/>
      <c r="HYP194" s="973"/>
      <c r="HYQ194" s="973"/>
      <c r="HYR194" s="973"/>
      <c r="HYS194" s="973"/>
      <c r="HYT194" s="973"/>
      <c r="HYU194" s="973"/>
      <c r="HYV194" s="973"/>
      <c r="HYW194" s="973"/>
      <c r="HYX194" s="973"/>
      <c r="HYY194" s="973"/>
      <c r="HYZ194" s="973"/>
      <c r="HZA194" s="973"/>
      <c r="HZB194" s="973"/>
      <c r="HZC194" s="973"/>
      <c r="HZD194" s="973"/>
      <c r="HZE194" s="973"/>
      <c r="HZF194" s="973"/>
      <c r="HZG194" s="973"/>
      <c r="HZH194" s="973"/>
      <c r="HZI194" s="973"/>
      <c r="HZJ194" s="973"/>
      <c r="HZK194" s="973"/>
      <c r="HZL194" s="973"/>
      <c r="HZM194" s="973"/>
      <c r="HZN194" s="973"/>
      <c r="HZO194" s="973"/>
      <c r="HZP194" s="973"/>
      <c r="HZQ194" s="973"/>
      <c r="HZR194" s="973"/>
      <c r="HZS194" s="973"/>
      <c r="HZT194" s="973"/>
      <c r="HZU194" s="973"/>
      <c r="HZV194" s="973"/>
      <c r="HZW194" s="973"/>
      <c r="HZX194" s="973"/>
      <c r="HZY194" s="973"/>
      <c r="HZZ194" s="973"/>
      <c r="IAA194" s="973"/>
      <c r="IAB194" s="973"/>
      <c r="IAC194" s="973"/>
      <c r="IAD194" s="973"/>
      <c r="IAE194" s="973"/>
      <c r="IAF194" s="973"/>
      <c r="IAG194" s="973"/>
      <c r="IAH194" s="973"/>
      <c r="IAI194" s="973"/>
      <c r="IAJ194" s="973"/>
      <c r="IAK194" s="973"/>
      <c r="IAL194" s="973"/>
      <c r="IAM194" s="973"/>
      <c r="IAN194" s="973"/>
      <c r="IAO194" s="973"/>
      <c r="IAP194" s="973"/>
      <c r="IAQ194" s="973"/>
      <c r="IAR194" s="973"/>
      <c r="IAS194" s="973"/>
      <c r="IAT194" s="973"/>
      <c r="IAU194" s="973"/>
      <c r="IAV194" s="973"/>
      <c r="IAW194" s="973"/>
      <c r="IAX194" s="973"/>
      <c r="IAY194" s="973"/>
      <c r="IAZ194" s="973"/>
      <c r="IBA194" s="973"/>
      <c r="IBB194" s="973"/>
      <c r="IBC194" s="973"/>
      <c r="IBD194" s="973"/>
      <c r="IBE194" s="973"/>
      <c r="IBF194" s="973"/>
      <c r="IBG194" s="973"/>
      <c r="IBH194" s="973"/>
      <c r="IBI194" s="973"/>
      <c r="IBJ194" s="973"/>
      <c r="IBK194" s="973"/>
      <c r="IBL194" s="973"/>
      <c r="IBM194" s="973"/>
      <c r="IBN194" s="973"/>
      <c r="IBO194" s="973"/>
      <c r="IBP194" s="973"/>
      <c r="IBQ194" s="973"/>
      <c r="IBR194" s="973"/>
      <c r="IBS194" s="973"/>
      <c r="IBT194" s="973"/>
      <c r="IBU194" s="973"/>
      <c r="IBV194" s="973"/>
      <c r="IBW194" s="973"/>
      <c r="IBX194" s="973"/>
      <c r="IBY194" s="973"/>
      <c r="IBZ194" s="973"/>
      <c r="ICA194" s="973"/>
      <c r="ICB194" s="973"/>
      <c r="ICC194" s="973"/>
      <c r="ICD194" s="973"/>
      <c r="ICE194" s="973"/>
      <c r="ICF194" s="973"/>
      <c r="ICG194" s="973"/>
      <c r="ICH194" s="973"/>
      <c r="ICI194" s="973"/>
      <c r="ICJ194" s="973"/>
      <c r="ICK194" s="973"/>
      <c r="ICL194" s="973"/>
      <c r="ICM194" s="973"/>
      <c r="ICN194" s="973"/>
      <c r="ICO194" s="973"/>
      <c r="ICP194" s="973"/>
      <c r="ICQ194" s="973"/>
      <c r="ICR194" s="973"/>
      <c r="ICS194" s="973"/>
      <c r="ICT194" s="973"/>
      <c r="ICU194" s="973"/>
      <c r="ICV194" s="973"/>
      <c r="ICW194" s="973"/>
      <c r="ICX194" s="973"/>
      <c r="ICY194" s="973"/>
      <c r="ICZ194" s="973"/>
      <c r="IDA194" s="973"/>
      <c r="IDB194" s="973"/>
      <c r="IDC194" s="973"/>
      <c r="IDD194" s="973"/>
      <c r="IDE194" s="973"/>
      <c r="IDF194" s="973"/>
      <c r="IDG194" s="973"/>
      <c r="IDH194" s="973"/>
      <c r="IDI194" s="973"/>
      <c r="IDJ194" s="973"/>
      <c r="IDK194" s="973"/>
      <c r="IDL194" s="973"/>
      <c r="IDM194" s="973"/>
      <c r="IDN194" s="973"/>
      <c r="IDO194" s="973"/>
      <c r="IDP194" s="973"/>
      <c r="IDQ194" s="973"/>
      <c r="IDR194" s="973"/>
      <c r="IDS194" s="973"/>
      <c r="IDT194" s="973"/>
      <c r="IDU194" s="973"/>
      <c r="IDV194" s="973"/>
      <c r="IDW194" s="973"/>
      <c r="IDX194" s="973"/>
      <c r="IDY194" s="973"/>
      <c r="IDZ194" s="973"/>
      <c r="IEA194" s="973"/>
      <c r="IEB194" s="973"/>
      <c r="IEC194" s="973"/>
      <c r="IED194" s="973"/>
      <c r="IEE194" s="973"/>
      <c r="IEF194" s="973"/>
      <c r="IEG194" s="973"/>
      <c r="IEH194" s="973"/>
      <c r="IEI194" s="973"/>
      <c r="IEJ194" s="973"/>
      <c r="IEK194" s="973"/>
      <c r="IEL194" s="973"/>
      <c r="IEM194" s="973"/>
      <c r="IEN194" s="973"/>
      <c r="IEO194" s="973"/>
      <c r="IEP194" s="973"/>
      <c r="IEQ194" s="973"/>
      <c r="IER194" s="973"/>
      <c r="IES194" s="973"/>
      <c r="IET194" s="973"/>
      <c r="IEU194" s="973"/>
      <c r="IEV194" s="973"/>
      <c r="IEW194" s="973"/>
      <c r="IEX194" s="973"/>
      <c r="IEY194" s="973"/>
      <c r="IEZ194" s="973"/>
      <c r="IFA194" s="973"/>
      <c r="IFB194" s="973"/>
      <c r="IFC194" s="973"/>
      <c r="IFD194" s="973"/>
      <c r="IFE194" s="973"/>
      <c r="IFF194" s="973"/>
      <c r="IFG194" s="973"/>
      <c r="IFH194" s="973"/>
      <c r="IFI194" s="973"/>
      <c r="IFJ194" s="973"/>
      <c r="IFK194" s="973"/>
      <c r="IFL194" s="973"/>
      <c r="IFM194" s="973"/>
      <c r="IFN194" s="973"/>
      <c r="IFO194" s="973"/>
      <c r="IFP194" s="973"/>
      <c r="IFQ194" s="973"/>
      <c r="IFR194" s="973"/>
      <c r="IFS194" s="973"/>
      <c r="IFT194" s="973"/>
      <c r="IFU194" s="973"/>
      <c r="IFV194" s="973"/>
      <c r="IFW194" s="973"/>
      <c r="IFX194" s="973"/>
      <c r="IFY194" s="973"/>
      <c r="IFZ194" s="973"/>
      <c r="IGA194" s="973"/>
      <c r="IGB194" s="973"/>
      <c r="IGC194" s="973"/>
      <c r="IGD194" s="973"/>
      <c r="IGE194" s="973"/>
      <c r="IGF194" s="973"/>
      <c r="IGG194" s="973"/>
      <c r="IGH194" s="973"/>
      <c r="IGI194" s="973"/>
      <c r="IGJ194" s="973"/>
      <c r="IGK194" s="973"/>
      <c r="IGL194" s="973"/>
      <c r="IGM194" s="973"/>
      <c r="IGN194" s="973"/>
      <c r="IGO194" s="973"/>
      <c r="IGP194" s="973"/>
      <c r="IGQ194" s="973"/>
      <c r="IGR194" s="973"/>
      <c r="IGS194" s="973"/>
      <c r="IGT194" s="973"/>
      <c r="IGU194" s="973"/>
      <c r="IGV194" s="973"/>
      <c r="IGW194" s="973"/>
      <c r="IGX194" s="973"/>
      <c r="IGY194" s="973"/>
      <c r="IGZ194" s="973"/>
      <c r="IHA194" s="973"/>
      <c r="IHB194" s="973"/>
      <c r="IHC194" s="973"/>
      <c r="IHD194" s="973"/>
      <c r="IHE194" s="973"/>
      <c r="IHF194" s="973"/>
      <c r="IHG194" s="973"/>
      <c r="IHH194" s="973"/>
      <c r="IHI194" s="973"/>
      <c r="IHJ194" s="973"/>
      <c r="IHK194" s="973"/>
      <c r="IHL194" s="973"/>
      <c r="IHM194" s="973"/>
      <c r="IHN194" s="973"/>
      <c r="IHO194" s="973"/>
      <c r="IHP194" s="973"/>
      <c r="IHQ194" s="973"/>
      <c r="IHR194" s="973"/>
      <c r="IHS194" s="973"/>
      <c r="IHT194" s="973"/>
      <c r="IHU194" s="973"/>
      <c r="IHV194" s="973"/>
      <c r="IHW194" s="973"/>
      <c r="IHX194" s="973"/>
      <c r="IHY194" s="973"/>
      <c r="IHZ194" s="973"/>
      <c r="IIA194" s="973"/>
      <c r="IIB194" s="973"/>
      <c r="IIC194" s="973"/>
      <c r="IID194" s="973"/>
      <c r="IIE194" s="973"/>
      <c r="IIF194" s="973"/>
      <c r="IIG194" s="973"/>
      <c r="IIH194" s="973"/>
      <c r="III194" s="973"/>
      <c r="IIJ194" s="973"/>
      <c r="IIK194" s="973"/>
      <c r="IIL194" s="973"/>
      <c r="IIM194" s="973"/>
      <c r="IIN194" s="973"/>
      <c r="IIO194" s="973"/>
      <c r="IIP194" s="973"/>
      <c r="IIQ194" s="973"/>
      <c r="IIR194" s="973"/>
      <c r="IIS194" s="973"/>
      <c r="IIT194" s="973"/>
      <c r="IIU194" s="973"/>
      <c r="IIV194" s="973"/>
      <c r="IIW194" s="973"/>
      <c r="IIX194" s="973"/>
      <c r="IIY194" s="973"/>
      <c r="IIZ194" s="973"/>
      <c r="IJA194" s="973"/>
      <c r="IJB194" s="973"/>
      <c r="IJC194" s="973"/>
      <c r="IJD194" s="973"/>
      <c r="IJE194" s="973"/>
      <c r="IJF194" s="973"/>
      <c r="IJG194" s="973"/>
      <c r="IJH194" s="973"/>
      <c r="IJI194" s="973"/>
      <c r="IJJ194" s="973"/>
      <c r="IJK194" s="973"/>
      <c r="IJL194" s="973"/>
      <c r="IJM194" s="973"/>
      <c r="IJN194" s="973"/>
      <c r="IJO194" s="973"/>
      <c r="IJP194" s="973"/>
      <c r="IJQ194" s="973"/>
      <c r="IJR194" s="973"/>
      <c r="IJS194" s="973"/>
      <c r="IJT194" s="973"/>
      <c r="IJU194" s="973"/>
      <c r="IJV194" s="973"/>
      <c r="IJW194" s="973"/>
      <c r="IJX194" s="973"/>
      <c r="IJY194" s="973"/>
      <c r="IJZ194" s="973"/>
      <c r="IKA194" s="973"/>
      <c r="IKB194" s="973"/>
      <c r="IKC194" s="973"/>
      <c r="IKD194" s="973"/>
      <c r="IKE194" s="973"/>
      <c r="IKF194" s="973"/>
      <c r="IKG194" s="973"/>
      <c r="IKH194" s="973"/>
      <c r="IKI194" s="973"/>
      <c r="IKJ194" s="973"/>
      <c r="IKK194" s="973"/>
      <c r="IKL194" s="973"/>
      <c r="IKM194" s="973"/>
      <c r="IKN194" s="973"/>
      <c r="IKO194" s="973"/>
      <c r="IKP194" s="973"/>
      <c r="IKQ194" s="973"/>
      <c r="IKR194" s="973"/>
      <c r="IKS194" s="973"/>
      <c r="IKT194" s="973"/>
      <c r="IKU194" s="973"/>
      <c r="IKV194" s="973"/>
      <c r="IKW194" s="973"/>
      <c r="IKX194" s="973"/>
      <c r="IKY194" s="973"/>
      <c r="IKZ194" s="973"/>
      <c r="ILA194" s="973"/>
      <c r="ILB194" s="973"/>
      <c r="ILC194" s="973"/>
      <c r="ILD194" s="973"/>
      <c r="ILE194" s="973"/>
      <c r="ILF194" s="973"/>
      <c r="ILG194" s="973"/>
      <c r="ILH194" s="973"/>
      <c r="ILI194" s="973"/>
      <c r="ILJ194" s="973"/>
      <c r="ILK194" s="973"/>
      <c r="ILL194" s="973"/>
      <c r="ILM194" s="973"/>
      <c r="ILN194" s="973"/>
      <c r="ILO194" s="973"/>
      <c r="ILP194" s="973"/>
      <c r="ILQ194" s="973"/>
      <c r="ILR194" s="973"/>
      <c r="ILS194" s="973"/>
      <c r="ILT194" s="973"/>
      <c r="ILU194" s="973"/>
      <c r="ILV194" s="973"/>
      <c r="ILW194" s="973"/>
      <c r="ILX194" s="973"/>
      <c r="ILY194" s="973"/>
      <c r="ILZ194" s="973"/>
      <c r="IMA194" s="973"/>
      <c r="IMB194" s="973"/>
      <c r="IMC194" s="973"/>
      <c r="IMD194" s="973"/>
      <c r="IME194" s="973"/>
      <c r="IMF194" s="973"/>
      <c r="IMG194" s="973"/>
      <c r="IMH194" s="973"/>
      <c r="IMI194" s="973"/>
      <c r="IMJ194" s="973"/>
      <c r="IMK194" s="973"/>
      <c r="IML194" s="973"/>
      <c r="IMM194" s="973"/>
      <c r="IMN194" s="973"/>
      <c r="IMO194" s="973"/>
      <c r="IMP194" s="973"/>
      <c r="IMQ194" s="973"/>
      <c r="IMR194" s="973"/>
      <c r="IMS194" s="973"/>
      <c r="IMT194" s="973"/>
      <c r="IMU194" s="973"/>
      <c r="IMV194" s="973"/>
      <c r="IMW194" s="973"/>
      <c r="IMX194" s="973"/>
      <c r="IMY194" s="973"/>
      <c r="IMZ194" s="973"/>
      <c r="INA194" s="973"/>
      <c r="INB194" s="973"/>
      <c r="INC194" s="973"/>
      <c r="IND194" s="973"/>
      <c r="INE194" s="973"/>
      <c r="INF194" s="973"/>
      <c r="ING194" s="973"/>
      <c r="INH194" s="973"/>
      <c r="INI194" s="973"/>
      <c r="INJ194" s="973"/>
      <c r="INK194" s="973"/>
      <c r="INL194" s="973"/>
      <c r="INM194" s="973"/>
      <c r="INN194" s="973"/>
      <c r="INO194" s="973"/>
      <c r="INP194" s="973"/>
      <c r="INQ194" s="973"/>
      <c r="INR194" s="973"/>
      <c r="INS194" s="973"/>
      <c r="INT194" s="973"/>
      <c r="INU194" s="973"/>
      <c r="INV194" s="973"/>
      <c r="INW194" s="973"/>
      <c r="INX194" s="973"/>
      <c r="INY194" s="973"/>
      <c r="INZ194" s="973"/>
      <c r="IOA194" s="973"/>
      <c r="IOB194" s="973"/>
      <c r="IOC194" s="973"/>
      <c r="IOD194" s="973"/>
      <c r="IOE194" s="973"/>
      <c r="IOF194" s="973"/>
      <c r="IOG194" s="973"/>
      <c r="IOH194" s="973"/>
      <c r="IOI194" s="973"/>
      <c r="IOJ194" s="973"/>
      <c r="IOK194" s="973"/>
      <c r="IOL194" s="973"/>
      <c r="IOM194" s="973"/>
      <c r="ION194" s="973"/>
      <c r="IOO194" s="973"/>
      <c r="IOP194" s="973"/>
      <c r="IOQ194" s="973"/>
      <c r="IOR194" s="973"/>
      <c r="IOS194" s="973"/>
      <c r="IOT194" s="973"/>
      <c r="IOU194" s="973"/>
      <c r="IOV194" s="973"/>
      <c r="IOW194" s="973"/>
      <c r="IOX194" s="973"/>
      <c r="IOY194" s="973"/>
      <c r="IOZ194" s="973"/>
      <c r="IPA194" s="973"/>
      <c r="IPB194" s="973"/>
      <c r="IPC194" s="973"/>
      <c r="IPD194" s="973"/>
      <c r="IPE194" s="973"/>
      <c r="IPF194" s="973"/>
      <c r="IPG194" s="973"/>
      <c r="IPH194" s="973"/>
      <c r="IPI194" s="973"/>
      <c r="IPJ194" s="973"/>
      <c r="IPK194" s="973"/>
      <c r="IPL194" s="973"/>
      <c r="IPM194" s="973"/>
      <c r="IPN194" s="973"/>
      <c r="IPO194" s="973"/>
      <c r="IPP194" s="973"/>
      <c r="IPQ194" s="973"/>
      <c r="IPR194" s="973"/>
      <c r="IPS194" s="973"/>
      <c r="IPT194" s="973"/>
      <c r="IPU194" s="973"/>
      <c r="IPV194" s="973"/>
      <c r="IPW194" s="973"/>
      <c r="IPX194" s="973"/>
      <c r="IPY194" s="973"/>
      <c r="IPZ194" s="973"/>
      <c r="IQA194" s="973"/>
      <c r="IQB194" s="973"/>
      <c r="IQC194" s="973"/>
      <c r="IQD194" s="973"/>
      <c r="IQE194" s="973"/>
      <c r="IQF194" s="973"/>
      <c r="IQG194" s="973"/>
      <c r="IQH194" s="973"/>
      <c r="IQI194" s="973"/>
      <c r="IQJ194" s="973"/>
      <c r="IQK194" s="973"/>
      <c r="IQL194" s="973"/>
      <c r="IQM194" s="973"/>
      <c r="IQN194" s="973"/>
      <c r="IQO194" s="973"/>
      <c r="IQP194" s="973"/>
      <c r="IQQ194" s="973"/>
      <c r="IQR194" s="973"/>
      <c r="IQS194" s="973"/>
      <c r="IQT194" s="973"/>
      <c r="IQU194" s="973"/>
      <c r="IQV194" s="973"/>
      <c r="IQW194" s="973"/>
      <c r="IQX194" s="973"/>
      <c r="IQY194" s="973"/>
      <c r="IQZ194" s="973"/>
      <c r="IRA194" s="973"/>
      <c r="IRB194" s="973"/>
      <c r="IRC194" s="973"/>
      <c r="IRD194" s="973"/>
      <c r="IRE194" s="973"/>
      <c r="IRF194" s="973"/>
      <c r="IRG194" s="973"/>
      <c r="IRH194" s="973"/>
      <c r="IRI194" s="973"/>
      <c r="IRJ194" s="973"/>
      <c r="IRK194" s="973"/>
      <c r="IRL194" s="973"/>
      <c r="IRM194" s="973"/>
      <c r="IRN194" s="973"/>
      <c r="IRO194" s="973"/>
      <c r="IRP194" s="973"/>
      <c r="IRQ194" s="973"/>
      <c r="IRR194" s="973"/>
      <c r="IRS194" s="973"/>
      <c r="IRT194" s="973"/>
      <c r="IRU194" s="973"/>
      <c r="IRV194" s="973"/>
      <c r="IRW194" s="973"/>
      <c r="IRX194" s="973"/>
      <c r="IRY194" s="973"/>
      <c r="IRZ194" s="973"/>
      <c r="ISA194" s="973"/>
      <c r="ISB194" s="973"/>
      <c r="ISC194" s="973"/>
      <c r="ISD194" s="973"/>
      <c r="ISE194" s="973"/>
      <c r="ISF194" s="973"/>
      <c r="ISG194" s="973"/>
      <c r="ISH194" s="973"/>
      <c r="ISI194" s="973"/>
      <c r="ISJ194" s="973"/>
      <c r="ISK194" s="973"/>
      <c r="ISL194" s="973"/>
      <c r="ISM194" s="973"/>
      <c r="ISN194" s="973"/>
      <c r="ISO194" s="973"/>
      <c r="ISP194" s="973"/>
      <c r="ISQ194" s="973"/>
      <c r="ISR194" s="973"/>
      <c r="ISS194" s="973"/>
      <c r="IST194" s="973"/>
      <c r="ISU194" s="973"/>
      <c r="ISV194" s="973"/>
      <c r="ISW194" s="973"/>
      <c r="ISX194" s="973"/>
      <c r="ISY194" s="973"/>
      <c r="ISZ194" s="973"/>
      <c r="ITA194" s="973"/>
      <c r="ITB194" s="973"/>
      <c r="ITC194" s="973"/>
      <c r="ITD194" s="973"/>
      <c r="ITE194" s="973"/>
      <c r="ITF194" s="973"/>
      <c r="ITG194" s="973"/>
      <c r="ITH194" s="973"/>
      <c r="ITI194" s="973"/>
      <c r="ITJ194" s="973"/>
      <c r="ITK194" s="973"/>
      <c r="ITL194" s="973"/>
      <c r="ITM194" s="973"/>
      <c r="ITN194" s="973"/>
      <c r="ITO194" s="973"/>
      <c r="ITP194" s="973"/>
      <c r="ITQ194" s="973"/>
      <c r="ITR194" s="973"/>
      <c r="ITS194" s="973"/>
      <c r="ITT194" s="973"/>
      <c r="ITU194" s="973"/>
      <c r="ITV194" s="973"/>
      <c r="ITW194" s="973"/>
      <c r="ITX194" s="973"/>
      <c r="ITY194" s="973"/>
      <c r="ITZ194" s="973"/>
      <c r="IUA194" s="973"/>
      <c r="IUB194" s="973"/>
      <c r="IUC194" s="973"/>
      <c r="IUD194" s="973"/>
      <c r="IUE194" s="973"/>
      <c r="IUF194" s="973"/>
      <c r="IUG194" s="973"/>
      <c r="IUH194" s="973"/>
      <c r="IUI194" s="973"/>
      <c r="IUJ194" s="973"/>
      <c r="IUK194" s="973"/>
      <c r="IUL194" s="973"/>
      <c r="IUM194" s="973"/>
      <c r="IUN194" s="973"/>
      <c r="IUO194" s="973"/>
      <c r="IUP194" s="973"/>
      <c r="IUQ194" s="973"/>
      <c r="IUR194" s="973"/>
      <c r="IUS194" s="973"/>
      <c r="IUT194" s="973"/>
      <c r="IUU194" s="973"/>
      <c r="IUV194" s="973"/>
      <c r="IUW194" s="973"/>
      <c r="IUX194" s="973"/>
      <c r="IUY194" s="973"/>
      <c r="IUZ194" s="973"/>
      <c r="IVA194" s="973"/>
      <c r="IVB194" s="973"/>
      <c r="IVC194" s="973"/>
      <c r="IVD194" s="973"/>
      <c r="IVE194" s="973"/>
      <c r="IVF194" s="973"/>
      <c r="IVG194" s="973"/>
      <c r="IVH194" s="973"/>
      <c r="IVI194" s="973"/>
      <c r="IVJ194" s="973"/>
      <c r="IVK194" s="973"/>
      <c r="IVL194" s="973"/>
      <c r="IVM194" s="973"/>
      <c r="IVN194" s="973"/>
      <c r="IVO194" s="973"/>
      <c r="IVP194" s="973"/>
      <c r="IVQ194" s="973"/>
      <c r="IVR194" s="973"/>
      <c r="IVS194" s="973"/>
      <c r="IVT194" s="973"/>
      <c r="IVU194" s="973"/>
      <c r="IVV194" s="973"/>
      <c r="IVW194" s="973"/>
      <c r="IVX194" s="973"/>
      <c r="IVY194" s="973"/>
      <c r="IVZ194" s="973"/>
      <c r="IWA194" s="973"/>
      <c r="IWB194" s="973"/>
      <c r="IWC194" s="973"/>
      <c r="IWD194" s="973"/>
      <c r="IWE194" s="973"/>
      <c r="IWF194" s="973"/>
      <c r="IWG194" s="973"/>
      <c r="IWH194" s="973"/>
      <c r="IWI194" s="973"/>
      <c r="IWJ194" s="973"/>
      <c r="IWK194" s="973"/>
      <c r="IWL194" s="973"/>
      <c r="IWM194" s="973"/>
      <c r="IWN194" s="973"/>
      <c r="IWO194" s="973"/>
      <c r="IWP194" s="973"/>
      <c r="IWQ194" s="973"/>
      <c r="IWR194" s="973"/>
      <c r="IWS194" s="973"/>
      <c r="IWT194" s="973"/>
      <c r="IWU194" s="973"/>
      <c r="IWV194" s="973"/>
      <c r="IWW194" s="973"/>
      <c r="IWX194" s="973"/>
      <c r="IWY194" s="973"/>
      <c r="IWZ194" s="973"/>
      <c r="IXA194" s="973"/>
      <c r="IXB194" s="973"/>
      <c r="IXC194" s="973"/>
      <c r="IXD194" s="973"/>
      <c r="IXE194" s="973"/>
      <c r="IXF194" s="973"/>
      <c r="IXG194" s="973"/>
      <c r="IXH194" s="973"/>
      <c r="IXI194" s="973"/>
      <c r="IXJ194" s="973"/>
      <c r="IXK194" s="973"/>
      <c r="IXL194" s="973"/>
      <c r="IXM194" s="973"/>
      <c r="IXN194" s="973"/>
      <c r="IXO194" s="973"/>
      <c r="IXP194" s="973"/>
      <c r="IXQ194" s="973"/>
      <c r="IXR194" s="973"/>
      <c r="IXS194" s="973"/>
      <c r="IXT194" s="973"/>
      <c r="IXU194" s="973"/>
      <c r="IXV194" s="973"/>
      <c r="IXW194" s="973"/>
      <c r="IXX194" s="973"/>
      <c r="IXY194" s="973"/>
      <c r="IXZ194" s="973"/>
      <c r="IYA194" s="973"/>
      <c r="IYB194" s="973"/>
      <c r="IYC194" s="973"/>
      <c r="IYD194" s="973"/>
      <c r="IYE194" s="973"/>
      <c r="IYF194" s="973"/>
      <c r="IYG194" s="973"/>
      <c r="IYH194" s="973"/>
      <c r="IYI194" s="973"/>
      <c r="IYJ194" s="973"/>
      <c r="IYK194" s="973"/>
      <c r="IYL194" s="973"/>
      <c r="IYM194" s="973"/>
      <c r="IYN194" s="973"/>
      <c r="IYO194" s="973"/>
      <c r="IYP194" s="973"/>
      <c r="IYQ194" s="973"/>
      <c r="IYR194" s="973"/>
      <c r="IYS194" s="973"/>
      <c r="IYT194" s="973"/>
      <c r="IYU194" s="973"/>
      <c r="IYV194" s="973"/>
      <c r="IYW194" s="973"/>
      <c r="IYX194" s="973"/>
      <c r="IYY194" s="973"/>
      <c r="IYZ194" s="973"/>
      <c r="IZA194" s="973"/>
      <c r="IZB194" s="973"/>
      <c r="IZC194" s="973"/>
      <c r="IZD194" s="973"/>
      <c r="IZE194" s="973"/>
      <c r="IZF194" s="973"/>
      <c r="IZG194" s="973"/>
      <c r="IZH194" s="973"/>
      <c r="IZI194" s="973"/>
      <c r="IZJ194" s="973"/>
      <c r="IZK194" s="973"/>
      <c r="IZL194" s="973"/>
      <c r="IZM194" s="973"/>
      <c r="IZN194" s="973"/>
      <c r="IZO194" s="973"/>
      <c r="IZP194" s="973"/>
      <c r="IZQ194" s="973"/>
      <c r="IZR194" s="973"/>
      <c r="IZS194" s="973"/>
      <c r="IZT194" s="973"/>
      <c r="IZU194" s="973"/>
      <c r="IZV194" s="973"/>
      <c r="IZW194" s="973"/>
      <c r="IZX194" s="973"/>
      <c r="IZY194" s="973"/>
      <c r="IZZ194" s="973"/>
      <c r="JAA194" s="973"/>
      <c r="JAB194" s="973"/>
      <c r="JAC194" s="973"/>
      <c r="JAD194" s="973"/>
      <c r="JAE194" s="973"/>
      <c r="JAF194" s="973"/>
      <c r="JAG194" s="973"/>
      <c r="JAH194" s="973"/>
      <c r="JAI194" s="973"/>
      <c r="JAJ194" s="973"/>
      <c r="JAK194" s="973"/>
      <c r="JAL194" s="973"/>
      <c r="JAM194" s="973"/>
      <c r="JAN194" s="973"/>
      <c r="JAO194" s="973"/>
      <c r="JAP194" s="973"/>
      <c r="JAQ194" s="973"/>
      <c r="JAR194" s="973"/>
      <c r="JAS194" s="973"/>
      <c r="JAT194" s="973"/>
      <c r="JAU194" s="973"/>
      <c r="JAV194" s="973"/>
      <c r="JAW194" s="973"/>
      <c r="JAX194" s="973"/>
      <c r="JAY194" s="973"/>
      <c r="JAZ194" s="973"/>
      <c r="JBA194" s="973"/>
      <c r="JBB194" s="973"/>
      <c r="JBC194" s="973"/>
      <c r="JBD194" s="973"/>
      <c r="JBE194" s="973"/>
      <c r="JBF194" s="973"/>
      <c r="JBG194" s="973"/>
      <c r="JBH194" s="973"/>
      <c r="JBI194" s="973"/>
      <c r="JBJ194" s="973"/>
      <c r="JBK194" s="973"/>
      <c r="JBL194" s="973"/>
      <c r="JBM194" s="973"/>
      <c r="JBN194" s="973"/>
      <c r="JBO194" s="973"/>
      <c r="JBP194" s="973"/>
      <c r="JBQ194" s="973"/>
      <c r="JBR194" s="973"/>
      <c r="JBS194" s="973"/>
      <c r="JBT194" s="973"/>
      <c r="JBU194" s="973"/>
      <c r="JBV194" s="973"/>
      <c r="JBW194" s="973"/>
      <c r="JBX194" s="973"/>
      <c r="JBY194" s="973"/>
      <c r="JBZ194" s="973"/>
      <c r="JCA194" s="973"/>
      <c r="JCB194" s="973"/>
      <c r="JCC194" s="973"/>
      <c r="JCD194" s="973"/>
      <c r="JCE194" s="973"/>
      <c r="JCF194" s="973"/>
      <c r="JCG194" s="973"/>
      <c r="JCH194" s="973"/>
      <c r="JCI194" s="973"/>
      <c r="JCJ194" s="973"/>
      <c r="JCK194" s="973"/>
      <c r="JCL194" s="973"/>
      <c r="JCM194" s="973"/>
      <c r="JCN194" s="973"/>
      <c r="JCO194" s="973"/>
      <c r="JCP194" s="973"/>
      <c r="JCQ194" s="973"/>
      <c r="JCR194" s="973"/>
      <c r="JCS194" s="973"/>
      <c r="JCT194" s="973"/>
      <c r="JCU194" s="973"/>
      <c r="JCV194" s="973"/>
      <c r="JCW194" s="973"/>
      <c r="JCX194" s="973"/>
      <c r="JCY194" s="973"/>
      <c r="JCZ194" s="973"/>
      <c r="JDA194" s="973"/>
      <c r="JDB194" s="973"/>
      <c r="JDC194" s="973"/>
      <c r="JDD194" s="973"/>
      <c r="JDE194" s="973"/>
      <c r="JDF194" s="973"/>
      <c r="JDG194" s="973"/>
      <c r="JDH194" s="973"/>
      <c r="JDI194" s="973"/>
      <c r="JDJ194" s="973"/>
      <c r="JDK194" s="973"/>
      <c r="JDL194" s="973"/>
      <c r="JDM194" s="973"/>
      <c r="JDN194" s="973"/>
      <c r="JDO194" s="973"/>
      <c r="JDP194" s="973"/>
      <c r="JDQ194" s="973"/>
      <c r="JDR194" s="973"/>
      <c r="JDS194" s="973"/>
      <c r="JDT194" s="973"/>
      <c r="JDU194" s="973"/>
      <c r="JDV194" s="973"/>
      <c r="JDW194" s="973"/>
      <c r="JDX194" s="973"/>
      <c r="JDY194" s="973"/>
      <c r="JDZ194" s="973"/>
      <c r="JEA194" s="973"/>
      <c r="JEB194" s="973"/>
      <c r="JEC194" s="973"/>
      <c r="JED194" s="973"/>
      <c r="JEE194" s="973"/>
      <c r="JEF194" s="973"/>
      <c r="JEG194" s="973"/>
      <c r="JEH194" s="973"/>
      <c r="JEI194" s="973"/>
      <c r="JEJ194" s="973"/>
      <c r="JEK194" s="973"/>
      <c r="JEL194" s="973"/>
      <c r="JEM194" s="973"/>
      <c r="JEN194" s="973"/>
      <c r="JEO194" s="973"/>
      <c r="JEP194" s="973"/>
      <c r="JEQ194" s="973"/>
      <c r="JER194" s="973"/>
      <c r="JES194" s="973"/>
      <c r="JET194" s="973"/>
      <c r="JEU194" s="973"/>
      <c r="JEV194" s="973"/>
      <c r="JEW194" s="973"/>
      <c r="JEX194" s="973"/>
      <c r="JEY194" s="973"/>
      <c r="JEZ194" s="973"/>
      <c r="JFA194" s="973"/>
      <c r="JFB194" s="973"/>
      <c r="JFC194" s="973"/>
      <c r="JFD194" s="973"/>
      <c r="JFE194" s="973"/>
      <c r="JFF194" s="973"/>
      <c r="JFG194" s="973"/>
      <c r="JFH194" s="973"/>
      <c r="JFI194" s="973"/>
      <c r="JFJ194" s="973"/>
      <c r="JFK194" s="973"/>
      <c r="JFL194" s="973"/>
      <c r="JFM194" s="973"/>
      <c r="JFN194" s="973"/>
      <c r="JFO194" s="973"/>
      <c r="JFP194" s="973"/>
      <c r="JFQ194" s="973"/>
      <c r="JFR194" s="973"/>
      <c r="JFS194" s="973"/>
      <c r="JFT194" s="973"/>
      <c r="JFU194" s="973"/>
      <c r="JFV194" s="973"/>
      <c r="JFW194" s="973"/>
      <c r="JFX194" s="973"/>
      <c r="JFY194" s="973"/>
      <c r="JFZ194" s="973"/>
      <c r="JGA194" s="973"/>
      <c r="JGB194" s="973"/>
      <c r="JGC194" s="973"/>
      <c r="JGD194" s="973"/>
      <c r="JGE194" s="973"/>
      <c r="JGF194" s="973"/>
      <c r="JGG194" s="973"/>
      <c r="JGH194" s="973"/>
      <c r="JGI194" s="973"/>
      <c r="JGJ194" s="973"/>
      <c r="JGK194" s="973"/>
      <c r="JGL194" s="973"/>
      <c r="JGM194" s="973"/>
      <c r="JGN194" s="973"/>
      <c r="JGO194" s="973"/>
      <c r="JGP194" s="973"/>
      <c r="JGQ194" s="973"/>
      <c r="JGR194" s="973"/>
      <c r="JGS194" s="973"/>
      <c r="JGT194" s="973"/>
      <c r="JGU194" s="973"/>
      <c r="JGV194" s="973"/>
      <c r="JGW194" s="973"/>
      <c r="JGX194" s="973"/>
      <c r="JGY194" s="973"/>
      <c r="JGZ194" s="973"/>
      <c r="JHA194" s="973"/>
      <c r="JHB194" s="973"/>
      <c r="JHC194" s="973"/>
      <c r="JHD194" s="973"/>
      <c r="JHE194" s="973"/>
      <c r="JHF194" s="973"/>
      <c r="JHG194" s="973"/>
      <c r="JHH194" s="973"/>
      <c r="JHI194" s="973"/>
      <c r="JHJ194" s="973"/>
      <c r="JHK194" s="973"/>
      <c r="JHL194" s="973"/>
      <c r="JHM194" s="973"/>
      <c r="JHN194" s="973"/>
      <c r="JHO194" s="973"/>
      <c r="JHP194" s="973"/>
      <c r="JHQ194" s="973"/>
      <c r="JHR194" s="973"/>
      <c r="JHS194" s="973"/>
      <c r="JHT194" s="973"/>
      <c r="JHU194" s="973"/>
      <c r="JHV194" s="973"/>
      <c r="JHW194" s="973"/>
      <c r="JHX194" s="973"/>
      <c r="JHY194" s="973"/>
      <c r="JHZ194" s="973"/>
      <c r="JIA194" s="973"/>
      <c r="JIB194" s="973"/>
      <c r="JIC194" s="973"/>
      <c r="JID194" s="973"/>
      <c r="JIE194" s="973"/>
      <c r="JIF194" s="973"/>
      <c r="JIG194" s="973"/>
      <c r="JIH194" s="973"/>
      <c r="JII194" s="973"/>
      <c r="JIJ194" s="973"/>
      <c r="JIK194" s="973"/>
      <c r="JIL194" s="973"/>
      <c r="JIM194" s="973"/>
      <c r="JIN194" s="973"/>
      <c r="JIO194" s="973"/>
      <c r="JIP194" s="973"/>
      <c r="JIQ194" s="973"/>
      <c r="JIR194" s="973"/>
      <c r="JIS194" s="973"/>
      <c r="JIT194" s="973"/>
      <c r="JIU194" s="973"/>
      <c r="JIV194" s="973"/>
      <c r="JIW194" s="973"/>
      <c r="JIX194" s="973"/>
      <c r="JIY194" s="973"/>
      <c r="JIZ194" s="973"/>
      <c r="JJA194" s="973"/>
      <c r="JJB194" s="973"/>
      <c r="JJC194" s="973"/>
      <c r="JJD194" s="973"/>
      <c r="JJE194" s="973"/>
      <c r="JJF194" s="973"/>
      <c r="JJG194" s="973"/>
      <c r="JJH194" s="973"/>
      <c r="JJI194" s="973"/>
      <c r="JJJ194" s="973"/>
      <c r="JJK194" s="973"/>
      <c r="JJL194" s="973"/>
      <c r="JJM194" s="973"/>
      <c r="JJN194" s="973"/>
      <c r="JJO194" s="973"/>
      <c r="JJP194" s="973"/>
      <c r="JJQ194" s="973"/>
      <c r="JJR194" s="973"/>
      <c r="JJS194" s="973"/>
      <c r="JJT194" s="973"/>
      <c r="JJU194" s="973"/>
      <c r="JJV194" s="973"/>
      <c r="JJW194" s="973"/>
      <c r="JJX194" s="973"/>
      <c r="JJY194" s="973"/>
      <c r="JJZ194" s="973"/>
      <c r="JKA194" s="973"/>
      <c r="JKB194" s="973"/>
      <c r="JKC194" s="973"/>
      <c r="JKD194" s="973"/>
      <c r="JKE194" s="973"/>
      <c r="JKF194" s="973"/>
      <c r="JKG194" s="973"/>
      <c r="JKH194" s="973"/>
      <c r="JKI194" s="973"/>
      <c r="JKJ194" s="973"/>
      <c r="JKK194" s="973"/>
      <c r="JKL194" s="973"/>
      <c r="JKM194" s="973"/>
      <c r="JKN194" s="973"/>
      <c r="JKO194" s="973"/>
      <c r="JKP194" s="973"/>
      <c r="JKQ194" s="973"/>
      <c r="JKR194" s="973"/>
      <c r="JKS194" s="973"/>
      <c r="JKT194" s="973"/>
      <c r="JKU194" s="973"/>
      <c r="JKV194" s="973"/>
      <c r="JKW194" s="973"/>
      <c r="JKX194" s="973"/>
      <c r="JKY194" s="973"/>
      <c r="JKZ194" s="973"/>
      <c r="JLA194" s="973"/>
      <c r="JLB194" s="973"/>
      <c r="JLC194" s="973"/>
      <c r="JLD194" s="973"/>
      <c r="JLE194" s="973"/>
      <c r="JLF194" s="973"/>
      <c r="JLG194" s="973"/>
      <c r="JLH194" s="973"/>
      <c r="JLI194" s="973"/>
      <c r="JLJ194" s="973"/>
      <c r="JLK194" s="973"/>
      <c r="JLL194" s="973"/>
      <c r="JLM194" s="973"/>
      <c r="JLN194" s="973"/>
      <c r="JLO194" s="973"/>
      <c r="JLP194" s="973"/>
      <c r="JLQ194" s="973"/>
      <c r="JLR194" s="973"/>
      <c r="JLS194" s="973"/>
      <c r="JLT194" s="973"/>
      <c r="JLU194" s="973"/>
      <c r="JLV194" s="973"/>
      <c r="JLW194" s="973"/>
      <c r="JLX194" s="973"/>
      <c r="JLY194" s="973"/>
      <c r="JLZ194" s="973"/>
      <c r="JMA194" s="973"/>
      <c r="JMB194" s="973"/>
      <c r="JMC194" s="973"/>
      <c r="JMD194" s="973"/>
      <c r="JME194" s="973"/>
      <c r="JMF194" s="973"/>
      <c r="JMG194" s="973"/>
      <c r="JMH194" s="973"/>
      <c r="JMI194" s="973"/>
      <c r="JMJ194" s="973"/>
      <c r="JMK194" s="973"/>
      <c r="JML194" s="973"/>
      <c r="JMM194" s="973"/>
      <c r="JMN194" s="973"/>
      <c r="JMO194" s="973"/>
      <c r="JMP194" s="973"/>
      <c r="JMQ194" s="973"/>
      <c r="JMR194" s="973"/>
      <c r="JMS194" s="973"/>
      <c r="JMT194" s="973"/>
      <c r="JMU194" s="973"/>
      <c r="JMV194" s="973"/>
      <c r="JMW194" s="973"/>
      <c r="JMX194" s="973"/>
      <c r="JMY194" s="973"/>
      <c r="JMZ194" s="973"/>
      <c r="JNA194" s="973"/>
      <c r="JNB194" s="973"/>
      <c r="JNC194" s="973"/>
      <c r="JND194" s="973"/>
      <c r="JNE194" s="973"/>
      <c r="JNF194" s="973"/>
      <c r="JNG194" s="973"/>
      <c r="JNH194" s="973"/>
      <c r="JNI194" s="973"/>
      <c r="JNJ194" s="973"/>
      <c r="JNK194" s="973"/>
      <c r="JNL194" s="973"/>
      <c r="JNM194" s="973"/>
      <c r="JNN194" s="973"/>
      <c r="JNO194" s="973"/>
      <c r="JNP194" s="973"/>
      <c r="JNQ194" s="973"/>
      <c r="JNR194" s="973"/>
      <c r="JNS194" s="973"/>
      <c r="JNT194" s="973"/>
      <c r="JNU194" s="973"/>
      <c r="JNV194" s="973"/>
      <c r="JNW194" s="973"/>
      <c r="JNX194" s="973"/>
      <c r="JNY194" s="973"/>
      <c r="JNZ194" s="973"/>
      <c r="JOA194" s="973"/>
      <c r="JOB194" s="973"/>
      <c r="JOC194" s="973"/>
      <c r="JOD194" s="973"/>
      <c r="JOE194" s="973"/>
      <c r="JOF194" s="973"/>
      <c r="JOG194" s="973"/>
      <c r="JOH194" s="973"/>
      <c r="JOI194" s="973"/>
      <c r="JOJ194" s="973"/>
      <c r="JOK194" s="973"/>
      <c r="JOL194" s="973"/>
      <c r="JOM194" s="973"/>
      <c r="JON194" s="973"/>
      <c r="JOO194" s="973"/>
      <c r="JOP194" s="973"/>
      <c r="JOQ194" s="973"/>
      <c r="JOR194" s="973"/>
      <c r="JOS194" s="973"/>
      <c r="JOT194" s="973"/>
      <c r="JOU194" s="973"/>
      <c r="JOV194" s="973"/>
      <c r="JOW194" s="973"/>
      <c r="JOX194" s="973"/>
      <c r="JOY194" s="973"/>
      <c r="JOZ194" s="973"/>
      <c r="JPA194" s="973"/>
      <c r="JPB194" s="973"/>
      <c r="JPC194" s="973"/>
      <c r="JPD194" s="973"/>
      <c r="JPE194" s="973"/>
      <c r="JPF194" s="973"/>
      <c r="JPG194" s="973"/>
      <c r="JPH194" s="973"/>
      <c r="JPI194" s="973"/>
      <c r="JPJ194" s="973"/>
      <c r="JPK194" s="973"/>
      <c r="JPL194" s="973"/>
      <c r="JPM194" s="973"/>
      <c r="JPN194" s="973"/>
      <c r="JPO194" s="973"/>
      <c r="JPP194" s="973"/>
      <c r="JPQ194" s="973"/>
      <c r="JPR194" s="973"/>
      <c r="JPS194" s="973"/>
      <c r="JPT194" s="973"/>
      <c r="JPU194" s="973"/>
      <c r="JPV194" s="973"/>
      <c r="JPW194" s="973"/>
      <c r="JPX194" s="973"/>
      <c r="JPY194" s="973"/>
      <c r="JPZ194" s="973"/>
      <c r="JQA194" s="973"/>
      <c r="JQB194" s="973"/>
      <c r="JQC194" s="973"/>
      <c r="JQD194" s="973"/>
      <c r="JQE194" s="973"/>
      <c r="JQF194" s="973"/>
      <c r="JQG194" s="973"/>
      <c r="JQH194" s="973"/>
      <c r="JQI194" s="973"/>
      <c r="JQJ194" s="973"/>
      <c r="JQK194" s="973"/>
      <c r="JQL194" s="973"/>
      <c r="JQM194" s="973"/>
      <c r="JQN194" s="973"/>
      <c r="JQO194" s="973"/>
      <c r="JQP194" s="973"/>
      <c r="JQQ194" s="973"/>
      <c r="JQR194" s="973"/>
      <c r="JQS194" s="973"/>
      <c r="JQT194" s="973"/>
      <c r="JQU194" s="973"/>
      <c r="JQV194" s="973"/>
      <c r="JQW194" s="973"/>
      <c r="JQX194" s="973"/>
      <c r="JQY194" s="973"/>
      <c r="JQZ194" s="973"/>
      <c r="JRA194" s="973"/>
      <c r="JRB194" s="973"/>
      <c r="JRC194" s="973"/>
      <c r="JRD194" s="973"/>
      <c r="JRE194" s="973"/>
      <c r="JRF194" s="973"/>
      <c r="JRG194" s="973"/>
      <c r="JRH194" s="973"/>
      <c r="JRI194" s="973"/>
      <c r="JRJ194" s="973"/>
      <c r="JRK194" s="973"/>
      <c r="JRL194" s="973"/>
      <c r="JRM194" s="973"/>
      <c r="JRN194" s="973"/>
      <c r="JRO194" s="973"/>
      <c r="JRP194" s="973"/>
      <c r="JRQ194" s="973"/>
      <c r="JRR194" s="973"/>
      <c r="JRS194" s="973"/>
      <c r="JRT194" s="973"/>
      <c r="JRU194" s="973"/>
      <c r="JRV194" s="973"/>
      <c r="JRW194" s="973"/>
      <c r="JRX194" s="973"/>
      <c r="JRY194" s="973"/>
      <c r="JRZ194" s="973"/>
      <c r="JSA194" s="973"/>
      <c r="JSB194" s="973"/>
      <c r="JSC194" s="973"/>
      <c r="JSD194" s="973"/>
      <c r="JSE194" s="973"/>
      <c r="JSF194" s="973"/>
      <c r="JSG194" s="973"/>
      <c r="JSH194" s="973"/>
      <c r="JSI194" s="973"/>
      <c r="JSJ194" s="973"/>
      <c r="JSK194" s="973"/>
      <c r="JSL194" s="973"/>
      <c r="JSM194" s="973"/>
      <c r="JSN194" s="973"/>
      <c r="JSO194" s="973"/>
      <c r="JSP194" s="973"/>
      <c r="JSQ194" s="973"/>
      <c r="JSR194" s="973"/>
      <c r="JSS194" s="973"/>
      <c r="JST194" s="973"/>
      <c r="JSU194" s="973"/>
      <c r="JSV194" s="973"/>
      <c r="JSW194" s="973"/>
      <c r="JSX194" s="973"/>
      <c r="JSY194" s="973"/>
      <c r="JSZ194" s="973"/>
      <c r="JTA194" s="973"/>
      <c r="JTB194" s="973"/>
      <c r="JTC194" s="973"/>
      <c r="JTD194" s="973"/>
      <c r="JTE194" s="973"/>
      <c r="JTF194" s="973"/>
      <c r="JTG194" s="973"/>
      <c r="JTH194" s="973"/>
      <c r="JTI194" s="973"/>
      <c r="JTJ194" s="973"/>
      <c r="JTK194" s="973"/>
      <c r="JTL194" s="973"/>
      <c r="JTM194" s="973"/>
      <c r="JTN194" s="973"/>
      <c r="JTO194" s="973"/>
      <c r="JTP194" s="973"/>
      <c r="JTQ194" s="973"/>
      <c r="JTR194" s="973"/>
      <c r="JTS194" s="973"/>
      <c r="JTT194" s="973"/>
      <c r="JTU194" s="973"/>
      <c r="JTV194" s="973"/>
      <c r="JTW194" s="973"/>
      <c r="JTX194" s="973"/>
      <c r="JTY194" s="973"/>
      <c r="JTZ194" s="973"/>
      <c r="JUA194" s="973"/>
      <c r="JUB194" s="973"/>
      <c r="JUC194" s="973"/>
      <c r="JUD194" s="973"/>
      <c r="JUE194" s="973"/>
      <c r="JUF194" s="973"/>
      <c r="JUG194" s="973"/>
      <c r="JUH194" s="973"/>
      <c r="JUI194" s="973"/>
      <c r="JUJ194" s="973"/>
      <c r="JUK194" s="973"/>
      <c r="JUL194" s="973"/>
      <c r="JUM194" s="973"/>
      <c r="JUN194" s="973"/>
      <c r="JUO194" s="973"/>
      <c r="JUP194" s="973"/>
      <c r="JUQ194" s="973"/>
      <c r="JUR194" s="973"/>
      <c r="JUS194" s="973"/>
      <c r="JUT194" s="973"/>
      <c r="JUU194" s="973"/>
      <c r="JUV194" s="973"/>
      <c r="JUW194" s="973"/>
      <c r="JUX194" s="973"/>
      <c r="JUY194" s="973"/>
      <c r="JUZ194" s="973"/>
      <c r="JVA194" s="973"/>
      <c r="JVB194" s="973"/>
      <c r="JVC194" s="973"/>
      <c r="JVD194" s="973"/>
      <c r="JVE194" s="973"/>
      <c r="JVF194" s="973"/>
      <c r="JVG194" s="973"/>
      <c r="JVH194" s="973"/>
      <c r="JVI194" s="973"/>
      <c r="JVJ194" s="973"/>
      <c r="JVK194" s="973"/>
      <c r="JVL194" s="973"/>
      <c r="JVM194" s="973"/>
      <c r="JVN194" s="973"/>
      <c r="JVO194" s="973"/>
      <c r="JVP194" s="973"/>
      <c r="JVQ194" s="973"/>
      <c r="JVR194" s="973"/>
      <c r="JVS194" s="973"/>
      <c r="JVT194" s="973"/>
      <c r="JVU194" s="973"/>
      <c r="JVV194" s="973"/>
      <c r="JVW194" s="973"/>
      <c r="JVX194" s="973"/>
      <c r="JVY194" s="973"/>
      <c r="JVZ194" s="973"/>
      <c r="JWA194" s="973"/>
      <c r="JWB194" s="973"/>
      <c r="JWC194" s="973"/>
      <c r="JWD194" s="973"/>
      <c r="JWE194" s="973"/>
      <c r="JWF194" s="973"/>
      <c r="JWG194" s="973"/>
      <c r="JWH194" s="973"/>
      <c r="JWI194" s="973"/>
      <c r="JWJ194" s="973"/>
      <c r="JWK194" s="973"/>
      <c r="JWL194" s="973"/>
      <c r="JWM194" s="973"/>
      <c r="JWN194" s="973"/>
      <c r="JWO194" s="973"/>
      <c r="JWP194" s="973"/>
      <c r="JWQ194" s="973"/>
      <c r="JWR194" s="973"/>
      <c r="JWS194" s="973"/>
      <c r="JWT194" s="973"/>
      <c r="JWU194" s="973"/>
      <c r="JWV194" s="973"/>
      <c r="JWW194" s="973"/>
      <c r="JWX194" s="973"/>
      <c r="JWY194" s="973"/>
      <c r="JWZ194" s="973"/>
      <c r="JXA194" s="973"/>
      <c r="JXB194" s="973"/>
      <c r="JXC194" s="973"/>
      <c r="JXD194" s="973"/>
      <c r="JXE194" s="973"/>
      <c r="JXF194" s="973"/>
      <c r="JXG194" s="973"/>
      <c r="JXH194" s="973"/>
      <c r="JXI194" s="973"/>
      <c r="JXJ194" s="973"/>
      <c r="JXK194" s="973"/>
      <c r="JXL194" s="973"/>
      <c r="JXM194" s="973"/>
      <c r="JXN194" s="973"/>
      <c r="JXO194" s="973"/>
      <c r="JXP194" s="973"/>
      <c r="JXQ194" s="973"/>
      <c r="JXR194" s="973"/>
      <c r="JXS194" s="973"/>
      <c r="JXT194" s="973"/>
      <c r="JXU194" s="973"/>
      <c r="JXV194" s="973"/>
      <c r="JXW194" s="973"/>
      <c r="JXX194" s="973"/>
      <c r="JXY194" s="973"/>
      <c r="JXZ194" s="973"/>
      <c r="JYA194" s="973"/>
      <c r="JYB194" s="973"/>
      <c r="JYC194" s="973"/>
      <c r="JYD194" s="973"/>
      <c r="JYE194" s="973"/>
      <c r="JYF194" s="973"/>
      <c r="JYG194" s="973"/>
      <c r="JYH194" s="973"/>
      <c r="JYI194" s="973"/>
      <c r="JYJ194" s="973"/>
      <c r="JYK194" s="973"/>
      <c r="JYL194" s="973"/>
      <c r="JYM194" s="973"/>
      <c r="JYN194" s="973"/>
      <c r="JYO194" s="973"/>
      <c r="JYP194" s="973"/>
      <c r="JYQ194" s="973"/>
      <c r="JYR194" s="973"/>
      <c r="JYS194" s="973"/>
      <c r="JYT194" s="973"/>
      <c r="JYU194" s="973"/>
      <c r="JYV194" s="973"/>
      <c r="JYW194" s="973"/>
      <c r="JYX194" s="973"/>
      <c r="JYY194" s="973"/>
      <c r="JYZ194" s="973"/>
      <c r="JZA194" s="973"/>
      <c r="JZB194" s="973"/>
      <c r="JZC194" s="973"/>
      <c r="JZD194" s="973"/>
      <c r="JZE194" s="973"/>
      <c r="JZF194" s="973"/>
      <c r="JZG194" s="973"/>
      <c r="JZH194" s="973"/>
      <c r="JZI194" s="973"/>
      <c r="JZJ194" s="973"/>
      <c r="JZK194" s="973"/>
      <c r="JZL194" s="973"/>
      <c r="JZM194" s="973"/>
      <c r="JZN194" s="973"/>
      <c r="JZO194" s="973"/>
      <c r="JZP194" s="973"/>
      <c r="JZQ194" s="973"/>
      <c r="JZR194" s="973"/>
      <c r="JZS194" s="973"/>
      <c r="JZT194" s="973"/>
      <c r="JZU194" s="973"/>
      <c r="JZV194" s="973"/>
      <c r="JZW194" s="973"/>
      <c r="JZX194" s="973"/>
      <c r="JZY194" s="973"/>
      <c r="JZZ194" s="973"/>
      <c r="KAA194" s="973"/>
      <c r="KAB194" s="973"/>
      <c r="KAC194" s="973"/>
      <c r="KAD194" s="973"/>
      <c r="KAE194" s="973"/>
      <c r="KAF194" s="973"/>
      <c r="KAG194" s="973"/>
      <c r="KAH194" s="973"/>
      <c r="KAI194" s="973"/>
      <c r="KAJ194" s="973"/>
      <c r="KAK194" s="973"/>
      <c r="KAL194" s="973"/>
      <c r="KAM194" s="973"/>
      <c r="KAN194" s="973"/>
      <c r="KAO194" s="973"/>
      <c r="KAP194" s="973"/>
      <c r="KAQ194" s="973"/>
      <c r="KAR194" s="973"/>
      <c r="KAS194" s="973"/>
      <c r="KAT194" s="973"/>
      <c r="KAU194" s="973"/>
      <c r="KAV194" s="973"/>
      <c r="KAW194" s="973"/>
      <c r="KAX194" s="973"/>
      <c r="KAY194" s="973"/>
      <c r="KAZ194" s="973"/>
      <c r="KBA194" s="973"/>
      <c r="KBB194" s="973"/>
      <c r="KBC194" s="973"/>
      <c r="KBD194" s="973"/>
      <c r="KBE194" s="973"/>
      <c r="KBF194" s="973"/>
      <c r="KBG194" s="973"/>
      <c r="KBH194" s="973"/>
      <c r="KBI194" s="973"/>
      <c r="KBJ194" s="973"/>
      <c r="KBK194" s="973"/>
      <c r="KBL194" s="973"/>
      <c r="KBM194" s="973"/>
      <c r="KBN194" s="973"/>
      <c r="KBO194" s="973"/>
      <c r="KBP194" s="973"/>
      <c r="KBQ194" s="973"/>
      <c r="KBR194" s="973"/>
      <c r="KBS194" s="973"/>
      <c r="KBT194" s="973"/>
      <c r="KBU194" s="973"/>
      <c r="KBV194" s="973"/>
      <c r="KBW194" s="973"/>
      <c r="KBX194" s="973"/>
      <c r="KBY194" s="973"/>
      <c r="KBZ194" s="973"/>
      <c r="KCA194" s="973"/>
      <c r="KCB194" s="973"/>
      <c r="KCC194" s="973"/>
      <c r="KCD194" s="973"/>
      <c r="KCE194" s="973"/>
      <c r="KCF194" s="973"/>
      <c r="KCG194" s="973"/>
      <c r="KCH194" s="973"/>
      <c r="KCI194" s="973"/>
      <c r="KCJ194" s="973"/>
      <c r="KCK194" s="973"/>
      <c r="KCL194" s="973"/>
      <c r="KCM194" s="973"/>
      <c r="KCN194" s="973"/>
      <c r="KCO194" s="973"/>
      <c r="KCP194" s="973"/>
      <c r="KCQ194" s="973"/>
      <c r="KCR194" s="973"/>
      <c r="KCS194" s="973"/>
      <c r="KCT194" s="973"/>
      <c r="KCU194" s="973"/>
      <c r="KCV194" s="973"/>
      <c r="KCW194" s="973"/>
      <c r="KCX194" s="973"/>
      <c r="KCY194" s="973"/>
      <c r="KCZ194" s="973"/>
      <c r="KDA194" s="973"/>
      <c r="KDB194" s="973"/>
      <c r="KDC194" s="973"/>
      <c r="KDD194" s="973"/>
      <c r="KDE194" s="973"/>
      <c r="KDF194" s="973"/>
      <c r="KDG194" s="973"/>
      <c r="KDH194" s="973"/>
      <c r="KDI194" s="973"/>
      <c r="KDJ194" s="973"/>
      <c r="KDK194" s="973"/>
      <c r="KDL194" s="973"/>
      <c r="KDM194" s="973"/>
      <c r="KDN194" s="973"/>
      <c r="KDO194" s="973"/>
      <c r="KDP194" s="973"/>
      <c r="KDQ194" s="973"/>
      <c r="KDR194" s="973"/>
      <c r="KDS194" s="973"/>
      <c r="KDT194" s="973"/>
      <c r="KDU194" s="973"/>
      <c r="KDV194" s="973"/>
      <c r="KDW194" s="973"/>
      <c r="KDX194" s="973"/>
      <c r="KDY194" s="973"/>
      <c r="KDZ194" s="973"/>
      <c r="KEA194" s="973"/>
      <c r="KEB194" s="973"/>
      <c r="KEC194" s="973"/>
      <c r="KED194" s="973"/>
      <c r="KEE194" s="973"/>
      <c r="KEF194" s="973"/>
      <c r="KEG194" s="973"/>
      <c r="KEH194" s="973"/>
      <c r="KEI194" s="973"/>
      <c r="KEJ194" s="973"/>
      <c r="KEK194" s="973"/>
      <c r="KEL194" s="973"/>
      <c r="KEM194" s="973"/>
      <c r="KEN194" s="973"/>
      <c r="KEO194" s="973"/>
      <c r="KEP194" s="973"/>
      <c r="KEQ194" s="973"/>
      <c r="KER194" s="973"/>
      <c r="KES194" s="973"/>
      <c r="KET194" s="973"/>
      <c r="KEU194" s="973"/>
      <c r="KEV194" s="973"/>
      <c r="KEW194" s="973"/>
      <c r="KEX194" s="973"/>
      <c r="KEY194" s="973"/>
      <c r="KEZ194" s="973"/>
      <c r="KFA194" s="973"/>
      <c r="KFB194" s="973"/>
      <c r="KFC194" s="973"/>
      <c r="KFD194" s="973"/>
      <c r="KFE194" s="973"/>
      <c r="KFF194" s="973"/>
      <c r="KFG194" s="973"/>
      <c r="KFH194" s="973"/>
      <c r="KFI194" s="973"/>
      <c r="KFJ194" s="973"/>
      <c r="KFK194" s="973"/>
      <c r="KFL194" s="973"/>
      <c r="KFM194" s="973"/>
      <c r="KFN194" s="973"/>
      <c r="KFO194" s="973"/>
      <c r="KFP194" s="973"/>
      <c r="KFQ194" s="973"/>
      <c r="KFR194" s="973"/>
      <c r="KFS194" s="973"/>
      <c r="KFT194" s="973"/>
      <c r="KFU194" s="973"/>
      <c r="KFV194" s="973"/>
      <c r="KFW194" s="973"/>
      <c r="KFX194" s="973"/>
      <c r="KFY194" s="973"/>
      <c r="KFZ194" s="973"/>
      <c r="KGA194" s="973"/>
      <c r="KGB194" s="973"/>
      <c r="KGC194" s="973"/>
      <c r="KGD194" s="973"/>
      <c r="KGE194" s="973"/>
      <c r="KGF194" s="973"/>
      <c r="KGG194" s="973"/>
      <c r="KGH194" s="973"/>
      <c r="KGI194" s="973"/>
      <c r="KGJ194" s="973"/>
      <c r="KGK194" s="973"/>
      <c r="KGL194" s="973"/>
      <c r="KGM194" s="973"/>
      <c r="KGN194" s="973"/>
      <c r="KGO194" s="973"/>
      <c r="KGP194" s="973"/>
      <c r="KGQ194" s="973"/>
      <c r="KGR194" s="973"/>
      <c r="KGS194" s="973"/>
      <c r="KGT194" s="973"/>
      <c r="KGU194" s="973"/>
      <c r="KGV194" s="973"/>
      <c r="KGW194" s="973"/>
      <c r="KGX194" s="973"/>
      <c r="KGY194" s="973"/>
      <c r="KGZ194" s="973"/>
      <c r="KHA194" s="973"/>
      <c r="KHB194" s="973"/>
      <c r="KHC194" s="973"/>
      <c r="KHD194" s="973"/>
      <c r="KHE194" s="973"/>
      <c r="KHF194" s="973"/>
      <c r="KHG194" s="973"/>
      <c r="KHH194" s="973"/>
      <c r="KHI194" s="973"/>
      <c r="KHJ194" s="973"/>
      <c r="KHK194" s="973"/>
      <c r="KHL194" s="973"/>
      <c r="KHM194" s="973"/>
      <c r="KHN194" s="973"/>
      <c r="KHO194" s="973"/>
      <c r="KHP194" s="973"/>
      <c r="KHQ194" s="973"/>
      <c r="KHR194" s="973"/>
      <c r="KHS194" s="973"/>
      <c r="KHT194" s="973"/>
      <c r="KHU194" s="973"/>
      <c r="KHV194" s="973"/>
      <c r="KHW194" s="973"/>
      <c r="KHX194" s="973"/>
      <c r="KHY194" s="973"/>
      <c r="KHZ194" s="973"/>
      <c r="KIA194" s="973"/>
      <c r="KIB194" s="973"/>
      <c r="KIC194" s="973"/>
      <c r="KID194" s="973"/>
      <c r="KIE194" s="973"/>
      <c r="KIF194" s="973"/>
      <c r="KIG194" s="973"/>
      <c r="KIH194" s="973"/>
      <c r="KII194" s="973"/>
      <c r="KIJ194" s="973"/>
      <c r="KIK194" s="973"/>
      <c r="KIL194" s="973"/>
      <c r="KIM194" s="973"/>
      <c r="KIN194" s="973"/>
      <c r="KIO194" s="973"/>
      <c r="KIP194" s="973"/>
      <c r="KIQ194" s="973"/>
      <c r="KIR194" s="973"/>
      <c r="KIS194" s="973"/>
      <c r="KIT194" s="973"/>
      <c r="KIU194" s="973"/>
      <c r="KIV194" s="973"/>
      <c r="KIW194" s="973"/>
      <c r="KIX194" s="973"/>
      <c r="KIY194" s="973"/>
      <c r="KIZ194" s="973"/>
      <c r="KJA194" s="973"/>
      <c r="KJB194" s="973"/>
      <c r="KJC194" s="973"/>
      <c r="KJD194" s="973"/>
      <c r="KJE194" s="973"/>
      <c r="KJF194" s="973"/>
      <c r="KJG194" s="973"/>
      <c r="KJH194" s="973"/>
      <c r="KJI194" s="973"/>
      <c r="KJJ194" s="973"/>
      <c r="KJK194" s="973"/>
      <c r="KJL194" s="973"/>
      <c r="KJM194" s="973"/>
      <c r="KJN194" s="973"/>
      <c r="KJO194" s="973"/>
      <c r="KJP194" s="973"/>
      <c r="KJQ194" s="973"/>
      <c r="KJR194" s="973"/>
      <c r="KJS194" s="973"/>
      <c r="KJT194" s="973"/>
      <c r="KJU194" s="973"/>
      <c r="KJV194" s="973"/>
      <c r="KJW194" s="973"/>
      <c r="KJX194" s="973"/>
      <c r="KJY194" s="973"/>
      <c r="KJZ194" s="973"/>
      <c r="KKA194" s="973"/>
      <c r="KKB194" s="973"/>
      <c r="KKC194" s="973"/>
      <c r="KKD194" s="973"/>
      <c r="KKE194" s="973"/>
      <c r="KKF194" s="973"/>
      <c r="KKG194" s="973"/>
      <c r="KKH194" s="973"/>
      <c r="KKI194" s="973"/>
      <c r="KKJ194" s="973"/>
      <c r="KKK194" s="973"/>
      <c r="KKL194" s="973"/>
      <c r="KKM194" s="973"/>
      <c r="KKN194" s="973"/>
      <c r="KKO194" s="973"/>
      <c r="KKP194" s="973"/>
      <c r="KKQ194" s="973"/>
      <c r="KKR194" s="973"/>
      <c r="KKS194" s="973"/>
      <c r="KKT194" s="973"/>
      <c r="KKU194" s="973"/>
      <c r="KKV194" s="973"/>
      <c r="KKW194" s="973"/>
      <c r="KKX194" s="973"/>
      <c r="KKY194" s="973"/>
      <c r="KKZ194" s="973"/>
      <c r="KLA194" s="973"/>
      <c r="KLB194" s="973"/>
      <c r="KLC194" s="973"/>
      <c r="KLD194" s="973"/>
      <c r="KLE194" s="973"/>
      <c r="KLF194" s="973"/>
      <c r="KLG194" s="973"/>
      <c r="KLH194" s="973"/>
      <c r="KLI194" s="973"/>
      <c r="KLJ194" s="973"/>
      <c r="KLK194" s="973"/>
      <c r="KLL194" s="973"/>
      <c r="KLM194" s="973"/>
      <c r="KLN194" s="973"/>
      <c r="KLO194" s="973"/>
      <c r="KLP194" s="973"/>
      <c r="KLQ194" s="973"/>
      <c r="KLR194" s="973"/>
      <c r="KLS194" s="973"/>
      <c r="KLT194" s="973"/>
      <c r="KLU194" s="973"/>
      <c r="KLV194" s="973"/>
      <c r="KLW194" s="973"/>
      <c r="KLX194" s="973"/>
      <c r="KLY194" s="973"/>
      <c r="KLZ194" s="973"/>
      <c r="KMA194" s="973"/>
      <c r="KMB194" s="973"/>
      <c r="KMC194" s="973"/>
      <c r="KMD194" s="973"/>
      <c r="KME194" s="973"/>
      <c r="KMF194" s="973"/>
      <c r="KMG194" s="973"/>
      <c r="KMH194" s="973"/>
      <c r="KMI194" s="973"/>
      <c r="KMJ194" s="973"/>
      <c r="KMK194" s="973"/>
      <c r="KML194" s="973"/>
      <c r="KMM194" s="973"/>
      <c r="KMN194" s="973"/>
      <c r="KMO194" s="973"/>
      <c r="KMP194" s="973"/>
      <c r="KMQ194" s="973"/>
      <c r="KMR194" s="973"/>
      <c r="KMS194" s="973"/>
      <c r="KMT194" s="973"/>
      <c r="KMU194" s="973"/>
      <c r="KMV194" s="973"/>
      <c r="KMW194" s="973"/>
      <c r="KMX194" s="973"/>
      <c r="KMY194" s="973"/>
      <c r="KMZ194" s="973"/>
      <c r="KNA194" s="973"/>
      <c r="KNB194" s="973"/>
      <c r="KNC194" s="973"/>
      <c r="KND194" s="973"/>
      <c r="KNE194" s="973"/>
      <c r="KNF194" s="973"/>
      <c r="KNG194" s="973"/>
      <c r="KNH194" s="973"/>
      <c r="KNI194" s="973"/>
      <c r="KNJ194" s="973"/>
      <c r="KNK194" s="973"/>
      <c r="KNL194" s="973"/>
      <c r="KNM194" s="973"/>
      <c r="KNN194" s="973"/>
      <c r="KNO194" s="973"/>
      <c r="KNP194" s="973"/>
      <c r="KNQ194" s="973"/>
      <c r="KNR194" s="973"/>
      <c r="KNS194" s="973"/>
      <c r="KNT194" s="973"/>
      <c r="KNU194" s="973"/>
      <c r="KNV194" s="973"/>
      <c r="KNW194" s="973"/>
      <c r="KNX194" s="973"/>
      <c r="KNY194" s="973"/>
      <c r="KNZ194" s="973"/>
      <c r="KOA194" s="973"/>
      <c r="KOB194" s="973"/>
      <c r="KOC194" s="973"/>
      <c r="KOD194" s="973"/>
      <c r="KOE194" s="973"/>
      <c r="KOF194" s="973"/>
      <c r="KOG194" s="973"/>
      <c r="KOH194" s="973"/>
      <c r="KOI194" s="973"/>
      <c r="KOJ194" s="973"/>
      <c r="KOK194" s="973"/>
      <c r="KOL194" s="973"/>
      <c r="KOM194" s="973"/>
      <c r="KON194" s="973"/>
      <c r="KOO194" s="973"/>
      <c r="KOP194" s="973"/>
      <c r="KOQ194" s="973"/>
      <c r="KOR194" s="973"/>
      <c r="KOS194" s="973"/>
      <c r="KOT194" s="973"/>
      <c r="KOU194" s="973"/>
      <c r="KOV194" s="973"/>
      <c r="KOW194" s="973"/>
      <c r="KOX194" s="973"/>
      <c r="KOY194" s="973"/>
      <c r="KOZ194" s="973"/>
      <c r="KPA194" s="973"/>
      <c r="KPB194" s="973"/>
      <c r="KPC194" s="973"/>
      <c r="KPD194" s="973"/>
      <c r="KPE194" s="973"/>
      <c r="KPF194" s="973"/>
      <c r="KPG194" s="973"/>
      <c r="KPH194" s="973"/>
      <c r="KPI194" s="973"/>
      <c r="KPJ194" s="973"/>
      <c r="KPK194" s="973"/>
      <c r="KPL194" s="973"/>
      <c r="KPM194" s="973"/>
      <c r="KPN194" s="973"/>
      <c r="KPO194" s="973"/>
      <c r="KPP194" s="973"/>
      <c r="KPQ194" s="973"/>
      <c r="KPR194" s="973"/>
      <c r="KPS194" s="973"/>
      <c r="KPT194" s="973"/>
      <c r="KPU194" s="973"/>
      <c r="KPV194" s="973"/>
      <c r="KPW194" s="973"/>
      <c r="KPX194" s="973"/>
      <c r="KPY194" s="973"/>
      <c r="KPZ194" s="973"/>
      <c r="KQA194" s="973"/>
      <c r="KQB194" s="973"/>
      <c r="KQC194" s="973"/>
      <c r="KQD194" s="973"/>
      <c r="KQE194" s="973"/>
      <c r="KQF194" s="973"/>
      <c r="KQG194" s="973"/>
      <c r="KQH194" s="973"/>
      <c r="KQI194" s="973"/>
      <c r="KQJ194" s="973"/>
      <c r="KQK194" s="973"/>
      <c r="KQL194" s="973"/>
      <c r="KQM194" s="973"/>
      <c r="KQN194" s="973"/>
      <c r="KQO194" s="973"/>
      <c r="KQP194" s="973"/>
      <c r="KQQ194" s="973"/>
      <c r="KQR194" s="973"/>
      <c r="KQS194" s="973"/>
      <c r="KQT194" s="973"/>
      <c r="KQU194" s="973"/>
      <c r="KQV194" s="973"/>
      <c r="KQW194" s="973"/>
      <c r="KQX194" s="973"/>
      <c r="KQY194" s="973"/>
      <c r="KQZ194" s="973"/>
      <c r="KRA194" s="973"/>
      <c r="KRB194" s="973"/>
      <c r="KRC194" s="973"/>
      <c r="KRD194" s="973"/>
      <c r="KRE194" s="973"/>
      <c r="KRF194" s="973"/>
      <c r="KRG194" s="973"/>
      <c r="KRH194" s="973"/>
      <c r="KRI194" s="973"/>
      <c r="KRJ194" s="973"/>
      <c r="KRK194" s="973"/>
      <c r="KRL194" s="973"/>
      <c r="KRM194" s="973"/>
      <c r="KRN194" s="973"/>
      <c r="KRO194" s="973"/>
      <c r="KRP194" s="973"/>
      <c r="KRQ194" s="973"/>
      <c r="KRR194" s="973"/>
      <c r="KRS194" s="973"/>
      <c r="KRT194" s="973"/>
      <c r="KRU194" s="973"/>
      <c r="KRV194" s="973"/>
      <c r="KRW194" s="973"/>
      <c r="KRX194" s="973"/>
      <c r="KRY194" s="973"/>
      <c r="KRZ194" s="973"/>
      <c r="KSA194" s="973"/>
      <c r="KSB194" s="973"/>
      <c r="KSC194" s="973"/>
      <c r="KSD194" s="973"/>
      <c r="KSE194" s="973"/>
      <c r="KSF194" s="973"/>
      <c r="KSG194" s="973"/>
      <c r="KSH194" s="973"/>
      <c r="KSI194" s="973"/>
      <c r="KSJ194" s="973"/>
      <c r="KSK194" s="973"/>
      <c r="KSL194" s="973"/>
      <c r="KSM194" s="973"/>
      <c r="KSN194" s="973"/>
      <c r="KSO194" s="973"/>
      <c r="KSP194" s="973"/>
      <c r="KSQ194" s="973"/>
      <c r="KSR194" s="973"/>
      <c r="KSS194" s="973"/>
      <c r="KST194" s="973"/>
      <c r="KSU194" s="973"/>
      <c r="KSV194" s="973"/>
      <c r="KSW194" s="973"/>
      <c r="KSX194" s="973"/>
      <c r="KSY194" s="973"/>
      <c r="KSZ194" s="973"/>
      <c r="KTA194" s="973"/>
      <c r="KTB194" s="973"/>
      <c r="KTC194" s="973"/>
      <c r="KTD194" s="973"/>
      <c r="KTE194" s="973"/>
      <c r="KTF194" s="973"/>
      <c r="KTG194" s="973"/>
      <c r="KTH194" s="973"/>
      <c r="KTI194" s="973"/>
      <c r="KTJ194" s="973"/>
      <c r="KTK194" s="973"/>
      <c r="KTL194" s="973"/>
      <c r="KTM194" s="973"/>
      <c r="KTN194" s="973"/>
      <c r="KTO194" s="973"/>
      <c r="KTP194" s="973"/>
      <c r="KTQ194" s="973"/>
      <c r="KTR194" s="973"/>
      <c r="KTS194" s="973"/>
      <c r="KTT194" s="973"/>
      <c r="KTU194" s="973"/>
      <c r="KTV194" s="973"/>
      <c r="KTW194" s="973"/>
      <c r="KTX194" s="973"/>
      <c r="KTY194" s="973"/>
      <c r="KTZ194" s="973"/>
      <c r="KUA194" s="973"/>
      <c r="KUB194" s="973"/>
      <c r="KUC194" s="973"/>
      <c r="KUD194" s="973"/>
      <c r="KUE194" s="973"/>
      <c r="KUF194" s="973"/>
      <c r="KUG194" s="973"/>
      <c r="KUH194" s="973"/>
      <c r="KUI194" s="973"/>
      <c r="KUJ194" s="973"/>
      <c r="KUK194" s="973"/>
      <c r="KUL194" s="973"/>
      <c r="KUM194" s="973"/>
      <c r="KUN194" s="973"/>
      <c r="KUO194" s="973"/>
      <c r="KUP194" s="973"/>
      <c r="KUQ194" s="973"/>
      <c r="KUR194" s="973"/>
      <c r="KUS194" s="973"/>
      <c r="KUT194" s="973"/>
      <c r="KUU194" s="973"/>
      <c r="KUV194" s="973"/>
      <c r="KUW194" s="973"/>
      <c r="KUX194" s="973"/>
      <c r="KUY194" s="973"/>
      <c r="KUZ194" s="973"/>
      <c r="KVA194" s="973"/>
      <c r="KVB194" s="973"/>
      <c r="KVC194" s="973"/>
      <c r="KVD194" s="973"/>
      <c r="KVE194" s="973"/>
      <c r="KVF194" s="973"/>
      <c r="KVG194" s="973"/>
      <c r="KVH194" s="973"/>
      <c r="KVI194" s="973"/>
      <c r="KVJ194" s="973"/>
      <c r="KVK194" s="973"/>
      <c r="KVL194" s="973"/>
      <c r="KVM194" s="973"/>
      <c r="KVN194" s="973"/>
      <c r="KVO194" s="973"/>
      <c r="KVP194" s="973"/>
      <c r="KVQ194" s="973"/>
      <c r="KVR194" s="973"/>
      <c r="KVS194" s="973"/>
      <c r="KVT194" s="973"/>
      <c r="KVU194" s="973"/>
      <c r="KVV194" s="973"/>
      <c r="KVW194" s="973"/>
      <c r="KVX194" s="973"/>
      <c r="KVY194" s="973"/>
      <c r="KVZ194" s="973"/>
      <c r="KWA194" s="973"/>
      <c r="KWB194" s="973"/>
      <c r="KWC194" s="973"/>
      <c r="KWD194" s="973"/>
      <c r="KWE194" s="973"/>
      <c r="KWF194" s="973"/>
      <c r="KWG194" s="973"/>
      <c r="KWH194" s="973"/>
      <c r="KWI194" s="973"/>
      <c r="KWJ194" s="973"/>
      <c r="KWK194" s="973"/>
      <c r="KWL194" s="973"/>
      <c r="KWM194" s="973"/>
      <c r="KWN194" s="973"/>
      <c r="KWO194" s="973"/>
      <c r="KWP194" s="973"/>
      <c r="KWQ194" s="973"/>
      <c r="KWR194" s="973"/>
      <c r="KWS194" s="973"/>
      <c r="KWT194" s="973"/>
      <c r="KWU194" s="973"/>
      <c r="KWV194" s="973"/>
      <c r="KWW194" s="973"/>
      <c r="KWX194" s="973"/>
      <c r="KWY194" s="973"/>
      <c r="KWZ194" s="973"/>
      <c r="KXA194" s="973"/>
      <c r="KXB194" s="973"/>
      <c r="KXC194" s="973"/>
      <c r="KXD194" s="973"/>
      <c r="KXE194" s="973"/>
      <c r="KXF194" s="973"/>
      <c r="KXG194" s="973"/>
      <c r="KXH194" s="973"/>
      <c r="KXI194" s="973"/>
      <c r="KXJ194" s="973"/>
      <c r="KXK194" s="973"/>
      <c r="KXL194" s="973"/>
      <c r="KXM194" s="973"/>
      <c r="KXN194" s="973"/>
      <c r="KXO194" s="973"/>
      <c r="KXP194" s="973"/>
      <c r="KXQ194" s="973"/>
      <c r="KXR194" s="973"/>
      <c r="KXS194" s="973"/>
      <c r="KXT194" s="973"/>
      <c r="KXU194" s="973"/>
      <c r="KXV194" s="973"/>
      <c r="KXW194" s="973"/>
      <c r="KXX194" s="973"/>
      <c r="KXY194" s="973"/>
      <c r="KXZ194" s="973"/>
      <c r="KYA194" s="973"/>
      <c r="KYB194" s="973"/>
      <c r="KYC194" s="973"/>
      <c r="KYD194" s="973"/>
      <c r="KYE194" s="973"/>
      <c r="KYF194" s="973"/>
      <c r="KYG194" s="973"/>
      <c r="KYH194" s="973"/>
      <c r="KYI194" s="973"/>
      <c r="KYJ194" s="973"/>
      <c r="KYK194" s="973"/>
      <c r="KYL194" s="973"/>
      <c r="KYM194" s="973"/>
      <c r="KYN194" s="973"/>
      <c r="KYO194" s="973"/>
      <c r="KYP194" s="973"/>
      <c r="KYQ194" s="973"/>
      <c r="KYR194" s="973"/>
      <c r="KYS194" s="973"/>
      <c r="KYT194" s="973"/>
      <c r="KYU194" s="973"/>
      <c r="KYV194" s="973"/>
      <c r="KYW194" s="973"/>
      <c r="KYX194" s="973"/>
      <c r="KYY194" s="973"/>
      <c r="KYZ194" s="973"/>
      <c r="KZA194" s="973"/>
      <c r="KZB194" s="973"/>
      <c r="KZC194" s="973"/>
      <c r="KZD194" s="973"/>
      <c r="KZE194" s="973"/>
      <c r="KZF194" s="973"/>
      <c r="KZG194" s="973"/>
      <c r="KZH194" s="973"/>
      <c r="KZI194" s="973"/>
      <c r="KZJ194" s="973"/>
      <c r="KZK194" s="973"/>
      <c r="KZL194" s="973"/>
      <c r="KZM194" s="973"/>
      <c r="KZN194" s="973"/>
      <c r="KZO194" s="973"/>
      <c r="KZP194" s="973"/>
      <c r="KZQ194" s="973"/>
      <c r="KZR194" s="973"/>
      <c r="KZS194" s="973"/>
      <c r="KZT194" s="973"/>
      <c r="KZU194" s="973"/>
      <c r="KZV194" s="973"/>
      <c r="KZW194" s="973"/>
      <c r="KZX194" s="973"/>
      <c r="KZY194" s="973"/>
      <c r="KZZ194" s="973"/>
      <c r="LAA194" s="973"/>
      <c r="LAB194" s="973"/>
      <c r="LAC194" s="973"/>
      <c r="LAD194" s="973"/>
      <c r="LAE194" s="973"/>
      <c r="LAF194" s="973"/>
      <c r="LAG194" s="973"/>
      <c r="LAH194" s="973"/>
      <c r="LAI194" s="973"/>
      <c r="LAJ194" s="973"/>
      <c r="LAK194" s="973"/>
      <c r="LAL194" s="973"/>
      <c r="LAM194" s="973"/>
      <c r="LAN194" s="973"/>
      <c r="LAO194" s="973"/>
      <c r="LAP194" s="973"/>
      <c r="LAQ194" s="973"/>
      <c r="LAR194" s="973"/>
      <c r="LAS194" s="973"/>
      <c r="LAT194" s="973"/>
      <c r="LAU194" s="973"/>
      <c r="LAV194" s="973"/>
      <c r="LAW194" s="973"/>
      <c r="LAX194" s="973"/>
      <c r="LAY194" s="973"/>
      <c r="LAZ194" s="973"/>
      <c r="LBA194" s="973"/>
      <c r="LBB194" s="973"/>
      <c r="LBC194" s="973"/>
      <c r="LBD194" s="973"/>
      <c r="LBE194" s="973"/>
      <c r="LBF194" s="973"/>
      <c r="LBG194" s="973"/>
      <c r="LBH194" s="973"/>
      <c r="LBI194" s="973"/>
      <c r="LBJ194" s="973"/>
      <c r="LBK194" s="973"/>
      <c r="LBL194" s="973"/>
      <c r="LBM194" s="973"/>
      <c r="LBN194" s="973"/>
      <c r="LBO194" s="973"/>
      <c r="LBP194" s="973"/>
      <c r="LBQ194" s="973"/>
      <c r="LBR194" s="973"/>
      <c r="LBS194" s="973"/>
      <c r="LBT194" s="973"/>
      <c r="LBU194" s="973"/>
      <c r="LBV194" s="973"/>
      <c r="LBW194" s="973"/>
      <c r="LBX194" s="973"/>
      <c r="LBY194" s="973"/>
      <c r="LBZ194" s="973"/>
      <c r="LCA194" s="973"/>
      <c r="LCB194" s="973"/>
      <c r="LCC194" s="973"/>
      <c r="LCD194" s="973"/>
      <c r="LCE194" s="973"/>
      <c r="LCF194" s="973"/>
      <c r="LCG194" s="973"/>
      <c r="LCH194" s="973"/>
      <c r="LCI194" s="973"/>
      <c r="LCJ194" s="973"/>
      <c r="LCK194" s="973"/>
      <c r="LCL194" s="973"/>
      <c r="LCM194" s="973"/>
      <c r="LCN194" s="973"/>
      <c r="LCO194" s="973"/>
      <c r="LCP194" s="973"/>
      <c r="LCQ194" s="973"/>
      <c r="LCR194" s="973"/>
      <c r="LCS194" s="973"/>
      <c r="LCT194" s="973"/>
      <c r="LCU194" s="973"/>
      <c r="LCV194" s="973"/>
      <c r="LCW194" s="973"/>
      <c r="LCX194" s="973"/>
      <c r="LCY194" s="973"/>
      <c r="LCZ194" s="973"/>
      <c r="LDA194" s="973"/>
      <c r="LDB194" s="973"/>
      <c r="LDC194" s="973"/>
      <c r="LDD194" s="973"/>
      <c r="LDE194" s="973"/>
      <c r="LDF194" s="973"/>
      <c r="LDG194" s="973"/>
      <c r="LDH194" s="973"/>
      <c r="LDI194" s="973"/>
      <c r="LDJ194" s="973"/>
      <c r="LDK194" s="973"/>
      <c r="LDL194" s="973"/>
      <c r="LDM194" s="973"/>
      <c r="LDN194" s="973"/>
      <c r="LDO194" s="973"/>
      <c r="LDP194" s="973"/>
      <c r="LDQ194" s="973"/>
      <c r="LDR194" s="973"/>
      <c r="LDS194" s="973"/>
      <c r="LDT194" s="973"/>
      <c r="LDU194" s="973"/>
      <c r="LDV194" s="973"/>
      <c r="LDW194" s="973"/>
      <c r="LDX194" s="973"/>
      <c r="LDY194" s="973"/>
      <c r="LDZ194" s="973"/>
      <c r="LEA194" s="973"/>
      <c r="LEB194" s="973"/>
      <c r="LEC194" s="973"/>
      <c r="LED194" s="973"/>
      <c r="LEE194" s="973"/>
      <c r="LEF194" s="973"/>
      <c r="LEG194" s="973"/>
      <c r="LEH194" s="973"/>
      <c r="LEI194" s="973"/>
      <c r="LEJ194" s="973"/>
      <c r="LEK194" s="973"/>
      <c r="LEL194" s="973"/>
      <c r="LEM194" s="973"/>
      <c r="LEN194" s="973"/>
      <c r="LEO194" s="973"/>
      <c r="LEP194" s="973"/>
      <c r="LEQ194" s="973"/>
      <c r="LER194" s="973"/>
      <c r="LES194" s="973"/>
      <c r="LET194" s="973"/>
      <c r="LEU194" s="973"/>
      <c r="LEV194" s="973"/>
      <c r="LEW194" s="973"/>
      <c r="LEX194" s="973"/>
      <c r="LEY194" s="973"/>
      <c r="LEZ194" s="973"/>
      <c r="LFA194" s="973"/>
      <c r="LFB194" s="973"/>
      <c r="LFC194" s="973"/>
      <c r="LFD194" s="973"/>
      <c r="LFE194" s="973"/>
      <c r="LFF194" s="973"/>
      <c r="LFG194" s="973"/>
      <c r="LFH194" s="973"/>
      <c r="LFI194" s="973"/>
      <c r="LFJ194" s="973"/>
      <c r="LFK194" s="973"/>
      <c r="LFL194" s="973"/>
      <c r="LFM194" s="973"/>
      <c r="LFN194" s="973"/>
      <c r="LFO194" s="973"/>
      <c r="LFP194" s="973"/>
      <c r="LFQ194" s="973"/>
      <c r="LFR194" s="973"/>
      <c r="LFS194" s="973"/>
      <c r="LFT194" s="973"/>
      <c r="LFU194" s="973"/>
      <c r="LFV194" s="973"/>
      <c r="LFW194" s="973"/>
      <c r="LFX194" s="973"/>
      <c r="LFY194" s="973"/>
      <c r="LFZ194" s="973"/>
      <c r="LGA194" s="973"/>
      <c r="LGB194" s="973"/>
      <c r="LGC194" s="973"/>
      <c r="LGD194" s="973"/>
      <c r="LGE194" s="973"/>
      <c r="LGF194" s="973"/>
      <c r="LGG194" s="973"/>
      <c r="LGH194" s="973"/>
      <c r="LGI194" s="973"/>
      <c r="LGJ194" s="973"/>
      <c r="LGK194" s="973"/>
      <c r="LGL194" s="973"/>
      <c r="LGM194" s="973"/>
      <c r="LGN194" s="973"/>
      <c r="LGO194" s="973"/>
      <c r="LGP194" s="973"/>
      <c r="LGQ194" s="973"/>
      <c r="LGR194" s="973"/>
      <c r="LGS194" s="973"/>
      <c r="LGT194" s="973"/>
      <c r="LGU194" s="973"/>
      <c r="LGV194" s="973"/>
      <c r="LGW194" s="973"/>
      <c r="LGX194" s="973"/>
      <c r="LGY194" s="973"/>
      <c r="LGZ194" s="973"/>
      <c r="LHA194" s="973"/>
      <c r="LHB194" s="973"/>
      <c r="LHC194" s="973"/>
      <c r="LHD194" s="973"/>
      <c r="LHE194" s="973"/>
      <c r="LHF194" s="973"/>
      <c r="LHG194" s="973"/>
      <c r="LHH194" s="973"/>
      <c r="LHI194" s="973"/>
      <c r="LHJ194" s="973"/>
      <c r="LHK194" s="973"/>
      <c r="LHL194" s="973"/>
      <c r="LHM194" s="973"/>
      <c r="LHN194" s="973"/>
      <c r="LHO194" s="973"/>
      <c r="LHP194" s="973"/>
      <c r="LHQ194" s="973"/>
      <c r="LHR194" s="973"/>
      <c r="LHS194" s="973"/>
      <c r="LHT194" s="973"/>
      <c r="LHU194" s="973"/>
      <c r="LHV194" s="973"/>
      <c r="LHW194" s="973"/>
      <c r="LHX194" s="973"/>
      <c r="LHY194" s="973"/>
      <c r="LHZ194" s="973"/>
      <c r="LIA194" s="973"/>
      <c r="LIB194" s="973"/>
      <c r="LIC194" s="973"/>
      <c r="LID194" s="973"/>
      <c r="LIE194" s="973"/>
      <c r="LIF194" s="973"/>
      <c r="LIG194" s="973"/>
      <c r="LIH194" s="973"/>
      <c r="LII194" s="973"/>
      <c r="LIJ194" s="973"/>
      <c r="LIK194" s="973"/>
      <c r="LIL194" s="973"/>
      <c r="LIM194" s="973"/>
      <c r="LIN194" s="973"/>
      <c r="LIO194" s="973"/>
      <c r="LIP194" s="973"/>
      <c r="LIQ194" s="973"/>
      <c r="LIR194" s="973"/>
      <c r="LIS194" s="973"/>
      <c r="LIT194" s="973"/>
      <c r="LIU194" s="973"/>
      <c r="LIV194" s="973"/>
      <c r="LIW194" s="973"/>
      <c r="LIX194" s="973"/>
      <c r="LIY194" s="973"/>
      <c r="LIZ194" s="973"/>
      <c r="LJA194" s="973"/>
      <c r="LJB194" s="973"/>
      <c r="LJC194" s="973"/>
      <c r="LJD194" s="973"/>
      <c r="LJE194" s="973"/>
      <c r="LJF194" s="973"/>
      <c r="LJG194" s="973"/>
      <c r="LJH194" s="973"/>
      <c r="LJI194" s="973"/>
      <c r="LJJ194" s="973"/>
      <c r="LJK194" s="973"/>
      <c r="LJL194" s="973"/>
      <c r="LJM194" s="973"/>
      <c r="LJN194" s="973"/>
      <c r="LJO194" s="973"/>
      <c r="LJP194" s="973"/>
      <c r="LJQ194" s="973"/>
      <c r="LJR194" s="973"/>
      <c r="LJS194" s="973"/>
      <c r="LJT194" s="973"/>
      <c r="LJU194" s="973"/>
      <c r="LJV194" s="973"/>
      <c r="LJW194" s="973"/>
      <c r="LJX194" s="973"/>
      <c r="LJY194" s="973"/>
      <c r="LJZ194" s="973"/>
      <c r="LKA194" s="973"/>
      <c r="LKB194" s="973"/>
      <c r="LKC194" s="973"/>
      <c r="LKD194" s="973"/>
      <c r="LKE194" s="973"/>
      <c r="LKF194" s="973"/>
      <c r="LKG194" s="973"/>
      <c r="LKH194" s="973"/>
      <c r="LKI194" s="973"/>
      <c r="LKJ194" s="973"/>
      <c r="LKK194" s="973"/>
      <c r="LKL194" s="973"/>
      <c r="LKM194" s="973"/>
      <c r="LKN194" s="973"/>
      <c r="LKO194" s="973"/>
      <c r="LKP194" s="973"/>
      <c r="LKQ194" s="973"/>
      <c r="LKR194" s="973"/>
      <c r="LKS194" s="973"/>
      <c r="LKT194" s="973"/>
      <c r="LKU194" s="973"/>
      <c r="LKV194" s="973"/>
      <c r="LKW194" s="973"/>
      <c r="LKX194" s="973"/>
      <c r="LKY194" s="973"/>
      <c r="LKZ194" s="973"/>
      <c r="LLA194" s="973"/>
      <c r="LLB194" s="973"/>
      <c r="LLC194" s="973"/>
      <c r="LLD194" s="973"/>
      <c r="LLE194" s="973"/>
      <c r="LLF194" s="973"/>
      <c r="LLG194" s="973"/>
      <c r="LLH194" s="973"/>
      <c r="LLI194" s="973"/>
      <c r="LLJ194" s="973"/>
      <c r="LLK194" s="973"/>
      <c r="LLL194" s="973"/>
      <c r="LLM194" s="973"/>
      <c r="LLN194" s="973"/>
      <c r="LLO194" s="973"/>
      <c r="LLP194" s="973"/>
      <c r="LLQ194" s="973"/>
      <c r="LLR194" s="973"/>
      <c r="LLS194" s="973"/>
      <c r="LLT194" s="973"/>
      <c r="LLU194" s="973"/>
      <c r="LLV194" s="973"/>
      <c r="LLW194" s="973"/>
      <c r="LLX194" s="973"/>
      <c r="LLY194" s="973"/>
      <c r="LLZ194" s="973"/>
      <c r="LMA194" s="973"/>
      <c r="LMB194" s="973"/>
      <c r="LMC194" s="973"/>
      <c r="LMD194" s="973"/>
      <c r="LME194" s="973"/>
      <c r="LMF194" s="973"/>
      <c r="LMG194" s="973"/>
      <c r="LMH194" s="973"/>
      <c r="LMI194" s="973"/>
      <c r="LMJ194" s="973"/>
      <c r="LMK194" s="973"/>
      <c r="LML194" s="973"/>
      <c r="LMM194" s="973"/>
      <c r="LMN194" s="973"/>
      <c r="LMO194" s="973"/>
      <c r="LMP194" s="973"/>
      <c r="LMQ194" s="973"/>
      <c r="LMR194" s="973"/>
      <c r="LMS194" s="973"/>
      <c r="LMT194" s="973"/>
      <c r="LMU194" s="973"/>
      <c r="LMV194" s="973"/>
      <c r="LMW194" s="973"/>
      <c r="LMX194" s="973"/>
      <c r="LMY194" s="973"/>
      <c r="LMZ194" s="973"/>
      <c r="LNA194" s="973"/>
      <c r="LNB194" s="973"/>
      <c r="LNC194" s="973"/>
      <c r="LND194" s="973"/>
      <c r="LNE194" s="973"/>
      <c r="LNF194" s="973"/>
      <c r="LNG194" s="973"/>
      <c r="LNH194" s="973"/>
      <c r="LNI194" s="973"/>
      <c r="LNJ194" s="973"/>
      <c r="LNK194" s="973"/>
      <c r="LNL194" s="973"/>
      <c r="LNM194" s="973"/>
      <c r="LNN194" s="973"/>
      <c r="LNO194" s="973"/>
      <c r="LNP194" s="973"/>
      <c r="LNQ194" s="973"/>
      <c r="LNR194" s="973"/>
      <c r="LNS194" s="973"/>
      <c r="LNT194" s="973"/>
      <c r="LNU194" s="973"/>
      <c r="LNV194" s="973"/>
      <c r="LNW194" s="973"/>
      <c r="LNX194" s="973"/>
      <c r="LNY194" s="973"/>
      <c r="LNZ194" s="973"/>
      <c r="LOA194" s="973"/>
      <c r="LOB194" s="973"/>
      <c r="LOC194" s="973"/>
      <c r="LOD194" s="973"/>
      <c r="LOE194" s="973"/>
      <c r="LOF194" s="973"/>
      <c r="LOG194" s="973"/>
      <c r="LOH194" s="973"/>
      <c r="LOI194" s="973"/>
      <c r="LOJ194" s="973"/>
      <c r="LOK194" s="973"/>
      <c r="LOL194" s="973"/>
      <c r="LOM194" s="973"/>
      <c r="LON194" s="973"/>
      <c r="LOO194" s="973"/>
      <c r="LOP194" s="973"/>
      <c r="LOQ194" s="973"/>
      <c r="LOR194" s="973"/>
      <c r="LOS194" s="973"/>
      <c r="LOT194" s="973"/>
      <c r="LOU194" s="973"/>
      <c r="LOV194" s="973"/>
      <c r="LOW194" s="973"/>
      <c r="LOX194" s="973"/>
      <c r="LOY194" s="973"/>
      <c r="LOZ194" s="973"/>
      <c r="LPA194" s="973"/>
      <c r="LPB194" s="973"/>
      <c r="LPC194" s="973"/>
      <c r="LPD194" s="973"/>
      <c r="LPE194" s="973"/>
      <c r="LPF194" s="973"/>
      <c r="LPG194" s="973"/>
      <c r="LPH194" s="973"/>
      <c r="LPI194" s="973"/>
      <c r="LPJ194" s="973"/>
      <c r="LPK194" s="973"/>
      <c r="LPL194" s="973"/>
      <c r="LPM194" s="973"/>
      <c r="LPN194" s="973"/>
      <c r="LPO194" s="973"/>
      <c r="LPP194" s="973"/>
      <c r="LPQ194" s="973"/>
      <c r="LPR194" s="973"/>
      <c r="LPS194" s="973"/>
      <c r="LPT194" s="973"/>
      <c r="LPU194" s="973"/>
      <c r="LPV194" s="973"/>
      <c r="LPW194" s="973"/>
      <c r="LPX194" s="973"/>
      <c r="LPY194" s="973"/>
      <c r="LPZ194" s="973"/>
      <c r="LQA194" s="973"/>
      <c r="LQB194" s="973"/>
      <c r="LQC194" s="973"/>
      <c r="LQD194" s="973"/>
      <c r="LQE194" s="973"/>
      <c r="LQF194" s="973"/>
      <c r="LQG194" s="973"/>
      <c r="LQH194" s="973"/>
      <c r="LQI194" s="973"/>
      <c r="LQJ194" s="973"/>
      <c r="LQK194" s="973"/>
      <c r="LQL194" s="973"/>
      <c r="LQM194" s="973"/>
      <c r="LQN194" s="973"/>
      <c r="LQO194" s="973"/>
      <c r="LQP194" s="973"/>
      <c r="LQQ194" s="973"/>
      <c r="LQR194" s="973"/>
      <c r="LQS194" s="973"/>
      <c r="LQT194" s="973"/>
      <c r="LQU194" s="973"/>
      <c r="LQV194" s="973"/>
      <c r="LQW194" s="973"/>
      <c r="LQX194" s="973"/>
      <c r="LQY194" s="973"/>
      <c r="LQZ194" s="973"/>
      <c r="LRA194" s="973"/>
      <c r="LRB194" s="973"/>
      <c r="LRC194" s="973"/>
      <c r="LRD194" s="973"/>
      <c r="LRE194" s="973"/>
      <c r="LRF194" s="973"/>
      <c r="LRG194" s="973"/>
      <c r="LRH194" s="973"/>
      <c r="LRI194" s="973"/>
      <c r="LRJ194" s="973"/>
      <c r="LRK194" s="973"/>
      <c r="LRL194" s="973"/>
      <c r="LRM194" s="973"/>
      <c r="LRN194" s="973"/>
      <c r="LRO194" s="973"/>
      <c r="LRP194" s="973"/>
      <c r="LRQ194" s="973"/>
      <c r="LRR194" s="973"/>
      <c r="LRS194" s="973"/>
      <c r="LRT194" s="973"/>
      <c r="LRU194" s="973"/>
      <c r="LRV194" s="973"/>
      <c r="LRW194" s="973"/>
      <c r="LRX194" s="973"/>
      <c r="LRY194" s="973"/>
      <c r="LRZ194" s="973"/>
      <c r="LSA194" s="973"/>
      <c r="LSB194" s="973"/>
      <c r="LSC194" s="973"/>
      <c r="LSD194" s="973"/>
      <c r="LSE194" s="973"/>
      <c r="LSF194" s="973"/>
      <c r="LSG194" s="973"/>
      <c r="LSH194" s="973"/>
      <c r="LSI194" s="973"/>
      <c r="LSJ194" s="973"/>
      <c r="LSK194" s="973"/>
      <c r="LSL194" s="973"/>
      <c r="LSM194" s="973"/>
      <c r="LSN194" s="973"/>
      <c r="LSO194" s="973"/>
      <c r="LSP194" s="973"/>
      <c r="LSQ194" s="973"/>
      <c r="LSR194" s="973"/>
      <c r="LSS194" s="973"/>
      <c r="LST194" s="973"/>
      <c r="LSU194" s="973"/>
      <c r="LSV194" s="973"/>
      <c r="LSW194" s="973"/>
      <c r="LSX194" s="973"/>
      <c r="LSY194" s="973"/>
      <c r="LSZ194" s="973"/>
      <c r="LTA194" s="973"/>
      <c r="LTB194" s="973"/>
      <c r="LTC194" s="973"/>
      <c r="LTD194" s="973"/>
      <c r="LTE194" s="973"/>
      <c r="LTF194" s="973"/>
      <c r="LTG194" s="973"/>
      <c r="LTH194" s="973"/>
      <c r="LTI194" s="973"/>
      <c r="LTJ194" s="973"/>
      <c r="LTK194" s="973"/>
      <c r="LTL194" s="973"/>
      <c r="LTM194" s="973"/>
      <c r="LTN194" s="973"/>
      <c r="LTO194" s="973"/>
      <c r="LTP194" s="973"/>
      <c r="LTQ194" s="973"/>
      <c r="LTR194" s="973"/>
      <c r="LTS194" s="973"/>
      <c r="LTT194" s="973"/>
      <c r="LTU194" s="973"/>
      <c r="LTV194" s="973"/>
      <c r="LTW194" s="973"/>
      <c r="LTX194" s="973"/>
      <c r="LTY194" s="973"/>
      <c r="LTZ194" s="973"/>
      <c r="LUA194" s="973"/>
      <c r="LUB194" s="973"/>
      <c r="LUC194" s="973"/>
      <c r="LUD194" s="973"/>
      <c r="LUE194" s="973"/>
      <c r="LUF194" s="973"/>
      <c r="LUG194" s="973"/>
      <c r="LUH194" s="973"/>
      <c r="LUI194" s="973"/>
      <c r="LUJ194" s="973"/>
      <c r="LUK194" s="973"/>
      <c r="LUL194" s="973"/>
      <c r="LUM194" s="973"/>
      <c r="LUN194" s="973"/>
      <c r="LUO194" s="973"/>
      <c r="LUP194" s="973"/>
      <c r="LUQ194" s="973"/>
      <c r="LUR194" s="973"/>
      <c r="LUS194" s="973"/>
      <c r="LUT194" s="973"/>
      <c r="LUU194" s="973"/>
      <c r="LUV194" s="973"/>
      <c r="LUW194" s="973"/>
      <c r="LUX194" s="973"/>
      <c r="LUY194" s="973"/>
      <c r="LUZ194" s="973"/>
      <c r="LVA194" s="973"/>
      <c r="LVB194" s="973"/>
      <c r="LVC194" s="973"/>
      <c r="LVD194" s="973"/>
      <c r="LVE194" s="973"/>
      <c r="LVF194" s="973"/>
      <c r="LVG194" s="973"/>
      <c r="LVH194" s="973"/>
      <c r="LVI194" s="973"/>
      <c r="LVJ194" s="973"/>
      <c r="LVK194" s="973"/>
      <c r="LVL194" s="973"/>
      <c r="LVM194" s="973"/>
      <c r="LVN194" s="973"/>
      <c r="LVO194" s="973"/>
      <c r="LVP194" s="973"/>
      <c r="LVQ194" s="973"/>
      <c r="LVR194" s="973"/>
      <c r="LVS194" s="973"/>
      <c r="LVT194" s="973"/>
      <c r="LVU194" s="973"/>
      <c r="LVV194" s="973"/>
      <c r="LVW194" s="973"/>
      <c r="LVX194" s="973"/>
      <c r="LVY194" s="973"/>
      <c r="LVZ194" s="973"/>
      <c r="LWA194" s="973"/>
      <c r="LWB194" s="973"/>
      <c r="LWC194" s="973"/>
      <c r="LWD194" s="973"/>
      <c r="LWE194" s="973"/>
      <c r="LWF194" s="973"/>
      <c r="LWG194" s="973"/>
      <c r="LWH194" s="973"/>
      <c r="LWI194" s="973"/>
      <c r="LWJ194" s="973"/>
      <c r="LWK194" s="973"/>
      <c r="LWL194" s="973"/>
      <c r="LWM194" s="973"/>
      <c r="LWN194" s="973"/>
      <c r="LWO194" s="973"/>
      <c r="LWP194" s="973"/>
      <c r="LWQ194" s="973"/>
      <c r="LWR194" s="973"/>
      <c r="LWS194" s="973"/>
      <c r="LWT194" s="973"/>
      <c r="LWU194" s="973"/>
      <c r="LWV194" s="973"/>
      <c r="LWW194" s="973"/>
      <c r="LWX194" s="973"/>
      <c r="LWY194" s="973"/>
      <c r="LWZ194" s="973"/>
      <c r="LXA194" s="973"/>
      <c r="LXB194" s="973"/>
      <c r="LXC194" s="973"/>
      <c r="LXD194" s="973"/>
      <c r="LXE194" s="973"/>
      <c r="LXF194" s="973"/>
      <c r="LXG194" s="973"/>
      <c r="LXH194" s="973"/>
      <c r="LXI194" s="973"/>
      <c r="LXJ194" s="973"/>
      <c r="LXK194" s="973"/>
      <c r="LXL194" s="973"/>
      <c r="LXM194" s="973"/>
      <c r="LXN194" s="973"/>
      <c r="LXO194" s="973"/>
      <c r="LXP194" s="973"/>
      <c r="LXQ194" s="973"/>
      <c r="LXR194" s="973"/>
      <c r="LXS194" s="973"/>
      <c r="LXT194" s="973"/>
      <c r="LXU194" s="973"/>
      <c r="LXV194" s="973"/>
      <c r="LXW194" s="973"/>
      <c r="LXX194" s="973"/>
      <c r="LXY194" s="973"/>
      <c r="LXZ194" s="973"/>
      <c r="LYA194" s="973"/>
      <c r="LYB194" s="973"/>
      <c r="LYC194" s="973"/>
      <c r="LYD194" s="973"/>
      <c r="LYE194" s="973"/>
      <c r="LYF194" s="973"/>
      <c r="LYG194" s="973"/>
      <c r="LYH194" s="973"/>
      <c r="LYI194" s="973"/>
      <c r="LYJ194" s="973"/>
      <c r="LYK194" s="973"/>
      <c r="LYL194" s="973"/>
      <c r="LYM194" s="973"/>
      <c r="LYN194" s="973"/>
      <c r="LYO194" s="973"/>
      <c r="LYP194" s="973"/>
      <c r="LYQ194" s="973"/>
      <c r="LYR194" s="973"/>
      <c r="LYS194" s="973"/>
      <c r="LYT194" s="973"/>
      <c r="LYU194" s="973"/>
      <c r="LYV194" s="973"/>
      <c r="LYW194" s="973"/>
      <c r="LYX194" s="973"/>
      <c r="LYY194" s="973"/>
      <c r="LYZ194" s="973"/>
      <c r="LZA194" s="973"/>
      <c r="LZB194" s="973"/>
      <c r="LZC194" s="973"/>
      <c r="LZD194" s="973"/>
      <c r="LZE194" s="973"/>
      <c r="LZF194" s="973"/>
      <c r="LZG194" s="973"/>
      <c r="LZH194" s="973"/>
      <c r="LZI194" s="973"/>
      <c r="LZJ194" s="973"/>
      <c r="LZK194" s="973"/>
      <c r="LZL194" s="973"/>
      <c r="LZM194" s="973"/>
      <c r="LZN194" s="973"/>
      <c r="LZO194" s="973"/>
      <c r="LZP194" s="973"/>
      <c r="LZQ194" s="973"/>
      <c r="LZR194" s="973"/>
      <c r="LZS194" s="973"/>
      <c r="LZT194" s="973"/>
      <c r="LZU194" s="973"/>
      <c r="LZV194" s="973"/>
      <c r="LZW194" s="973"/>
      <c r="LZX194" s="973"/>
      <c r="LZY194" s="973"/>
      <c r="LZZ194" s="973"/>
      <c r="MAA194" s="973"/>
      <c r="MAB194" s="973"/>
      <c r="MAC194" s="973"/>
      <c r="MAD194" s="973"/>
      <c r="MAE194" s="973"/>
      <c r="MAF194" s="973"/>
      <c r="MAG194" s="973"/>
      <c r="MAH194" s="973"/>
      <c r="MAI194" s="973"/>
      <c r="MAJ194" s="973"/>
      <c r="MAK194" s="973"/>
      <c r="MAL194" s="973"/>
      <c r="MAM194" s="973"/>
      <c r="MAN194" s="973"/>
      <c r="MAO194" s="973"/>
      <c r="MAP194" s="973"/>
      <c r="MAQ194" s="973"/>
      <c r="MAR194" s="973"/>
      <c r="MAS194" s="973"/>
      <c r="MAT194" s="973"/>
      <c r="MAU194" s="973"/>
      <c r="MAV194" s="973"/>
      <c r="MAW194" s="973"/>
      <c r="MAX194" s="973"/>
      <c r="MAY194" s="973"/>
      <c r="MAZ194" s="973"/>
      <c r="MBA194" s="973"/>
      <c r="MBB194" s="973"/>
      <c r="MBC194" s="973"/>
      <c r="MBD194" s="973"/>
      <c r="MBE194" s="973"/>
      <c r="MBF194" s="973"/>
      <c r="MBG194" s="973"/>
      <c r="MBH194" s="973"/>
      <c r="MBI194" s="973"/>
      <c r="MBJ194" s="973"/>
      <c r="MBK194" s="973"/>
      <c r="MBL194" s="973"/>
      <c r="MBM194" s="973"/>
      <c r="MBN194" s="973"/>
      <c r="MBO194" s="973"/>
      <c r="MBP194" s="973"/>
      <c r="MBQ194" s="973"/>
      <c r="MBR194" s="973"/>
      <c r="MBS194" s="973"/>
      <c r="MBT194" s="973"/>
      <c r="MBU194" s="973"/>
      <c r="MBV194" s="973"/>
      <c r="MBW194" s="973"/>
      <c r="MBX194" s="973"/>
      <c r="MBY194" s="973"/>
      <c r="MBZ194" s="973"/>
      <c r="MCA194" s="973"/>
      <c r="MCB194" s="973"/>
      <c r="MCC194" s="973"/>
      <c r="MCD194" s="973"/>
      <c r="MCE194" s="973"/>
      <c r="MCF194" s="973"/>
      <c r="MCG194" s="973"/>
      <c r="MCH194" s="973"/>
      <c r="MCI194" s="973"/>
      <c r="MCJ194" s="973"/>
      <c r="MCK194" s="973"/>
      <c r="MCL194" s="973"/>
      <c r="MCM194" s="973"/>
      <c r="MCN194" s="973"/>
      <c r="MCO194" s="973"/>
      <c r="MCP194" s="973"/>
      <c r="MCQ194" s="973"/>
      <c r="MCR194" s="973"/>
      <c r="MCS194" s="973"/>
      <c r="MCT194" s="973"/>
      <c r="MCU194" s="973"/>
      <c r="MCV194" s="973"/>
      <c r="MCW194" s="973"/>
      <c r="MCX194" s="973"/>
      <c r="MCY194" s="973"/>
      <c r="MCZ194" s="973"/>
      <c r="MDA194" s="973"/>
      <c r="MDB194" s="973"/>
      <c r="MDC194" s="973"/>
      <c r="MDD194" s="973"/>
      <c r="MDE194" s="973"/>
      <c r="MDF194" s="973"/>
      <c r="MDG194" s="973"/>
      <c r="MDH194" s="973"/>
      <c r="MDI194" s="973"/>
      <c r="MDJ194" s="973"/>
      <c r="MDK194" s="973"/>
      <c r="MDL194" s="973"/>
      <c r="MDM194" s="973"/>
      <c r="MDN194" s="973"/>
      <c r="MDO194" s="973"/>
      <c r="MDP194" s="973"/>
      <c r="MDQ194" s="973"/>
      <c r="MDR194" s="973"/>
      <c r="MDS194" s="973"/>
      <c r="MDT194" s="973"/>
      <c r="MDU194" s="973"/>
      <c r="MDV194" s="973"/>
      <c r="MDW194" s="973"/>
      <c r="MDX194" s="973"/>
      <c r="MDY194" s="973"/>
      <c r="MDZ194" s="973"/>
      <c r="MEA194" s="973"/>
      <c r="MEB194" s="973"/>
      <c r="MEC194" s="973"/>
      <c r="MED194" s="973"/>
      <c r="MEE194" s="973"/>
      <c r="MEF194" s="973"/>
      <c r="MEG194" s="973"/>
      <c r="MEH194" s="973"/>
      <c r="MEI194" s="973"/>
      <c r="MEJ194" s="973"/>
      <c r="MEK194" s="973"/>
      <c r="MEL194" s="973"/>
      <c r="MEM194" s="973"/>
      <c r="MEN194" s="973"/>
      <c r="MEO194" s="973"/>
      <c r="MEP194" s="973"/>
      <c r="MEQ194" s="973"/>
      <c r="MER194" s="973"/>
      <c r="MES194" s="973"/>
      <c r="MET194" s="973"/>
      <c r="MEU194" s="973"/>
      <c r="MEV194" s="973"/>
      <c r="MEW194" s="973"/>
      <c r="MEX194" s="973"/>
      <c r="MEY194" s="973"/>
      <c r="MEZ194" s="973"/>
      <c r="MFA194" s="973"/>
      <c r="MFB194" s="973"/>
      <c r="MFC194" s="973"/>
      <c r="MFD194" s="973"/>
      <c r="MFE194" s="973"/>
      <c r="MFF194" s="973"/>
      <c r="MFG194" s="973"/>
      <c r="MFH194" s="973"/>
      <c r="MFI194" s="973"/>
      <c r="MFJ194" s="973"/>
      <c r="MFK194" s="973"/>
      <c r="MFL194" s="973"/>
      <c r="MFM194" s="973"/>
      <c r="MFN194" s="973"/>
      <c r="MFO194" s="973"/>
      <c r="MFP194" s="973"/>
      <c r="MFQ194" s="973"/>
      <c r="MFR194" s="973"/>
      <c r="MFS194" s="973"/>
      <c r="MFT194" s="973"/>
      <c r="MFU194" s="973"/>
      <c r="MFV194" s="973"/>
      <c r="MFW194" s="973"/>
      <c r="MFX194" s="973"/>
      <c r="MFY194" s="973"/>
      <c r="MFZ194" s="973"/>
      <c r="MGA194" s="973"/>
      <c r="MGB194" s="973"/>
      <c r="MGC194" s="973"/>
      <c r="MGD194" s="973"/>
      <c r="MGE194" s="973"/>
      <c r="MGF194" s="973"/>
      <c r="MGG194" s="973"/>
      <c r="MGH194" s="973"/>
      <c r="MGI194" s="973"/>
      <c r="MGJ194" s="973"/>
      <c r="MGK194" s="973"/>
      <c r="MGL194" s="973"/>
      <c r="MGM194" s="973"/>
      <c r="MGN194" s="973"/>
      <c r="MGO194" s="973"/>
      <c r="MGP194" s="973"/>
      <c r="MGQ194" s="973"/>
      <c r="MGR194" s="973"/>
      <c r="MGS194" s="973"/>
      <c r="MGT194" s="973"/>
      <c r="MGU194" s="973"/>
      <c r="MGV194" s="973"/>
      <c r="MGW194" s="973"/>
      <c r="MGX194" s="973"/>
      <c r="MGY194" s="973"/>
      <c r="MGZ194" s="973"/>
      <c r="MHA194" s="973"/>
      <c r="MHB194" s="973"/>
      <c r="MHC194" s="973"/>
      <c r="MHD194" s="973"/>
      <c r="MHE194" s="973"/>
      <c r="MHF194" s="973"/>
      <c r="MHG194" s="973"/>
      <c r="MHH194" s="973"/>
      <c r="MHI194" s="973"/>
      <c r="MHJ194" s="973"/>
      <c r="MHK194" s="973"/>
      <c r="MHL194" s="973"/>
      <c r="MHM194" s="973"/>
      <c r="MHN194" s="973"/>
      <c r="MHO194" s="973"/>
      <c r="MHP194" s="973"/>
      <c r="MHQ194" s="973"/>
      <c r="MHR194" s="973"/>
      <c r="MHS194" s="973"/>
      <c r="MHT194" s="973"/>
      <c r="MHU194" s="973"/>
      <c r="MHV194" s="973"/>
      <c r="MHW194" s="973"/>
      <c r="MHX194" s="973"/>
      <c r="MHY194" s="973"/>
      <c r="MHZ194" s="973"/>
      <c r="MIA194" s="973"/>
      <c r="MIB194" s="973"/>
      <c r="MIC194" s="973"/>
      <c r="MID194" s="973"/>
      <c r="MIE194" s="973"/>
      <c r="MIF194" s="973"/>
      <c r="MIG194" s="973"/>
      <c r="MIH194" s="973"/>
      <c r="MII194" s="973"/>
      <c r="MIJ194" s="973"/>
      <c r="MIK194" s="973"/>
      <c r="MIL194" s="973"/>
      <c r="MIM194" s="973"/>
      <c r="MIN194" s="973"/>
      <c r="MIO194" s="973"/>
      <c r="MIP194" s="973"/>
      <c r="MIQ194" s="973"/>
      <c r="MIR194" s="973"/>
      <c r="MIS194" s="973"/>
      <c r="MIT194" s="973"/>
      <c r="MIU194" s="973"/>
      <c r="MIV194" s="973"/>
      <c r="MIW194" s="973"/>
      <c r="MIX194" s="973"/>
      <c r="MIY194" s="973"/>
      <c r="MIZ194" s="973"/>
      <c r="MJA194" s="973"/>
      <c r="MJB194" s="973"/>
      <c r="MJC194" s="973"/>
      <c r="MJD194" s="973"/>
      <c r="MJE194" s="973"/>
      <c r="MJF194" s="973"/>
      <c r="MJG194" s="973"/>
      <c r="MJH194" s="973"/>
      <c r="MJI194" s="973"/>
      <c r="MJJ194" s="973"/>
      <c r="MJK194" s="973"/>
      <c r="MJL194" s="973"/>
      <c r="MJM194" s="973"/>
      <c r="MJN194" s="973"/>
      <c r="MJO194" s="973"/>
      <c r="MJP194" s="973"/>
      <c r="MJQ194" s="973"/>
      <c r="MJR194" s="973"/>
      <c r="MJS194" s="973"/>
      <c r="MJT194" s="973"/>
      <c r="MJU194" s="973"/>
      <c r="MJV194" s="973"/>
      <c r="MJW194" s="973"/>
      <c r="MJX194" s="973"/>
      <c r="MJY194" s="973"/>
      <c r="MJZ194" s="973"/>
      <c r="MKA194" s="973"/>
      <c r="MKB194" s="973"/>
      <c r="MKC194" s="973"/>
      <c r="MKD194" s="973"/>
      <c r="MKE194" s="973"/>
      <c r="MKF194" s="973"/>
      <c r="MKG194" s="973"/>
      <c r="MKH194" s="973"/>
      <c r="MKI194" s="973"/>
      <c r="MKJ194" s="973"/>
      <c r="MKK194" s="973"/>
      <c r="MKL194" s="973"/>
      <c r="MKM194" s="973"/>
      <c r="MKN194" s="973"/>
      <c r="MKO194" s="973"/>
      <c r="MKP194" s="973"/>
      <c r="MKQ194" s="973"/>
      <c r="MKR194" s="973"/>
      <c r="MKS194" s="973"/>
      <c r="MKT194" s="973"/>
      <c r="MKU194" s="973"/>
      <c r="MKV194" s="973"/>
      <c r="MKW194" s="973"/>
      <c r="MKX194" s="973"/>
      <c r="MKY194" s="973"/>
      <c r="MKZ194" s="973"/>
      <c r="MLA194" s="973"/>
      <c r="MLB194" s="973"/>
      <c r="MLC194" s="973"/>
      <c r="MLD194" s="973"/>
      <c r="MLE194" s="973"/>
      <c r="MLF194" s="973"/>
      <c r="MLG194" s="973"/>
      <c r="MLH194" s="973"/>
      <c r="MLI194" s="973"/>
      <c r="MLJ194" s="973"/>
      <c r="MLK194" s="973"/>
      <c r="MLL194" s="973"/>
      <c r="MLM194" s="973"/>
      <c r="MLN194" s="973"/>
      <c r="MLO194" s="973"/>
      <c r="MLP194" s="973"/>
      <c r="MLQ194" s="973"/>
      <c r="MLR194" s="973"/>
      <c r="MLS194" s="973"/>
      <c r="MLT194" s="973"/>
      <c r="MLU194" s="973"/>
      <c r="MLV194" s="973"/>
      <c r="MLW194" s="973"/>
      <c r="MLX194" s="973"/>
      <c r="MLY194" s="973"/>
      <c r="MLZ194" s="973"/>
      <c r="MMA194" s="973"/>
      <c r="MMB194" s="973"/>
      <c r="MMC194" s="973"/>
      <c r="MMD194" s="973"/>
      <c r="MME194" s="973"/>
      <c r="MMF194" s="973"/>
      <c r="MMG194" s="973"/>
      <c r="MMH194" s="973"/>
      <c r="MMI194" s="973"/>
      <c r="MMJ194" s="973"/>
      <c r="MMK194" s="973"/>
      <c r="MML194" s="973"/>
      <c r="MMM194" s="973"/>
      <c r="MMN194" s="973"/>
      <c r="MMO194" s="973"/>
      <c r="MMP194" s="973"/>
      <c r="MMQ194" s="973"/>
      <c r="MMR194" s="973"/>
      <c r="MMS194" s="973"/>
      <c r="MMT194" s="973"/>
      <c r="MMU194" s="973"/>
      <c r="MMV194" s="973"/>
      <c r="MMW194" s="973"/>
      <c r="MMX194" s="973"/>
      <c r="MMY194" s="973"/>
      <c r="MMZ194" s="973"/>
      <c r="MNA194" s="973"/>
      <c r="MNB194" s="973"/>
      <c r="MNC194" s="973"/>
      <c r="MND194" s="973"/>
      <c r="MNE194" s="973"/>
      <c r="MNF194" s="973"/>
      <c r="MNG194" s="973"/>
      <c r="MNH194" s="973"/>
      <c r="MNI194" s="973"/>
      <c r="MNJ194" s="973"/>
      <c r="MNK194" s="973"/>
      <c r="MNL194" s="973"/>
      <c r="MNM194" s="973"/>
      <c r="MNN194" s="973"/>
      <c r="MNO194" s="973"/>
      <c r="MNP194" s="973"/>
      <c r="MNQ194" s="973"/>
      <c r="MNR194" s="973"/>
      <c r="MNS194" s="973"/>
      <c r="MNT194" s="973"/>
      <c r="MNU194" s="973"/>
      <c r="MNV194" s="973"/>
      <c r="MNW194" s="973"/>
      <c r="MNX194" s="973"/>
      <c r="MNY194" s="973"/>
      <c r="MNZ194" s="973"/>
      <c r="MOA194" s="973"/>
      <c r="MOB194" s="973"/>
      <c r="MOC194" s="973"/>
      <c r="MOD194" s="973"/>
      <c r="MOE194" s="973"/>
      <c r="MOF194" s="973"/>
      <c r="MOG194" s="973"/>
      <c r="MOH194" s="973"/>
      <c r="MOI194" s="973"/>
      <c r="MOJ194" s="973"/>
      <c r="MOK194" s="973"/>
      <c r="MOL194" s="973"/>
      <c r="MOM194" s="973"/>
      <c r="MON194" s="973"/>
      <c r="MOO194" s="973"/>
      <c r="MOP194" s="973"/>
      <c r="MOQ194" s="973"/>
      <c r="MOR194" s="973"/>
      <c r="MOS194" s="973"/>
      <c r="MOT194" s="973"/>
      <c r="MOU194" s="973"/>
      <c r="MOV194" s="973"/>
      <c r="MOW194" s="973"/>
      <c r="MOX194" s="973"/>
      <c r="MOY194" s="973"/>
      <c r="MOZ194" s="973"/>
      <c r="MPA194" s="973"/>
      <c r="MPB194" s="973"/>
      <c r="MPC194" s="973"/>
      <c r="MPD194" s="973"/>
      <c r="MPE194" s="973"/>
      <c r="MPF194" s="973"/>
      <c r="MPG194" s="973"/>
      <c r="MPH194" s="973"/>
      <c r="MPI194" s="973"/>
      <c r="MPJ194" s="973"/>
      <c r="MPK194" s="973"/>
      <c r="MPL194" s="973"/>
      <c r="MPM194" s="973"/>
      <c r="MPN194" s="973"/>
      <c r="MPO194" s="973"/>
      <c r="MPP194" s="973"/>
      <c r="MPQ194" s="973"/>
      <c r="MPR194" s="973"/>
      <c r="MPS194" s="973"/>
      <c r="MPT194" s="973"/>
      <c r="MPU194" s="973"/>
      <c r="MPV194" s="973"/>
      <c r="MPW194" s="973"/>
      <c r="MPX194" s="973"/>
      <c r="MPY194" s="973"/>
      <c r="MPZ194" s="973"/>
      <c r="MQA194" s="973"/>
      <c r="MQB194" s="973"/>
      <c r="MQC194" s="973"/>
      <c r="MQD194" s="973"/>
      <c r="MQE194" s="973"/>
      <c r="MQF194" s="973"/>
      <c r="MQG194" s="973"/>
      <c r="MQH194" s="973"/>
      <c r="MQI194" s="973"/>
      <c r="MQJ194" s="973"/>
      <c r="MQK194" s="973"/>
      <c r="MQL194" s="973"/>
      <c r="MQM194" s="973"/>
      <c r="MQN194" s="973"/>
      <c r="MQO194" s="973"/>
      <c r="MQP194" s="973"/>
      <c r="MQQ194" s="973"/>
      <c r="MQR194" s="973"/>
      <c r="MQS194" s="973"/>
      <c r="MQT194" s="973"/>
      <c r="MQU194" s="973"/>
      <c r="MQV194" s="973"/>
      <c r="MQW194" s="973"/>
      <c r="MQX194" s="973"/>
      <c r="MQY194" s="973"/>
      <c r="MQZ194" s="973"/>
      <c r="MRA194" s="973"/>
      <c r="MRB194" s="973"/>
      <c r="MRC194" s="973"/>
      <c r="MRD194" s="973"/>
      <c r="MRE194" s="973"/>
      <c r="MRF194" s="973"/>
      <c r="MRG194" s="973"/>
      <c r="MRH194" s="973"/>
      <c r="MRI194" s="973"/>
      <c r="MRJ194" s="973"/>
      <c r="MRK194" s="973"/>
      <c r="MRL194" s="973"/>
      <c r="MRM194" s="973"/>
      <c r="MRN194" s="973"/>
      <c r="MRO194" s="973"/>
      <c r="MRP194" s="973"/>
      <c r="MRQ194" s="973"/>
      <c r="MRR194" s="973"/>
      <c r="MRS194" s="973"/>
      <c r="MRT194" s="973"/>
      <c r="MRU194" s="973"/>
      <c r="MRV194" s="973"/>
      <c r="MRW194" s="973"/>
      <c r="MRX194" s="973"/>
      <c r="MRY194" s="973"/>
      <c r="MRZ194" s="973"/>
      <c r="MSA194" s="973"/>
      <c r="MSB194" s="973"/>
      <c r="MSC194" s="973"/>
      <c r="MSD194" s="973"/>
      <c r="MSE194" s="973"/>
      <c r="MSF194" s="973"/>
      <c r="MSG194" s="973"/>
      <c r="MSH194" s="973"/>
      <c r="MSI194" s="973"/>
      <c r="MSJ194" s="973"/>
      <c r="MSK194" s="973"/>
      <c r="MSL194" s="973"/>
      <c r="MSM194" s="973"/>
      <c r="MSN194" s="973"/>
      <c r="MSO194" s="973"/>
      <c r="MSP194" s="973"/>
      <c r="MSQ194" s="973"/>
      <c r="MSR194" s="973"/>
      <c r="MSS194" s="973"/>
      <c r="MST194" s="973"/>
      <c r="MSU194" s="973"/>
      <c r="MSV194" s="973"/>
      <c r="MSW194" s="973"/>
      <c r="MSX194" s="973"/>
      <c r="MSY194" s="973"/>
      <c r="MSZ194" s="973"/>
      <c r="MTA194" s="973"/>
      <c r="MTB194" s="973"/>
      <c r="MTC194" s="973"/>
      <c r="MTD194" s="973"/>
      <c r="MTE194" s="973"/>
      <c r="MTF194" s="973"/>
      <c r="MTG194" s="973"/>
      <c r="MTH194" s="973"/>
      <c r="MTI194" s="973"/>
      <c r="MTJ194" s="973"/>
      <c r="MTK194" s="973"/>
      <c r="MTL194" s="973"/>
      <c r="MTM194" s="973"/>
      <c r="MTN194" s="973"/>
      <c r="MTO194" s="973"/>
      <c r="MTP194" s="973"/>
      <c r="MTQ194" s="973"/>
      <c r="MTR194" s="973"/>
      <c r="MTS194" s="973"/>
      <c r="MTT194" s="973"/>
      <c r="MTU194" s="973"/>
      <c r="MTV194" s="973"/>
      <c r="MTW194" s="973"/>
      <c r="MTX194" s="973"/>
      <c r="MTY194" s="973"/>
      <c r="MTZ194" s="973"/>
      <c r="MUA194" s="973"/>
      <c r="MUB194" s="973"/>
      <c r="MUC194" s="973"/>
      <c r="MUD194" s="973"/>
      <c r="MUE194" s="973"/>
      <c r="MUF194" s="973"/>
      <c r="MUG194" s="973"/>
      <c r="MUH194" s="973"/>
      <c r="MUI194" s="973"/>
      <c r="MUJ194" s="973"/>
      <c r="MUK194" s="973"/>
      <c r="MUL194" s="973"/>
      <c r="MUM194" s="973"/>
      <c r="MUN194" s="973"/>
      <c r="MUO194" s="973"/>
      <c r="MUP194" s="973"/>
      <c r="MUQ194" s="973"/>
      <c r="MUR194" s="973"/>
      <c r="MUS194" s="973"/>
      <c r="MUT194" s="973"/>
      <c r="MUU194" s="973"/>
      <c r="MUV194" s="973"/>
      <c r="MUW194" s="973"/>
      <c r="MUX194" s="973"/>
      <c r="MUY194" s="973"/>
      <c r="MUZ194" s="973"/>
      <c r="MVA194" s="973"/>
      <c r="MVB194" s="973"/>
      <c r="MVC194" s="973"/>
      <c r="MVD194" s="973"/>
      <c r="MVE194" s="973"/>
      <c r="MVF194" s="973"/>
      <c r="MVG194" s="973"/>
      <c r="MVH194" s="973"/>
      <c r="MVI194" s="973"/>
      <c r="MVJ194" s="973"/>
      <c r="MVK194" s="973"/>
      <c r="MVL194" s="973"/>
      <c r="MVM194" s="973"/>
      <c r="MVN194" s="973"/>
      <c r="MVO194" s="973"/>
      <c r="MVP194" s="973"/>
      <c r="MVQ194" s="973"/>
      <c r="MVR194" s="973"/>
      <c r="MVS194" s="973"/>
      <c r="MVT194" s="973"/>
      <c r="MVU194" s="973"/>
      <c r="MVV194" s="973"/>
      <c r="MVW194" s="973"/>
      <c r="MVX194" s="973"/>
      <c r="MVY194" s="973"/>
      <c r="MVZ194" s="973"/>
      <c r="MWA194" s="973"/>
      <c r="MWB194" s="973"/>
      <c r="MWC194" s="973"/>
      <c r="MWD194" s="973"/>
      <c r="MWE194" s="973"/>
      <c r="MWF194" s="973"/>
      <c r="MWG194" s="973"/>
      <c r="MWH194" s="973"/>
      <c r="MWI194" s="973"/>
      <c r="MWJ194" s="973"/>
      <c r="MWK194" s="973"/>
      <c r="MWL194" s="973"/>
      <c r="MWM194" s="973"/>
      <c r="MWN194" s="973"/>
      <c r="MWO194" s="973"/>
      <c r="MWP194" s="973"/>
      <c r="MWQ194" s="973"/>
      <c r="MWR194" s="973"/>
      <c r="MWS194" s="973"/>
      <c r="MWT194" s="973"/>
      <c r="MWU194" s="973"/>
      <c r="MWV194" s="973"/>
      <c r="MWW194" s="973"/>
      <c r="MWX194" s="973"/>
      <c r="MWY194" s="973"/>
      <c r="MWZ194" s="973"/>
      <c r="MXA194" s="973"/>
      <c r="MXB194" s="973"/>
      <c r="MXC194" s="973"/>
      <c r="MXD194" s="973"/>
      <c r="MXE194" s="973"/>
      <c r="MXF194" s="973"/>
      <c r="MXG194" s="973"/>
      <c r="MXH194" s="973"/>
      <c r="MXI194" s="973"/>
      <c r="MXJ194" s="973"/>
      <c r="MXK194" s="973"/>
      <c r="MXL194" s="973"/>
      <c r="MXM194" s="973"/>
      <c r="MXN194" s="973"/>
      <c r="MXO194" s="973"/>
      <c r="MXP194" s="973"/>
      <c r="MXQ194" s="973"/>
      <c r="MXR194" s="973"/>
      <c r="MXS194" s="973"/>
      <c r="MXT194" s="973"/>
      <c r="MXU194" s="973"/>
      <c r="MXV194" s="973"/>
      <c r="MXW194" s="973"/>
      <c r="MXX194" s="973"/>
      <c r="MXY194" s="973"/>
      <c r="MXZ194" s="973"/>
      <c r="MYA194" s="973"/>
      <c r="MYB194" s="973"/>
      <c r="MYC194" s="973"/>
      <c r="MYD194" s="973"/>
      <c r="MYE194" s="973"/>
      <c r="MYF194" s="973"/>
      <c r="MYG194" s="973"/>
      <c r="MYH194" s="973"/>
      <c r="MYI194" s="973"/>
      <c r="MYJ194" s="973"/>
      <c r="MYK194" s="973"/>
      <c r="MYL194" s="973"/>
      <c r="MYM194" s="973"/>
      <c r="MYN194" s="973"/>
      <c r="MYO194" s="973"/>
      <c r="MYP194" s="973"/>
      <c r="MYQ194" s="973"/>
      <c r="MYR194" s="973"/>
      <c r="MYS194" s="973"/>
      <c r="MYT194" s="973"/>
      <c r="MYU194" s="973"/>
      <c r="MYV194" s="973"/>
      <c r="MYW194" s="973"/>
      <c r="MYX194" s="973"/>
      <c r="MYY194" s="973"/>
      <c r="MYZ194" s="973"/>
      <c r="MZA194" s="973"/>
      <c r="MZB194" s="973"/>
      <c r="MZC194" s="973"/>
      <c r="MZD194" s="973"/>
      <c r="MZE194" s="973"/>
      <c r="MZF194" s="973"/>
      <c r="MZG194" s="973"/>
      <c r="MZH194" s="973"/>
      <c r="MZI194" s="973"/>
      <c r="MZJ194" s="973"/>
      <c r="MZK194" s="973"/>
      <c r="MZL194" s="973"/>
      <c r="MZM194" s="973"/>
      <c r="MZN194" s="973"/>
      <c r="MZO194" s="973"/>
      <c r="MZP194" s="973"/>
      <c r="MZQ194" s="973"/>
      <c r="MZR194" s="973"/>
      <c r="MZS194" s="973"/>
      <c r="MZT194" s="973"/>
      <c r="MZU194" s="973"/>
      <c r="MZV194" s="973"/>
      <c r="MZW194" s="973"/>
      <c r="MZX194" s="973"/>
      <c r="MZY194" s="973"/>
      <c r="MZZ194" s="973"/>
      <c r="NAA194" s="973"/>
      <c r="NAB194" s="973"/>
      <c r="NAC194" s="973"/>
      <c r="NAD194" s="973"/>
      <c r="NAE194" s="973"/>
      <c r="NAF194" s="973"/>
      <c r="NAG194" s="973"/>
      <c r="NAH194" s="973"/>
      <c r="NAI194" s="973"/>
      <c r="NAJ194" s="973"/>
      <c r="NAK194" s="973"/>
      <c r="NAL194" s="973"/>
      <c r="NAM194" s="973"/>
      <c r="NAN194" s="973"/>
      <c r="NAO194" s="973"/>
      <c r="NAP194" s="973"/>
      <c r="NAQ194" s="973"/>
      <c r="NAR194" s="973"/>
      <c r="NAS194" s="973"/>
      <c r="NAT194" s="973"/>
      <c r="NAU194" s="973"/>
      <c r="NAV194" s="973"/>
      <c r="NAW194" s="973"/>
      <c r="NAX194" s="973"/>
      <c r="NAY194" s="973"/>
      <c r="NAZ194" s="973"/>
      <c r="NBA194" s="973"/>
      <c r="NBB194" s="973"/>
      <c r="NBC194" s="973"/>
      <c r="NBD194" s="973"/>
      <c r="NBE194" s="973"/>
      <c r="NBF194" s="973"/>
      <c r="NBG194" s="973"/>
      <c r="NBH194" s="973"/>
      <c r="NBI194" s="973"/>
      <c r="NBJ194" s="973"/>
      <c r="NBK194" s="973"/>
      <c r="NBL194" s="973"/>
      <c r="NBM194" s="973"/>
      <c r="NBN194" s="973"/>
      <c r="NBO194" s="973"/>
      <c r="NBP194" s="973"/>
      <c r="NBQ194" s="973"/>
      <c r="NBR194" s="973"/>
      <c r="NBS194" s="973"/>
      <c r="NBT194" s="973"/>
      <c r="NBU194" s="973"/>
      <c r="NBV194" s="973"/>
      <c r="NBW194" s="973"/>
      <c r="NBX194" s="973"/>
      <c r="NBY194" s="973"/>
      <c r="NBZ194" s="973"/>
      <c r="NCA194" s="973"/>
      <c r="NCB194" s="973"/>
      <c r="NCC194" s="973"/>
      <c r="NCD194" s="973"/>
      <c r="NCE194" s="973"/>
      <c r="NCF194" s="973"/>
      <c r="NCG194" s="973"/>
      <c r="NCH194" s="973"/>
      <c r="NCI194" s="973"/>
      <c r="NCJ194" s="973"/>
      <c r="NCK194" s="973"/>
      <c r="NCL194" s="973"/>
      <c r="NCM194" s="973"/>
      <c r="NCN194" s="973"/>
      <c r="NCO194" s="973"/>
      <c r="NCP194" s="973"/>
      <c r="NCQ194" s="973"/>
      <c r="NCR194" s="973"/>
      <c r="NCS194" s="973"/>
      <c r="NCT194" s="973"/>
      <c r="NCU194" s="973"/>
      <c r="NCV194" s="973"/>
      <c r="NCW194" s="973"/>
      <c r="NCX194" s="973"/>
      <c r="NCY194" s="973"/>
      <c r="NCZ194" s="973"/>
      <c r="NDA194" s="973"/>
      <c r="NDB194" s="973"/>
      <c r="NDC194" s="973"/>
      <c r="NDD194" s="973"/>
      <c r="NDE194" s="973"/>
      <c r="NDF194" s="973"/>
      <c r="NDG194" s="973"/>
      <c r="NDH194" s="973"/>
      <c r="NDI194" s="973"/>
      <c r="NDJ194" s="973"/>
      <c r="NDK194" s="973"/>
      <c r="NDL194" s="973"/>
      <c r="NDM194" s="973"/>
      <c r="NDN194" s="973"/>
      <c r="NDO194" s="973"/>
      <c r="NDP194" s="973"/>
      <c r="NDQ194" s="973"/>
      <c r="NDR194" s="973"/>
      <c r="NDS194" s="973"/>
      <c r="NDT194" s="973"/>
      <c r="NDU194" s="973"/>
      <c r="NDV194" s="973"/>
      <c r="NDW194" s="973"/>
      <c r="NDX194" s="973"/>
      <c r="NDY194" s="973"/>
      <c r="NDZ194" s="973"/>
      <c r="NEA194" s="973"/>
      <c r="NEB194" s="973"/>
      <c r="NEC194" s="973"/>
      <c r="NED194" s="973"/>
      <c r="NEE194" s="973"/>
      <c r="NEF194" s="973"/>
      <c r="NEG194" s="973"/>
      <c r="NEH194" s="973"/>
      <c r="NEI194" s="973"/>
      <c r="NEJ194" s="973"/>
      <c r="NEK194" s="973"/>
      <c r="NEL194" s="973"/>
      <c r="NEM194" s="973"/>
      <c r="NEN194" s="973"/>
      <c r="NEO194" s="973"/>
      <c r="NEP194" s="973"/>
      <c r="NEQ194" s="973"/>
      <c r="NER194" s="973"/>
      <c r="NES194" s="973"/>
      <c r="NET194" s="973"/>
      <c r="NEU194" s="973"/>
      <c r="NEV194" s="973"/>
      <c r="NEW194" s="973"/>
      <c r="NEX194" s="973"/>
      <c r="NEY194" s="973"/>
      <c r="NEZ194" s="973"/>
      <c r="NFA194" s="973"/>
      <c r="NFB194" s="973"/>
      <c r="NFC194" s="973"/>
      <c r="NFD194" s="973"/>
      <c r="NFE194" s="973"/>
      <c r="NFF194" s="973"/>
      <c r="NFG194" s="973"/>
      <c r="NFH194" s="973"/>
      <c r="NFI194" s="973"/>
      <c r="NFJ194" s="973"/>
      <c r="NFK194" s="973"/>
      <c r="NFL194" s="973"/>
      <c r="NFM194" s="973"/>
      <c r="NFN194" s="973"/>
      <c r="NFO194" s="973"/>
      <c r="NFP194" s="973"/>
      <c r="NFQ194" s="973"/>
      <c r="NFR194" s="973"/>
      <c r="NFS194" s="973"/>
      <c r="NFT194" s="973"/>
      <c r="NFU194" s="973"/>
      <c r="NFV194" s="973"/>
      <c r="NFW194" s="973"/>
      <c r="NFX194" s="973"/>
      <c r="NFY194" s="973"/>
      <c r="NFZ194" s="973"/>
      <c r="NGA194" s="973"/>
      <c r="NGB194" s="973"/>
      <c r="NGC194" s="973"/>
      <c r="NGD194" s="973"/>
      <c r="NGE194" s="973"/>
      <c r="NGF194" s="973"/>
      <c r="NGG194" s="973"/>
      <c r="NGH194" s="973"/>
      <c r="NGI194" s="973"/>
      <c r="NGJ194" s="973"/>
      <c r="NGK194" s="973"/>
      <c r="NGL194" s="973"/>
      <c r="NGM194" s="973"/>
      <c r="NGN194" s="973"/>
      <c r="NGO194" s="973"/>
      <c r="NGP194" s="973"/>
      <c r="NGQ194" s="973"/>
      <c r="NGR194" s="973"/>
      <c r="NGS194" s="973"/>
      <c r="NGT194" s="973"/>
      <c r="NGU194" s="973"/>
      <c r="NGV194" s="973"/>
      <c r="NGW194" s="973"/>
      <c r="NGX194" s="973"/>
      <c r="NGY194" s="973"/>
      <c r="NGZ194" s="973"/>
      <c r="NHA194" s="973"/>
      <c r="NHB194" s="973"/>
      <c r="NHC194" s="973"/>
      <c r="NHD194" s="973"/>
      <c r="NHE194" s="973"/>
      <c r="NHF194" s="973"/>
      <c r="NHG194" s="973"/>
      <c r="NHH194" s="973"/>
      <c r="NHI194" s="973"/>
      <c r="NHJ194" s="973"/>
      <c r="NHK194" s="973"/>
      <c r="NHL194" s="973"/>
      <c r="NHM194" s="973"/>
      <c r="NHN194" s="973"/>
      <c r="NHO194" s="973"/>
      <c r="NHP194" s="973"/>
      <c r="NHQ194" s="973"/>
      <c r="NHR194" s="973"/>
      <c r="NHS194" s="973"/>
      <c r="NHT194" s="973"/>
      <c r="NHU194" s="973"/>
      <c r="NHV194" s="973"/>
      <c r="NHW194" s="973"/>
      <c r="NHX194" s="973"/>
      <c r="NHY194" s="973"/>
      <c r="NHZ194" s="973"/>
      <c r="NIA194" s="973"/>
      <c r="NIB194" s="973"/>
      <c r="NIC194" s="973"/>
      <c r="NID194" s="973"/>
      <c r="NIE194" s="973"/>
      <c r="NIF194" s="973"/>
      <c r="NIG194" s="973"/>
      <c r="NIH194" s="973"/>
      <c r="NII194" s="973"/>
      <c r="NIJ194" s="973"/>
      <c r="NIK194" s="973"/>
      <c r="NIL194" s="973"/>
      <c r="NIM194" s="973"/>
      <c r="NIN194" s="973"/>
      <c r="NIO194" s="973"/>
      <c r="NIP194" s="973"/>
      <c r="NIQ194" s="973"/>
      <c r="NIR194" s="973"/>
      <c r="NIS194" s="973"/>
      <c r="NIT194" s="973"/>
      <c r="NIU194" s="973"/>
      <c r="NIV194" s="973"/>
      <c r="NIW194" s="973"/>
      <c r="NIX194" s="973"/>
      <c r="NIY194" s="973"/>
      <c r="NIZ194" s="973"/>
      <c r="NJA194" s="973"/>
      <c r="NJB194" s="973"/>
      <c r="NJC194" s="973"/>
      <c r="NJD194" s="973"/>
      <c r="NJE194" s="973"/>
      <c r="NJF194" s="973"/>
      <c r="NJG194" s="973"/>
      <c r="NJH194" s="973"/>
      <c r="NJI194" s="973"/>
      <c r="NJJ194" s="973"/>
      <c r="NJK194" s="973"/>
      <c r="NJL194" s="973"/>
      <c r="NJM194" s="973"/>
      <c r="NJN194" s="973"/>
      <c r="NJO194" s="973"/>
      <c r="NJP194" s="973"/>
      <c r="NJQ194" s="973"/>
      <c r="NJR194" s="973"/>
      <c r="NJS194" s="973"/>
      <c r="NJT194" s="973"/>
      <c r="NJU194" s="973"/>
      <c r="NJV194" s="973"/>
      <c r="NJW194" s="973"/>
      <c r="NJX194" s="973"/>
      <c r="NJY194" s="973"/>
      <c r="NJZ194" s="973"/>
      <c r="NKA194" s="973"/>
      <c r="NKB194" s="973"/>
      <c r="NKC194" s="973"/>
      <c r="NKD194" s="973"/>
      <c r="NKE194" s="973"/>
      <c r="NKF194" s="973"/>
      <c r="NKG194" s="973"/>
      <c r="NKH194" s="973"/>
      <c r="NKI194" s="973"/>
      <c r="NKJ194" s="973"/>
      <c r="NKK194" s="973"/>
      <c r="NKL194" s="973"/>
      <c r="NKM194" s="973"/>
      <c r="NKN194" s="973"/>
      <c r="NKO194" s="973"/>
      <c r="NKP194" s="973"/>
      <c r="NKQ194" s="973"/>
      <c r="NKR194" s="973"/>
      <c r="NKS194" s="973"/>
      <c r="NKT194" s="973"/>
      <c r="NKU194" s="973"/>
      <c r="NKV194" s="973"/>
      <c r="NKW194" s="973"/>
      <c r="NKX194" s="973"/>
      <c r="NKY194" s="973"/>
      <c r="NKZ194" s="973"/>
      <c r="NLA194" s="973"/>
      <c r="NLB194" s="973"/>
      <c r="NLC194" s="973"/>
      <c r="NLD194" s="973"/>
      <c r="NLE194" s="973"/>
      <c r="NLF194" s="973"/>
      <c r="NLG194" s="973"/>
      <c r="NLH194" s="973"/>
      <c r="NLI194" s="973"/>
      <c r="NLJ194" s="973"/>
      <c r="NLK194" s="973"/>
      <c r="NLL194" s="973"/>
      <c r="NLM194" s="973"/>
      <c r="NLN194" s="973"/>
      <c r="NLO194" s="973"/>
      <c r="NLP194" s="973"/>
      <c r="NLQ194" s="973"/>
      <c r="NLR194" s="973"/>
      <c r="NLS194" s="973"/>
      <c r="NLT194" s="973"/>
      <c r="NLU194" s="973"/>
      <c r="NLV194" s="973"/>
      <c r="NLW194" s="973"/>
      <c r="NLX194" s="973"/>
      <c r="NLY194" s="973"/>
      <c r="NLZ194" s="973"/>
      <c r="NMA194" s="973"/>
      <c r="NMB194" s="973"/>
      <c r="NMC194" s="973"/>
      <c r="NMD194" s="973"/>
      <c r="NME194" s="973"/>
      <c r="NMF194" s="973"/>
      <c r="NMG194" s="973"/>
      <c r="NMH194" s="973"/>
      <c r="NMI194" s="973"/>
      <c r="NMJ194" s="973"/>
      <c r="NMK194" s="973"/>
      <c r="NML194" s="973"/>
      <c r="NMM194" s="973"/>
      <c r="NMN194" s="973"/>
      <c r="NMO194" s="973"/>
      <c r="NMP194" s="973"/>
      <c r="NMQ194" s="973"/>
      <c r="NMR194" s="973"/>
      <c r="NMS194" s="973"/>
      <c r="NMT194" s="973"/>
      <c r="NMU194" s="973"/>
      <c r="NMV194" s="973"/>
      <c r="NMW194" s="973"/>
      <c r="NMX194" s="973"/>
      <c r="NMY194" s="973"/>
      <c r="NMZ194" s="973"/>
      <c r="NNA194" s="973"/>
      <c r="NNB194" s="973"/>
      <c r="NNC194" s="973"/>
      <c r="NND194" s="973"/>
      <c r="NNE194" s="973"/>
      <c r="NNF194" s="973"/>
      <c r="NNG194" s="973"/>
      <c r="NNH194" s="973"/>
      <c r="NNI194" s="973"/>
      <c r="NNJ194" s="973"/>
      <c r="NNK194" s="973"/>
      <c r="NNL194" s="973"/>
      <c r="NNM194" s="973"/>
      <c r="NNN194" s="973"/>
      <c r="NNO194" s="973"/>
      <c r="NNP194" s="973"/>
      <c r="NNQ194" s="973"/>
      <c r="NNR194" s="973"/>
      <c r="NNS194" s="973"/>
      <c r="NNT194" s="973"/>
      <c r="NNU194" s="973"/>
      <c r="NNV194" s="973"/>
      <c r="NNW194" s="973"/>
      <c r="NNX194" s="973"/>
      <c r="NNY194" s="973"/>
      <c r="NNZ194" s="973"/>
      <c r="NOA194" s="973"/>
      <c r="NOB194" s="973"/>
      <c r="NOC194" s="973"/>
      <c r="NOD194" s="973"/>
      <c r="NOE194" s="973"/>
      <c r="NOF194" s="973"/>
      <c r="NOG194" s="973"/>
      <c r="NOH194" s="973"/>
      <c r="NOI194" s="973"/>
      <c r="NOJ194" s="973"/>
      <c r="NOK194" s="973"/>
      <c r="NOL194" s="973"/>
      <c r="NOM194" s="973"/>
      <c r="NON194" s="973"/>
      <c r="NOO194" s="973"/>
      <c r="NOP194" s="973"/>
      <c r="NOQ194" s="973"/>
      <c r="NOR194" s="973"/>
      <c r="NOS194" s="973"/>
      <c r="NOT194" s="973"/>
      <c r="NOU194" s="973"/>
      <c r="NOV194" s="973"/>
      <c r="NOW194" s="973"/>
      <c r="NOX194" s="973"/>
      <c r="NOY194" s="973"/>
      <c r="NOZ194" s="973"/>
      <c r="NPA194" s="973"/>
      <c r="NPB194" s="973"/>
      <c r="NPC194" s="973"/>
      <c r="NPD194" s="973"/>
      <c r="NPE194" s="973"/>
      <c r="NPF194" s="973"/>
      <c r="NPG194" s="973"/>
      <c r="NPH194" s="973"/>
      <c r="NPI194" s="973"/>
      <c r="NPJ194" s="973"/>
      <c r="NPK194" s="973"/>
      <c r="NPL194" s="973"/>
      <c r="NPM194" s="973"/>
      <c r="NPN194" s="973"/>
      <c r="NPO194" s="973"/>
      <c r="NPP194" s="973"/>
      <c r="NPQ194" s="973"/>
      <c r="NPR194" s="973"/>
      <c r="NPS194" s="973"/>
      <c r="NPT194" s="973"/>
      <c r="NPU194" s="973"/>
      <c r="NPV194" s="973"/>
      <c r="NPW194" s="973"/>
      <c r="NPX194" s="973"/>
      <c r="NPY194" s="973"/>
      <c r="NPZ194" s="973"/>
      <c r="NQA194" s="973"/>
      <c r="NQB194" s="973"/>
      <c r="NQC194" s="973"/>
      <c r="NQD194" s="973"/>
      <c r="NQE194" s="973"/>
      <c r="NQF194" s="973"/>
      <c r="NQG194" s="973"/>
      <c r="NQH194" s="973"/>
      <c r="NQI194" s="973"/>
      <c r="NQJ194" s="973"/>
      <c r="NQK194" s="973"/>
      <c r="NQL194" s="973"/>
      <c r="NQM194" s="973"/>
      <c r="NQN194" s="973"/>
      <c r="NQO194" s="973"/>
      <c r="NQP194" s="973"/>
      <c r="NQQ194" s="973"/>
      <c r="NQR194" s="973"/>
      <c r="NQS194" s="973"/>
      <c r="NQT194" s="973"/>
      <c r="NQU194" s="973"/>
      <c r="NQV194" s="973"/>
      <c r="NQW194" s="973"/>
      <c r="NQX194" s="973"/>
      <c r="NQY194" s="973"/>
      <c r="NQZ194" s="973"/>
      <c r="NRA194" s="973"/>
      <c r="NRB194" s="973"/>
      <c r="NRC194" s="973"/>
      <c r="NRD194" s="973"/>
      <c r="NRE194" s="973"/>
      <c r="NRF194" s="973"/>
      <c r="NRG194" s="973"/>
      <c r="NRH194" s="973"/>
      <c r="NRI194" s="973"/>
      <c r="NRJ194" s="973"/>
      <c r="NRK194" s="973"/>
      <c r="NRL194" s="973"/>
      <c r="NRM194" s="973"/>
      <c r="NRN194" s="973"/>
      <c r="NRO194" s="973"/>
      <c r="NRP194" s="973"/>
      <c r="NRQ194" s="973"/>
      <c r="NRR194" s="973"/>
      <c r="NRS194" s="973"/>
      <c r="NRT194" s="973"/>
      <c r="NRU194" s="973"/>
      <c r="NRV194" s="973"/>
      <c r="NRW194" s="973"/>
      <c r="NRX194" s="973"/>
      <c r="NRY194" s="973"/>
      <c r="NRZ194" s="973"/>
      <c r="NSA194" s="973"/>
      <c r="NSB194" s="973"/>
      <c r="NSC194" s="973"/>
      <c r="NSD194" s="973"/>
      <c r="NSE194" s="973"/>
      <c r="NSF194" s="973"/>
      <c r="NSG194" s="973"/>
      <c r="NSH194" s="973"/>
      <c r="NSI194" s="973"/>
      <c r="NSJ194" s="973"/>
      <c r="NSK194" s="973"/>
      <c r="NSL194" s="973"/>
      <c r="NSM194" s="973"/>
      <c r="NSN194" s="973"/>
      <c r="NSO194" s="973"/>
      <c r="NSP194" s="973"/>
      <c r="NSQ194" s="973"/>
      <c r="NSR194" s="973"/>
      <c r="NSS194" s="973"/>
      <c r="NST194" s="973"/>
      <c r="NSU194" s="973"/>
      <c r="NSV194" s="973"/>
      <c r="NSW194" s="973"/>
      <c r="NSX194" s="973"/>
      <c r="NSY194" s="973"/>
      <c r="NSZ194" s="973"/>
      <c r="NTA194" s="973"/>
      <c r="NTB194" s="973"/>
      <c r="NTC194" s="973"/>
      <c r="NTD194" s="973"/>
      <c r="NTE194" s="973"/>
      <c r="NTF194" s="973"/>
      <c r="NTG194" s="973"/>
      <c r="NTH194" s="973"/>
      <c r="NTI194" s="973"/>
      <c r="NTJ194" s="973"/>
      <c r="NTK194" s="973"/>
      <c r="NTL194" s="973"/>
      <c r="NTM194" s="973"/>
      <c r="NTN194" s="973"/>
      <c r="NTO194" s="973"/>
      <c r="NTP194" s="973"/>
      <c r="NTQ194" s="973"/>
      <c r="NTR194" s="973"/>
      <c r="NTS194" s="973"/>
      <c r="NTT194" s="973"/>
      <c r="NTU194" s="973"/>
      <c r="NTV194" s="973"/>
      <c r="NTW194" s="973"/>
      <c r="NTX194" s="973"/>
      <c r="NTY194" s="973"/>
      <c r="NTZ194" s="973"/>
      <c r="NUA194" s="973"/>
      <c r="NUB194" s="973"/>
      <c r="NUC194" s="973"/>
      <c r="NUD194" s="973"/>
      <c r="NUE194" s="973"/>
      <c r="NUF194" s="973"/>
      <c r="NUG194" s="973"/>
      <c r="NUH194" s="973"/>
      <c r="NUI194" s="973"/>
      <c r="NUJ194" s="973"/>
      <c r="NUK194" s="973"/>
      <c r="NUL194" s="973"/>
      <c r="NUM194" s="973"/>
      <c r="NUN194" s="973"/>
      <c r="NUO194" s="973"/>
      <c r="NUP194" s="973"/>
      <c r="NUQ194" s="973"/>
      <c r="NUR194" s="973"/>
      <c r="NUS194" s="973"/>
      <c r="NUT194" s="973"/>
      <c r="NUU194" s="973"/>
      <c r="NUV194" s="973"/>
      <c r="NUW194" s="973"/>
      <c r="NUX194" s="973"/>
      <c r="NUY194" s="973"/>
      <c r="NUZ194" s="973"/>
      <c r="NVA194" s="973"/>
      <c r="NVB194" s="973"/>
      <c r="NVC194" s="973"/>
      <c r="NVD194" s="973"/>
      <c r="NVE194" s="973"/>
      <c r="NVF194" s="973"/>
      <c r="NVG194" s="973"/>
      <c r="NVH194" s="973"/>
      <c r="NVI194" s="973"/>
      <c r="NVJ194" s="973"/>
      <c r="NVK194" s="973"/>
      <c r="NVL194" s="973"/>
      <c r="NVM194" s="973"/>
      <c r="NVN194" s="973"/>
      <c r="NVO194" s="973"/>
      <c r="NVP194" s="973"/>
      <c r="NVQ194" s="973"/>
      <c r="NVR194" s="973"/>
      <c r="NVS194" s="973"/>
      <c r="NVT194" s="973"/>
      <c r="NVU194" s="973"/>
      <c r="NVV194" s="973"/>
      <c r="NVW194" s="973"/>
      <c r="NVX194" s="973"/>
      <c r="NVY194" s="973"/>
      <c r="NVZ194" s="973"/>
      <c r="NWA194" s="973"/>
      <c r="NWB194" s="973"/>
      <c r="NWC194" s="973"/>
      <c r="NWD194" s="973"/>
      <c r="NWE194" s="973"/>
      <c r="NWF194" s="973"/>
      <c r="NWG194" s="973"/>
      <c r="NWH194" s="973"/>
      <c r="NWI194" s="973"/>
      <c r="NWJ194" s="973"/>
      <c r="NWK194" s="973"/>
      <c r="NWL194" s="973"/>
      <c r="NWM194" s="973"/>
      <c r="NWN194" s="973"/>
      <c r="NWO194" s="973"/>
      <c r="NWP194" s="973"/>
      <c r="NWQ194" s="973"/>
      <c r="NWR194" s="973"/>
      <c r="NWS194" s="973"/>
      <c r="NWT194" s="973"/>
      <c r="NWU194" s="973"/>
      <c r="NWV194" s="973"/>
      <c r="NWW194" s="973"/>
      <c r="NWX194" s="973"/>
      <c r="NWY194" s="973"/>
      <c r="NWZ194" s="973"/>
      <c r="NXA194" s="973"/>
      <c r="NXB194" s="973"/>
      <c r="NXC194" s="973"/>
      <c r="NXD194" s="973"/>
      <c r="NXE194" s="973"/>
      <c r="NXF194" s="973"/>
      <c r="NXG194" s="973"/>
      <c r="NXH194" s="973"/>
      <c r="NXI194" s="973"/>
      <c r="NXJ194" s="973"/>
      <c r="NXK194" s="973"/>
      <c r="NXL194" s="973"/>
      <c r="NXM194" s="973"/>
      <c r="NXN194" s="973"/>
      <c r="NXO194" s="973"/>
      <c r="NXP194" s="973"/>
      <c r="NXQ194" s="973"/>
      <c r="NXR194" s="973"/>
      <c r="NXS194" s="973"/>
      <c r="NXT194" s="973"/>
      <c r="NXU194" s="973"/>
      <c r="NXV194" s="973"/>
      <c r="NXW194" s="973"/>
      <c r="NXX194" s="973"/>
      <c r="NXY194" s="973"/>
      <c r="NXZ194" s="973"/>
      <c r="NYA194" s="973"/>
      <c r="NYB194" s="973"/>
      <c r="NYC194" s="973"/>
      <c r="NYD194" s="973"/>
      <c r="NYE194" s="973"/>
      <c r="NYF194" s="973"/>
      <c r="NYG194" s="973"/>
      <c r="NYH194" s="973"/>
      <c r="NYI194" s="973"/>
      <c r="NYJ194" s="973"/>
      <c r="NYK194" s="973"/>
      <c r="NYL194" s="973"/>
      <c r="NYM194" s="973"/>
      <c r="NYN194" s="973"/>
      <c r="NYO194" s="973"/>
      <c r="NYP194" s="973"/>
      <c r="NYQ194" s="973"/>
      <c r="NYR194" s="973"/>
      <c r="NYS194" s="973"/>
      <c r="NYT194" s="973"/>
      <c r="NYU194" s="973"/>
      <c r="NYV194" s="973"/>
      <c r="NYW194" s="973"/>
      <c r="NYX194" s="973"/>
      <c r="NYY194" s="973"/>
      <c r="NYZ194" s="973"/>
      <c r="NZA194" s="973"/>
      <c r="NZB194" s="973"/>
      <c r="NZC194" s="973"/>
      <c r="NZD194" s="973"/>
      <c r="NZE194" s="973"/>
      <c r="NZF194" s="973"/>
      <c r="NZG194" s="973"/>
      <c r="NZH194" s="973"/>
      <c r="NZI194" s="973"/>
      <c r="NZJ194" s="973"/>
      <c r="NZK194" s="973"/>
      <c r="NZL194" s="973"/>
      <c r="NZM194" s="973"/>
      <c r="NZN194" s="973"/>
      <c r="NZO194" s="973"/>
      <c r="NZP194" s="973"/>
      <c r="NZQ194" s="973"/>
      <c r="NZR194" s="973"/>
      <c r="NZS194" s="973"/>
      <c r="NZT194" s="973"/>
      <c r="NZU194" s="973"/>
      <c r="NZV194" s="973"/>
      <c r="NZW194" s="973"/>
      <c r="NZX194" s="973"/>
      <c r="NZY194" s="973"/>
      <c r="NZZ194" s="973"/>
      <c r="OAA194" s="973"/>
      <c r="OAB194" s="973"/>
      <c r="OAC194" s="973"/>
      <c r="OAD194" s="973"/>
      <c r="OAE194" s="973"/>
      <c r="OAF194" s="973"/>
      <c r="OAG194" s="973"/>
      <c r="OAH194" s="973"/>
      <c r="OAI194" s="973"/>
      <c r="OAJ194" s="973"/>
      <c r="OAK194" s="973"/>
      <c r="OAL194" s="973"/>
      <c r="OAM194" s="973"/>
      <c r="OAN194" s="973"/>
      <c r="OAO194" s="973"/>
      <c r="OAP194" s="973"/>
      <c r="OAQ194" s="973"/>
      <c r="OAR194" s="973"/>
      <c r="OAS194" s="973"/>
      <c r="OAT194" s="973"/>
      <c r="OAU194" s="973"/>
      <c r="OAV194" s="973"/>
      <c r="OAW194" s="973"/>
      <c r="OAX194" s="973"/>
      <c r="OAY194" s="973"/>
      <c r="OAZ194" s="973"/>
      <c r="OBA194" s="973"/>
      <c r="OBB194" s="973"/>
      <c r="OBC194" s="973"/>
      <c r="OBD194" s="973"/>
      <c r="OBE194" s="973"/>
      <c r="OBF194" s="973"/>
      <c r="OBG194" s="973"/>
      <c r="OBH194" s="973"/>
      <c r="OBI194" s="973"/>
      <c r="OBJ194" s="973"/>
      <c r="OBK194" s="973"/>
      <c r="OBL194" s="973"/>
      <c r="OBM194" s="973"/>
      <c r="OBN194" s="973"/>
      <c r="OBO194" s="973"/>
      <c r="OBP194" s="973"/>
      <c r="OBQ194" s="973"/>
      <c r="OBR194" s="973"/>
      <c r="OBS194" s="973"/>
      <c r="OBT194" s="973"/>
      <c r="OBU194" s="973"/>
      <c r="OBV194" s="973"/>
      <c r="OBW194" s="973"/>
      <c r="OBX194" s="973"/>
      <c r="OBY194" s="973"/>
      <c r="OBZ194" s="973"/>
      <c r="OCA194" s="973"/>
      <c r="OCB194" s="973"/>
      <c r="OCC194" s="973"/>
      <c r="OCD194" s="973"/>
      <c r="OCE194" s="973"/>
      <c r="OCF194" s="973"/>
      <c r="OCG194" s="973"/>
      <c r="OCH194" s="973"/>
      <c r="OCI194" s="973"/>
      <c r="OCJ194" s="973"/>
      <c r="OCK194" s="973"/>
      <c r="OCL194" s="973"/>
      <c r="OCM194" s="973"/>
      <c r="OCN194" s="973"/>
      <c r="OCO194" s="973"/>
      <c r="OCP194" s="973"/>
      <c r="OCQ194" s="973"/>
      <c r="OCR194" s="973"/>
      <c r="OCS194" s="973"/>
      <c r="OCT194" s="973"/>
      <c r="OCU194" s="973"/>
      <c r="OCV194" s="973"/>
      <c r="OCW194" s="973"/>
      <c r="OCX194" s="973"/>
      <c r="OCY194" s="973"/>
      <c r="OCZ194" s="973"/>
      <c r="ODA194" s="973"/>
      <c r="ODB194" s="973"/>
      <c r="ODC194" s="973"/>
      <c r="ODD194" s="973"/>
      <c r="ODE194" s="973"/>
      <c r="ODF194" s="973"/>
      <c r="ODG194" s="973"/>
      <c r="ODH194" s="973"/>
      <c r="ODI194" s="973"/>
      <c r="ODJ194" s="973"/>
      <c r="ODK194" s="973"/>
      <c r="ODL194" s="973"/>
      <c r="ODM194" s="973"/>
      <c r="ODN194" s="973"/>
      <c r="ODO194" s="973"/>
      <c r="ODP194" s="973"/>
      <c r="ODQ194" s="973"/>
      <c r="ODR194" s="973"/>
      <c r="ODS194" s="973"/>
      <c r="ODT194" s="973"/>
      <c r="ODU194" s="973"/>
      <c r="ODV194" s="973"/>
      <c r="ODW194" s="973"/>
      <c r="ODX194" s="973"/>
      <c r="ODY194" s="973"/>
      <c r="ODZ194" s="973"/>
      <c r="OEA194" s="973"/>
      <c r="OEB194" s="973"/>
      <c r="OEC194" s="973"/>
      <c r="OED194" s="973"/>
      <c r="OEE194" s="973"/>
      <c r="OEF194" s="973"/>
      <c r="OEG194" s="973"/>
      <c r="OEH194" s="973"/>
      <c r="OEI194" s="973"/>
      <c r="OEJ194" s="973"/>
      <c r="OEK194" s="973"/>
      <c r="OEL194" s="973"/>
      <c r="OEM194" s="973"/>
      <c r="OEN194" s="973"/>
      <c r="OEO194" s="973"/>
      <c r="OEP194" s="973"/>
      <c r="OEQ194" s="973"/>
      <c r="OER194" s="973"/>
      <c r="OES194" s="973"/>
      <c r="OET194" s="973"/>
      <c r="OEU194" s="973"/>
      <c r="OEV194" s="973"/>
      <c r="OEW194" s="973"/>
      <c r="OEX194" s="973"/>
      <c r="OEY194" s="973"/>
      <c r="OEZ194" s="973"/>
      <c r="OFA194" s="973"/>
      <c r="OFB194" s="973"/>
      <c r="OFC194" s="973"/>
      <c r="OFD194" s="973"/>
      <c r="OFE194" s="973"/>
      <c r="OFF194" s="973"/>
      <c r="OFG194" s="973"/>
      <c r="OFH194" s="973"/>
      <c r="OFI194" s="973"/>
      <c r="OFJ194" s="973"/>
      <c r="OFK194" s="973"/>
      <c r="OFL194" s="973"/>
      <c r="OFM194" s="973"/>
      <c r="OFN194" s="973"/>
      <c r="OFO194" s="973"/>
      <c r="OFP194" s="973"/>
      <c r="OFQ194" s="973"/>
      <c r="OFR194" s="973"/>
      <c r="OFS194" s="973"/>
      <c r="OFT194" s="973"/>
      <c r="OFU194" s="973"/>
      <c r="OFV194" s="973"/>
      <c r="OFW194" s="973"/>
      <c r="OFX194" s="973"/>
      <c r="OFY194" s="973"/>
      <c r="OFZ194" s="973"/>
      <c r="OGA194" s="973"/>
      <c r="OGB194" s="973"/>
      <c r="OGC194" s="973"/>
      <c r="OGD194" s="973"/>
      <c r="OGE194" s="973"/>
      <c r="OGF194" s="973"/>
      <c r="OGG194" s="973"/>
      <c r="OGH194" s="973"/>
      <c r="OGI194" s="973"/>
      <c r="OGJ194" s="973"/>
      <c r="OGK194" s="973"/>
      <c r="OGL194" s="973"/>
      <c r="OGM194" s="973"/>
      <c r="OGN194" s="973"/>
      <c r="OGO194" s="973"/>
      <c r="OGP194" s="973"/>
      <c r="OGQ194" s="973"/>
      <c r="OGR194" s="973"/>
      <c r="OGS194" s="973"/>
      <c r="OGT194" s="973"/>
      <c r="OGU194" s="973"/>
      <c r="OGV194" s="973"/>
      <c r="OGW194" s="973"/>
      <c r="OGX194" s="973"/>
      <c r="OGY194" s="973"/>
      <c r="OGZ194" s="973"/>
      <c r="OHA194" s="973"/>
      <c r="OHB194" s="973"/>
      <c r="OHC194" s="973"/>
      <c r="OHD194" s="973"/>
      <c r="OHE194" s="973"/>
      <c r="OHF194" s="973"/>
      <c r="OHG194" s="973"/>
      <c r="OHH194" s="973"/>
      <c r="OHI194" s="973"/>
      <c r="OHJ194" s="973"/>
      <c r="OHK194" s="973"/>
      <c r="OHL194" s="973"/>
      <c r="OHM194" s="973"/>
      <c r="OHN194" s="973"/>
      <c r="OHO194" s="973"/>
      <c r="OHP194" s="973"/>
      <c r="OHQ194" s="973"/>
      <c r="OHR194" s="973"/>
      <c r="OHS194" s="973"/>
      <c r="OHT194" s="973"/>
      <c r="OHU194" s="973"/>
      <c r="OHV194" s="973"/>
      <c r="OHW194" s="973"/>
      <c r="OHX194" s="973"/>
      <c r="OHY194" s="973"/>
      <c r="OHZ194" s="973"/>
      <c r="OIA194" s="973"/>
      <c r="OIB194" s="973"/>
      <c r="OIC194" s="973"/>
      <c r="OID194" s="973"/>
      <c r="OIE194" s="973"/>
      <c r="OIF194" s="973"/>
      <c r="OIG194" s="973"/>
      <c r="OIH194" s="973"/>
      <c r="OII194" s="973"/>
      <c r="OIJ194" s="973"/>
      <c r="OIK194" s="973"/>
      <c r="OIL194" s="973"/>
      <c r="OIM194" s="973"/>
      <c r="OIN194" s="973"/>
      <c r="OIO194" s="973"/>
      <c r="OIP194" s="973"/>
      <c r="OIQ194" s="973"/>
      <c r="OIR194" s="973"/>
      <c r="OIS194" s="973"/>
      <c r="OIT194" s="973"/>
      <c r="OIU194" s="973"/>
      <c r="OIV194" s="973"/>
      <c r="OIW194" s="973"/>
      <c r="OIX194" s="973"/>
      <c r="OIY194" s="973"/>
      <c r="OIZ194" s="973"/>
      <c r="OJA194" s="973"/>
      <c r="OJB194" s="973"/>
      <c r="OJC194" s="973"/>
      <c r="OJD194" s="973"/>
      <c r="OJE194" s="973"/>
      <c r="OJF194" s="973"/>
      <c r="OJG194" s="973"/>
      <c r="OJH194" s="973"/>
      <c r="OJI194" s="973"/>
      <c r="OJJ194" s="973"/>
      <c r="OJK194" s="973"/>
      <c r="OJL194" s="973"/>
      <c r="OJM194" s="973"/>
      <c r="OJN194" s="973"/>
      <c r="OJO194" s="973"/>
      <c r="OJP194" s="973"/>
      <c r="OJQ194" s="973"/>
      <c r="OJR194" s="973"/>
      <c r="OJS194" s="973"/>
      <c r="OJT194" s="973"/>
      <c r="OJU194" s="973"/>
      <c r="OJV194" s="973"/>
      <c r="OJW194" s="973"/>
      <c r="OJX194" s="973"/>
      <c r="OJY194" s="973"/>
      <c r="OJZ194" s="973"/>
      <c r="OKA194" s="973"/>
      <c r="OKB194" s="973"/>
      <c r="OKC194" s="973"/>
      <c r="OKD194" s="973"/>
      <c r="OKE194" s="973"/>
      <c r="OKF194" s="973"/>
      <c r="OKG194" s="973"/>
      <c r="OKH194" s="973"/>
      <c r="OKI194" s="973"/>
      <c r="OKJ194" s="973"/>
      <c r="OKK194" s="973"/>
      <c r="OKL194" s="973"/>
      <c r="OKM194" s="973"/>
      <c r="OKN194" s="973"/>
      <c r="OKO194" s="973"/>
      <c r="OKP194" s="973"/>
      <c r="OKQ194" s="973"/>
      <c r="OKR194" s="973"/>
      <c r="OKS194" s="973"/>
      <c r="OKT194" s="973"/>
      <c r="OKU194" s="973"/>
      <c r="OKV194" s="973"/>
      <c r="OKW194" s="973"/>
      <c r="OKX194" s="973"/>
      <c r="OKY194" s="973"/>
      <c r="OKZ194" s="973"/>
      <c r="OLA194" s="973"/>
      <c r="OLB194" s="973"/>
      <c r="OLC194" s="973"/>
      <c r="OLD194" s="973"/>
      <c r="OLE194" s="973"/>
      <c r="OLF194" s="973"/>
      <c r="OLG194" s="973"/>
      <c r="OLH194" s="973"/>
      <c r="OLI194" s="973"/>
      <c r="OLJ194" s="973"/>
      <c r="OLK194" s="973"/>
      <c r="OLL194" s="973"/>
      <c r="OLM194" s="973"/>
      <c r="OLN194" s="973"/>
      <c r="OLO194" s="973"/>
      <c r="OLP194" s="973"/>
      <c r="OLQ194" s="973"/>
      <c r="OLR194" s="973"/>
      <c r="OLS194" s="973"/>
      <c r="OLT194" s="973"/>
      <c r="OLU194" s="973"/>
      <c r="OLV194" s="973"/>
      <c r="OLW194" s="973"/>
      <c r="OLX194" s="973"/>
      <c r="OLY194" s="973"/>
      <c r="OLZ194" s="973"/>
      <c r="OMA194" s="973"/>
      <c r="OMB194" s="973"/>
      <c r="OMC194" s="973"/>
      <c r="OMD194" s="973"/>
      <c r="OME194" s="973"/>
      <c r="OMF194" s="973"/>
      <c r="OMG194" s="973"/>
      <c r="OMH194" s="973"/>
      <c r="OMI194" s="973"/>
      <c r="OMJ194" s="973"/>
      <c r="OMK194" s="973"/>
      <c r="OML194" s="973"/>
      <c r="OMM194" s="973"/>
      <c r="OMN194" s="973"/>
      <c r="OMO194" s="973"/>
      <c r="OMP194" s="973"/>
      <c r="OMQ194" s="973"/>
      <c r="OMR194" s="973"/>
      <c r="OMS194" s="973"/>
      <c r="OMT194" s="973"/>
      <c r="OMU194" s="973"/>
      <c r="OMV194" s="973"/>
      <c r="OMW194" s="973"/>
      <c r="OMX194" s="973"/>
      <c r="OMY194" s="973"/>
      <c r="OMZ194" s="973"/>
      <c r="ONA194" s="973"/>
      <c r="ONB194" s="973"/>
      <c r="ONC194" s="973"/>
      <c r="OND194" s="973"/>
      <c r="ONE194" s="973"/>
      <c r="ONF194" s="973"/>
      <c r="ONG194" s="973"/>
      <c r="ONH194" s="973"/>
      <c r="ONI194" s="973"/>
      <c r="ONJ194" s="973"/>
      <c r="ONK194" s="973"/>
      <c r="ONL194" s="973"/>
      <c r="ONM194" s="973"/>
      <c r="ONN194" s="973"/>
      <c r="ONO194" s="973"/>
      <c r="ONP194" s="973"/>
      <c r="ONQ194" s="973"/>
      <c r="ONR194" s="973"/>
      <c r="ONS194" s="973"/>
      <c r="ONT194" s="973"/>
      <c r="ONU194" s="973"/>
      <c r="ONV194" s="973"/>
      <c r="ONW194" s="973"/>
      <c r="ONX194" s="973"/>
      <c r="ONY194" s="973"/>
      <c r="ONZ194" s="973"/>
      <c r="OOA194" s="973"/>
      <c r="OOB194" s="973"/>
      <c r="OOC194" s="973"/>
      <c r="OOD194" s="973"/>
      <c r="OOE194" s="973"/>
      <c r="OOF194" s="973"/>
      <c r="OOG194" s="973"/>
      <c r="OOH194" s="973"/>
      <c r="OOI194" s="973"/>
      <c r="OOJ194" s="973"/>
      <c r="OOK194" s="973"/>
      <c r="OOL194" s="973"/>
      <c r="OOM194" s="973"/>
      <c r="OON194" s="973"/>
      <c r="OOO194" s="973"/>
      <c r="OOP194" s="973"/>
      <c r="OOQ194" s="973"/>
      <c r="OOR194" s="973"/>
      <c r="OOS194" s="973"/>
      <c r="OOT194" s="973"/>
      <c r="OOU194" s="973"/>
      <c r="OOV194" s="973"/>
      <c r="OOW194" s="973"/>
      <c r="OOX194" s="973"/>
      <c r="OOY194" s="973"/>
      <c r="OOZ194" s="973"/>
      <c r="OPA194" s="973"/>
      <c r="OPB194" s="973"/>
      <c r="OPC194" s="973"/>
      <c r="OPD194" s="973"/>
      <c r="OPE194" s="973"/>
      <c r="OPF194" s="973"/>
      <c r="OPG194" s="973"/>
      <c r="OPH194" s="973"/>
      <c r="OPI194" s="973"/>
      <c r="OPJ194" s="973"/>
      <c r="OPK194" s="973"/>
      <c r="OPL194" s="973"/>
      <c r="OPM194" s="973"/>
      <c r="OPN194" s="973"/>
      <c r="OPO194" s="973"/>
      <c r="OPP194" s="973"/>
      <c r="OPQ194" s="973"/>
      <c r="OPR194" s="973"/>
      <c r="OPS194" s="973"/>
      <c r="OPT194" s="973"/>
      <c r="OPU194" s="973"/>
      <c r="OPV194" s="973"/>
      <c r="OPW194" s="973"/>
      <c r="OPX194" s="973"/>
      <c r="OPY194" s="973"/>
      <c r="OPZ194" s="973"/>
      <c r="OQA194" s="973"/>
      <c r="OQB194" s="973"/>
      <c r="OQC194" s="973"/>
      <c r="OQD194" s="973"/>
      <c r="OQE194" s="973"/>
      <c r="OQF194" s="973"/>
      <c r="OQG194" s="973"/>
      <c r="OQH194" s="973"/>
      <c r="OQI194" s="973"/>
      <c r="OQJ194" s="973"/>
      <c r="OQK194" s="973"/>
      <c r="OQL194" s="973"/>
      <c r="OQM194" s="973"/>
      <c r="OQN194" s="973"/>
      <c r="OQO194" s="973"/>
      <c r="OQP194" s="973"/>
      <c r="OQQ194" s="973"/>
      <c r="OQR194" s="973"/>
      <c r="OQS194" s="973"/>
      <c r="OQT194" s="973"/>
      <c r="OQU194" s="973"/>
      <c r="OQV194" s="973"/>
      <c r="OQW194" s="973"/>
      <c r="OQX194" s="973"/>
      <c r="OQY194" s="973"/>
      <c r="OQZ194" s="973"/>
      <c r="ORA194" s="973"/>
      <c r="ORB194" s="973"/>
      <c r="ORC194" s="973"/>
      <c r="ORD194" s="973"/>
      <c r="ORE194" s="973"/>
      <c r="ORF194" s="973"/>
      <c r="ORG194" s="973"/>
      <c r="ORH194" s="973"/>
      <c r="ORI194" s="973"/>
      <c r="ORJ194" s="973"/>
      <c r="ORK194" s="973"/>
      <c r="ORL194" s="973"/>
      <c r="ORM194" s="973"/>
      <c r="ORN194" s="973"/>
      <c r="ORO194" s="973"/>
      <c r="ORP194" s="973"/>
      <c r="ORQ194" s="973"/>
      <c r="ORR194" s="973"/>
      <c r="ORS194" s="973"/>
      <c r="ORT194" s="973"/>
      <c r="ORU194" s="973"/>
      <c r="ORV194" s="973"/>
      <c r="ORW194" s="973"/>
      <c r="ORX194" s="973"/>
      <c r="ORY194" s="973"/>
      <c r="ORZ194" s="973"/>
      <c r="OSA194" s="973"/>
      <c r="OSB194" s="973"/>
      <c r="OSC194" s="973"/>
      <c r="OSD194" s="973"/>
      <c r="OSE194" s="973"/>
      <c r="OSF194" s="973"/>
      <c r="OSG194" s="973"/>
      <c r="OSH194" s="973"/>
      <c r="OSI194" s="973"/>
      <c r="OSJ194" s="973"/>
      <c r="OSK194" s="973"/>
      <c r="OSL194" s="973"/>
      <c r="OSM194" s="973"/>
      <c r="OSN194" s="973"/>
      <c r="OSO194" s="973"/>
      <c r="OSP194" s="973"/>
      <c r="OSQ194" s="973"/>
      <c r="OSR194" s="973"/>
      <c r="OSS194" s="973"/>
      <c r="OST194" s="973"/>
      <c r="OSU194" s="973"/>
      <c r="OSV194" s="973"/>
      <c r="OSW194" s="973"/>
      <c r="OSX194" s="973"/>
      <c r="OSY194" s="973"/>
      <c r="OSZ194" s="973"/>
      <c r="OTA194" s="973"/>
      <c r="OTB194" s="973"/>
      <c r="OTC194" s="973"/>
      <c r="OTD194" s="973"/>
      <c r="OTE194" s="973"/>
      <c r="OTF194" s="973"/>
      <c r="OTG194" s="973"/>
      <c r="OTH194" s="973"/>
      <c r="OTI194" s="973"/>
      <c r="OTJ194" s="973"/>
      <c r="OTK194" s="973"/>
      <c r="OTL194" s="973"/>
      <c r="OTM194" s="973"/>
      <c r="OTN194" s="973"/>
      <c r="OTO194" s="973"/>
      <c r="OTP194" s="973"/>
      <c r="OTQ194" s="973"/>
      <c r="OTR194" s="973"/>
      <c r="OTS194" s="973"/>
      <c r="OTT194" s="973"/>
      <c r="OTU194" s="973"/>
      <c r="OTV194" s="973"/>
      <c r="OTW194" s="973"/>
      <c r="OTX194" s="973"/>
      <c r="OTY194" s="973"/>
      <c r="OTZ194" s="973"/>
      <c r="OUA194" s="973"/>
      <c r="OUB194" s="973"/>
      <c r="OUC194" s="973"/>
      <c r="OUD194" s="973"/>
      <c r="OUE194" s="973"/>
      <c r="OUF194" s="973"/>
      <c r="OUG194" s="973"/>
      <c r="OUH194" s="973"/>
      <c r="OUI194" s="973"/>
      <c r="OUJ194" s="973"/>
      <c r="OUK194" s="973"/>
      <c r="OUL194" s="973"/>
      <c r="OUM194" s="973"/>
      <c r="OUN194" s="973"/>
      <c r="OUO194" s="973"/>
      <c r="OUP194" s="973"/>
      <c r="OUQ194" s="973"/>
      <c r="OUR194" s="973"/>
      <c r="OUS194" s="973"/>
      <c r="OUT194" s="973"/>
      <c r="OUU194" s="973"/>
      <c r="OUV194" s="973"/>
      <c r="OUW194" s="973"/>
      <c r="OUX194" s="973"/>
      <c r="OUY194" s="973"/>
      <c r="OUZ194" s="973"/>
      <c r="OVA194" s="973"/>
      <c r="OVB194" s="973"/>
      <c r="OVC194" s="973"/>
      <c r="OVD194" s="973"/>
      <c r="OVE194" s="973"/>
      <c r="OVF194" s="973"/>
      <c r="OVG194" s="973"/>
      <c r="OVH194" s="973"/>
      <c r="OVI194" s="973"/>
      <c r="OVJ194" s="973"/>
      <c r="OVK194" s="973"/>
      <c r="OVL194" s="973"/>
      <c r="OVM194" s="973"/>
      <c r="OVN194" s="973"/>
      <c r="OVO194" s="973"/>
      <c r="OVP194" s="973"/>
      <c r="OVQ194" s="973"/>
      <c r="OVR194" s="973"/>
      <c r="OVS194" s="973"/>
      <c r="OVT194" s="973"/>
      <c r="OVU194" s="973"/>
      <c r="OVV194" s="973"/>
      <c r="OVW194" s="973"/>
      <c r="OVX194" s="973"/>
      <c r="OVY194" s="973"/>
      <c r="OVZ194" s="973"/>
      <c r="OWA194" s="973"/>
      <c r="OWB194" s="973"/>
      <c r="OWC194" s="973"/>
      <c r="OWD194" s="973"/>
      <c r="OWE194" s="973"/>
      <c r="OWF194" s="973"/>
      <c r="OWG194" s="973"/>
      <c r="OWH194" s="973"/>
      <c r="OWI194" s="973"/>
      <c r="OWJ194" s="973"/>
      <c r="OWK194" s="973"/>
      <c r="OWL194" s="973"/>
      <c r="OWM194" s="973"/>
      <c r="OWN194" s="973"/>
      <c r="OWO194" s="973"/>
      <c r="OWP194" s="973"/>
      <c r="OWQ194" s="973"/>
      <c r="OWR194" s="973"/>
      <c r="OWS194" s="973"/>
      <c r="OWT194" s="973"/>
      <c r="OWU194" s="973"/>
      <c r="OWV194" s="973"/>
      <c r="OWW194" s="973"/>
      <c r="OWX194" s="973"/>
      <c r="OWY194" s="973"/>
      <c r="OWZ194" s="973"/>
      <c r="OXA194" s="973"/>
      <c r="OXB194" s="973"/>
      <c r="OXC194" s="973"/>
      <c r="OXD194" s="973"/>
      <c r="OXE194" s="973"/>
      <c r="OXF194" s="973"/>
      <c r="OXG194" s="973"/>
      <c r="OXH194" s="973"/>
      <c r="OXI194" s="973"/>
      <c r="OXJ194" s="973"/>
      <c r="OXK194" s="973"/>
      <c r="OXL194" s="973"/>
      <c r="OXM194" s="973"/>
      <c r="OXN194" s="973"/>
      <c r="OXO194" s="973"/>
      <c r="OXP194" s="973"/>
      <c r="OXQ194" s="973"/>
      <c r="OXR194" s="973"/>
      <c r="OXS194" s="973"/>
      <c r="OXT194" s="973"/>
      <c r="OXU194" s="973"/>
      <c r="OXV194" s="973"/>
      <c r="OXW194" s="973"/>
      <c r="OXX194" s="973"/>
      <c r="OXY194" s="973"/>
      <c r="OXZ194" s="973"/>
      <c r="OYA194" s="973"/>
      <c r="OYB194" s="973"/>
      <c r="OYC194" s="973"/>
      <c r="OYD194" s="973"/>
      <c r="OYE194" s="973"/>
      <c r="OYF194" s="973"/>
      <c r="OYG194" s="973"/>
      <c r="OYH194" s="973"/>
      <c r="OYI194" s="973"/>
      <c r="OYJ194" s="973"/>
      <c r="OYK194" s="973"/>
      <c r="OYL194" s="973"/>
      <c r="OYM194" s="973"/>
      <c r="OYN194" s="973"/>
      <c r="OYO194" s="973"/>
      <c r="OYP194" s="973"/>
      <c r="OYQ194" s="973"/>
      <c r="OYR194" s="973"/>
      <c r="OYS194" s="973"/>
      <c r="OYT194" s="973"/>
      <c r="OYU194" s="973"/>
      <c r="OYV194" s="973"/>
      <c r="OYW194" s="973"/>
      <c r="OYX194" s="973"/>
      <c r="OYY194" s="973"/>
      <c r="OYZ194" s="973"/>
      <c r="OZA194" s="973"/>
      <c r="OZB194" s="973"/>
      <c r="OZC194" s="973"/>
      <c r="OZD194" s="973"/>
      <c r="OZE194" s="973"/>
      <c r="OZF194" s="973"/>
      <c r="OZG194" s="973"/>
      <c r="OZH194" s="973"/>
      <c r="OZI194" s="973"/>
      <c r="OZJ194" s="973"/>
      <c r="OZK194" s="973"/>
      <c r="OZL194" s="973"/>
      <c r="OZM194" s="973"/>
      <c r="OZN194" s="973"/>
      <c r="OZO194" s="973"/>
      <c r="OZP194" s="973"/>
      <c r="OZQ194" s="973"/>
      <c r="OZR194" s="973"/>
      <c r="OZS194" s="973"/>
      <c r="OZT194" s="973"/>
      <c r="OZU194" s="973"/>
      <c r="OZV194" s="973"/>
      <c r="OZW194" s="973"/>
      <c r="OZX194" s="973"/>
      <c r="OZY194" s="973"/>
      <c r="OZZ194" s="973"/>
      <c r="PAA194" s="973"/>
      <c r="PAB194" s="973"/>
      <c r="PAC194" s="973"/>
      <c r="PAD194" s="973"/>
      <c r="PAE194" s="973"/>
      <c r="PAF194" s="973"/>
      <c r="PAG194" s="973"/>
      <c r="PAH194" s="973"/>
      <c r="PAI194" s="973"/>
      <c r="PAJ194" s="973"/>
      <c r="PAK194" s="973"/>
      <c r="PAL194" s="973"/>
      <c r="PAM194" s="973"/>
      <c r="PAN194" s="973"/>
      <c r="PAO194" s="973"/>
      <c r="PAP194" s="973"/>
      <c r="PAQ194" s="973"/>
      <c r="PAR194" s="973"/>
      <c r="PAS194" s="973"/>
      <c r="PAT194" s="973"/>
      <c r="PAU194" s="973"/>
      <c r="PAV194" s="973"/>
      <c r="PAW194" s="973"/>
      <c r="PAX194" s="973"/>
      <c r="PAY194" s="973"/>
      <c r="PAZ194" s="973"/>
      <c r="PBA194" s="973"/>
      <c r="PBB194" s="973"/>
      <c r="PBC194" s="973"/>
      <c r="PBD194" s="973"/>
      <c r="PBE194" s="973"/>
      <c r="PBF194" s="973"/>
      <c r="PBG194" s="973"/>
      <c r="PBH194" s="973"/>
      <c r="PBI194" s="973"/>
      <c r="PBJ194" s="973"/>
      <c r="PBK194" s="973"/>
      <c r="PBL194" s="973"/>
      <c r="PBM194" s="973"/>
      <c r="PBN194" s="973"/>
      <c r="PBO194" s="973"/>
      <c r="PBP194" s="973"/>
      <c r="PBQ194" s="973"/>
      <c r="PBR194" s="973"/>
      <c r="PBS194" s="973"/>
      <c r="PBT194" s="973"/>
      <c r="PBU194" s="973"/>
      <c r="PBV194" s="973"/>
      <c r="PBW194" s="973"/>
      <c r="PBX194" s="973"/>
      <c r="PBY194" s="973"/>
      <c r="PBZ194" s="973"/>
      <c r="PCA194" s="973"/>
      <c r="PCB194" s="973"/>
      <c r="PCC194" s="973"/>
      <c r="PCD194" s="973"/>
      <c r="PCE194" s="973"/>
      <c r="PCF194" s="973"/>
      <c r="PCG194" s="973"/>
      <c r="PCH194" s="973"/>
      <c r="PCI194" s="973"/>
      <c r="PCJ194" s="973"/>
      <c r="PCK194" s="973"/>
      <c r="PCL194" s="973"/>
      <c r="PCM194" s="973"/>
      <c r="PCN194" s="973"/>
      <c r="PCO194" s="973"/>
      <c r="PCP194" s="973"/>
      <c r="PCQ194" s="973"/>
      <c r="PCR194" s="973"/>
      <c r="PCS194" s="973"/>
      <c r="PCT194" s="973"/>
      <c r="PCU194" s="973"/>
      <c r="PCV194" s="973"/>
      <c r="PCW194" s="973"/>
      <c r="PCX194" s="973"/>
      <c r="PCY194" s="973"/>
      <c r="PCZ194" s="973"/>
      <c r="PDA194" s="973"/>
      <c r="PDB194" s="973"/>
      <c r="PDC194" s="973"/>
      <c r="PDD194" s="973"/>
      <c r="PDE194" s="973"/>
      <c r="PDF194" s="973"/>
      <c r="PDG194" s="973"/>
      <c r="PDH194" s="973"/>
      <c r="PDI194" s="973"/>
      <c r="PDJ194" s="973"/>
      <c r="PDK194" s="973"/>
      <c r="PDL194" s="973"/>
      <c r="PDM194" s="973"/>
      <c r="PDN194" s="973"/>
      <c r="PDO194" s="973"/>
      <c r="PDP194" s="973"/>
      <c r="PDQ194" s="973"/>
      <c r="PDR194" s="973"/>
      <c r="PDS194" s="973"/>
      <c r="PDT194" s="973"/>
      <c r="PDU194" s="973"/>
      <c r="PDV194" s="973"/>
      <c r="PDW194" s="973"/>
      <c r="PDX194" s="973"/>
      <c r="PDY194" s="973"/>
      <c r="PDZ194" s="973"/>
      <c r="PEA194" s="973"/>
      <c r="PEB194" s="973"/>
      <c r="PEC194" s="973"/>
      <c r="PED194" s="973"/>
      <c r="PEE194" s="973"/>
      <c r="PEF194" s="973"/>
      <c r="PEG194" s="973"/>
      <c r="PEH194" s="973"/>
      <c r="PEI194" s="973"/>
      <c r="PEJ194" s="973"/>
      <c r="PEK194" s="973"/>
      <c r="PEL194" s="973"/>
      <c r="PEM194" s="973"/>
      <c r="PEN194" s="973"/>
      <c r="PEO194" s="973"/>
      <c r="PEP194" s="973"/>
      <c r="PEQ194" s="973"/>
      <c r="PER194" s="973"/>
      <c r="PES194" s="973"/>
      <c r="PET194" s="973"/>
      <c r="PEU194" s="973"/>
      <c r="PEV194" s="973"/>
      <c r="PEW194" s="973"/>
      <c r="PEX194" s="973"/>
      <c r="PEY194" s="973"/>
      <c r="PEZ194" s="973"/>
      <c r="PFA194" s="973"/>
      <c r="PFB194" s="973"/>
      <c r="PFC194" s="973"/>
      <c r="PFD194" s="973"/>
      <c r="PFE194" s="973"/>
      <c r="PFF194" s="973"/>
      <c r="PFG194" s="973"/>
      <c r="PFH194" s="973"/>
      <c r="PFI194" s="973"/>
      <c r="PFJ194" s="973"/>
      <c r="PFK194" s="973"/>
      <c r="PFL194" s="973"/>
      <c r="PFM194" s="973"/>
      <c r="PFN194" s="973"/>
      <c r="PFO194" s="973"/>
      <c r="PFP194" s="973"/>
      <c r="PFQ194" s="973"/>
      <c r="PFR194" s="973"/>
      <c r="PFS194" s="973"/>
      <c r="PFT194" s="973"/>
      <c r="PFU194" s="973"/>
      <c r="PFV194" s="973"/>
      <c r="PFW194" s="973"/>
      <c r="PFX194" s="973"/>
      <c r="PFY194" s="973"/>
      <c r="PFZ194" s="973"/>
      <c r="PGA194" s="973"/>
      <c r="PGB194" s="973"/>
      <c r="PGC194" s="973"/>
      <c r="PGD194" s="973"/>
      <c r="PGE194" s="973"/>
      <c r="PGF194" s="973"/>
      <c r="PGG194" s="973"/>
      <c r="PGH194" s="973"/>
      <c r="PGI194" s="973"/>
      <c r="PGJ194" s="973"/>
      <c r="PGK194" s="973"/>
      <c r="PGL194" s="973"/>
      <c r="PGM194" s="973"/>
      <c r="PGN194" s="973"/>
      <c r="PGO194" s="973"/>
      <c r="PGP194" s="973"/>
      <c r="PGQ194" s="973"/>
      <c r="PGR194" s="973"/>
      <c r="PGS194" s="973"/>
      <c r="PGT194" s="973"/>
      <c r="PGU194" s="973"/>
      <c r="PGV194" s="973"/>
      <c r="PGW194" s="973"/>
      <c r="PGX194" s="973"/>
      <c r="PGY194" s="973"/>
      <c r="PGZ194" s="973"/>
      <c r="PHA194" s="973"/>
      <c r="PHB194" s="973"/>
      <c r="PHC194" s="973"/>
      <c r="PHD194" s="973"/>
      <c r="PHE194" s="973"/>
      <c r="PHF194" s="973"/>
      <c r="PHG194" s="973"/>
      <c r="PHH194" s="973"/>
      <c r="PHI194" s="973"/>
      <c r="PHJ194" s="973"/>
      <c r="PHK194" s="973"/>
      <c r="PHL194" s="973"/>
      <c r="PHM194" s="973"/>
      <c r="PHN194" s="973"/>
      <c r="PHO194" s="973"/>
      <c r="PHP194" s="973"/>
      <c r="PHQ194" s="973"/>
      <c r="PHR194" s="973"/>
      <c r="PHS194" s="973"/>
      <c r="PHT194" s="973"/>
      <c r="PHU194" s="973"/>
      <c r="PHV194" s="973"/>
      <c r="PHW194" s="973"/>
      <c r="PHX194" s="973"/>
      <c r="PHY194" s="973"/>
      <c r="PHZ194" s="973"/>
      <c r="PIA194" s="973"/>
      <c r="PIB194" s="973"/>
      <c r="PIC194" s="973"/>
      <c r="PID194" s="973"/>
      <c r="PIE194" s="973"/>
      <c r="PIF194" s="973"/>
      <c r="PIG194" s="973"/>
      <c r="PIH194" s="973"/>
      <c r="PII194" s="973"/>
      <c r="PIJ194" s="973"/>
      <c r="PIK194" s="973"/>
      <c r="PIL194" s="973"/>
      <c r="PIM194" s="973"/>
      <c r="PIN194" s="973"/>
      <c r="PIO194" s="973"/>
      <c r="PIP194" s="973"/>
      <c r="PIQ194" s="973"/>
      <c r="PIR194" s="973"/>
      <c r="PIS194" s="973"/>
      <c r="PIT194" s="973"/>
      <c r="PIU194" s="973"/>
      <c r="PIV194" s="973"/>
      <c r="PIW194" s="973"/>
      <c r="PIX194" s="973"/>
      <c r="PIY194" s="973"/>
      <c r="PIZ194" s="973"/>
      <c r="PJA194" s="973"/>
      <c r="PJB194" s="973"/>
      <c r="PJC194" s="973"/>
      <c r="PJD194" s="973"/>
      <c r="PJE194" s="973"/>
      <c r="PJF194" s="973"/>
      <c r="PJG194" s="973"/>
      <c r="PJH194" s="973"/>
      <c r="PJI194" s="973"/>
      <c r="PJJ194" s="973"/>
      <c r="PJK194" s="973"/>
      <c r="PJL194" s="973"/>
      <c r="PJM194" s="973"/>
      <c r="PJN194" s="973"/>
      <c r="PJO194" s="973"/>
      <c r="PJP194" s="973"/>
      <c r="PJQ194" s="973"/>
      <c r="PJR194" s="973"/>
      <c r="PJS194" s="973"/>
      <c r="PJT194" s="973"/>
      <c r="PJU194" s="973"/>
      <c r="PJV194" s="973"/>
      <c r="PJW194" s="973"/>
      <c r="PJX194" s="973"/>
      <c r="PJY194" s="973"/>
      <c r="PJZ194" s="973"/>
      <c r="PKA194" s="973"/>
      <c r="PKB194" s="973"/>
      <c r="PKC194" s="973"/>
      <c r="PKD194" s="973"/>
      <c r="PKE194" s="973"/>
      <c r="PKF194" s="973"/>
      <c r="PKG194" s="973"/>
      <c r="PKH194" s="973"/>
      <c r="PKI194" s="973"/>
      <c r="PKJ194" s="973"/>
      <c r="PKK194" s="973"/>
      <c r="PKL194" s="973"/>
      <c r="PKM194" s="973"/>
      <c r="PKN194" s="973"/>
      <c r="PKO194" s="973"/>
      <c r="PKP194" s="973"/>
      <c r="PKQ194" s="973"/>
      <c r="PKR194" s="973"/>
      <c r="PKS194" s="973"/>
      <c r="PKT194" s="973"/>
      <c r="PKU194" s="973"/>
      <c r="PKV194" s="973"/>
      <c r="PKW194" s="973"/>
      <c r="PKX194" s="973"/>
      <c r="PKY194" s="973"/>
      <c r="PKZ194" s="973"/>
      <c r="PLA194" s="973"/>
      <c r="PLB194" s="973"/>
      <c r="PLC194" s="973"/>
      <c r="PLD194" s="973"/>
      <c r="PLE194" s="973"/>
      <c r="PLF194" s="973"/>
      <c r="PLG194" s="973"/>
      <c r="PLH194" s="973"/>
      <c r="PLI194" s="973"/>
      <c r="PLJ194" s="973"/>
      <c r="PLK194" s="973"/>
      <c r="PLL194" s="973"/>
      <c r="PLM194" s="973"/>
      <c r="PLN194" s="973"/>
      <c r="PLO194" s="973"/>
      <c r="PLP194" s="973"/>
      <c r="PLQ194" s="973"/>
      <c r="PLR194" s="973"/>
      <c r="PLS194" s="973"/>
      <c r="PLT194" s="973"/>
      <c r="PLU194" s="973"/>
      <c r="PLV194" s="973"/>
      <c r="PLW194" s="973"/>
      <c r="PLX194" s="973"/>
      <c r="PLY194" s="973"/>
      <c r="PLZ194" s="973"/>
      <c r="PMA194" s="973"/>
      <c r="PMB194" s="973"/>
      <c r="PMC194" s="973"/>
      <c r="PMD194" s="973"/>
      <c r="PME194" s="973"/>
      <c r="PMF194" s="973"/>
      <c r="PMG194" s="973"/>
      <c r="PMH194" s="973"/>
      <c r="PMI194" s="973"/>
      <c r="PMJ194" s="973"/>
      <c r="PMK194" s="973"/>
      <c r="PML194" s="973"/>
      <c r="PMM194" s="973"/>
      <c r="PMN194" s="973"/>
      <c r="PMO194" s="973"/>
      <c r="PMP194" s="973"/>
      <c r="PMQ194" s="973"/>
      <c r="PMR194" s="973"/>
      <c r="PMS194" s="973"/>
      <c r="PMT194" s="973"/>
      <c r="PMU194" s="973"/>
      <c r="PMV194" s="973"/>
      <c r="PMW194" s="973"/>
      <c r="PMX194" s="973"/>
      <c r="PMY194" s="973"/>
      <c r="PMZ194" s="973"/>
      <c r="PNA194" s="973"/>
      <c r="PNB194" s="973"/>
      <c r="PNC194" s="973"/>
      <c r="PND194" s="973"/>
      <c r="PNE194" s="973"/>
      <c r="PNF194" s="973"/>
      <c r="PNG194" s="973"/>
      <c r="PNH194" s="973"/>
      <c r="PNI194" s="973"/>
      <c r="PNJ194" s="973"/>
      <c r="PNK194" s="973"/>
      <c r="PNL194" s="973"/>
      <c r="PNM194" s="973"/>
      <c r="PNN194" s="973"/>
      <c r="PNO194" s="973"/>
      <c r="PNP194" s="973"/>
      <c r="PNQ194" s="973"/>
      <c r="PNR194" s="973"/>
      <c r="PNS194" s="973"/>
      <c r="PNT194" s="973"/>
      <c r="PNU194" s="973"/>
      <c r="PNV194" s="973"/>
      <c r="PNW194" s="973"/>
      <c r="PNX194" s="973"/>
      <c r="PNY194" s="973"/>
      <c r="PNZ194" s="973"/>
      <c r="POA194" s="973"/>
      <c r="POB194" s="973"/>
      <c r="POC194" s="973"/>
      <c r="POD194" s="973"/>
      <c r="POE194" s="973"/>
      <c r="POF194" s="973"/>
      <c r="POG194" s="973"/>
      <c r="POH194" s="973"/>
      <c r="POI194" s="973"/>
      <c r="POJ194" s="973"/>
      <c r="POK194" s="973"/>
      <c r="POL194" s="973"/>
      <c r="POM194" s="973"/>
      <c r="PON194" s="973"/>
      <c r="POO194" s="973"/>
      <c r="POP194" s="973"/>
      <c r="POQ194" s="973"/>
      <c r="POR194" s="973"/>
      <c r="POS194" s="973"/>
      <c r="POT194" s="973"/>
      <c r="POU194" s="973"/>
      <c r="POV194" s="973"/>
      <c r="POW194" s="973"/>
      <c r="POX194" s="973"/>
      <c r="POY194" s="973"/>
      <c r="POZ194" s="973"/>
      <c r="PPA194" s="973"/>
      <c r="PPB194" s="973"/>
      <c r="PPC194" s="973"/>
      <c r="PPD194" s="973"/>
      <c r="PPE194" s="973"/>
      <c r="PPF194" s="973"/>
      <c r="PPG194" s="973"/>
      <c r="PPH194" s="973"/>
      <c r="PPI194" s="973"/>
      <c r="PPJ194" s="973"/>
      <c r="PPK194" s="973"/>
      <c r="PPL194" s="973"/>
      <c r="PPM194" s="973"/>
      <c r="PPN194" s="973"/>
      <c r="PPO194" s="973"/>
      <c r="PPP194" s="973"/>
      <c r="PPQ194" s="973"/>
      <c r="PPR194" s="973"/>
      <c r="PPS194" s="973"/>
      <c r="PPT194" s="973"/>
      <c r="PPU194" s="973"/>
      <c r="PPV194" s="973"/>
      <c r="PPW194" s="973"/>
      <c r="PPX194" s="973"/>
      <c r="PPY194" s="973"/>
      <c r="PPZ194" s="973"/>
      <c r="PQA194" s="973"/>
      <c r="PQB194" s="973"/>
      <c r="PQC194" s="973"/>
      <c r="PQD194" s="973"/>
      <c r="PQE194" s="973"/>
      <c r="PQF194" s="973"/>
      <c r="PQG194" s="973"/>
      <c r="PQH194" s="973"/>
      <c r="PQI194" s="973"/>
      <c r="PQJ194" s="973"/>
      <c r="PQK194" s="973"/>
      <c r="PQL194" s="973"/>
      <c r="PQM194" s="973"/>
      <c r="PQN194" s="973"/>
      <c r="PQO194" s="973"/>
      <c r="PQP194" s="973"/>
      <c r="PQQ194" s="973"/>
      <c r="PQR194" s="973"/>
      <c r="PQS194" s="973"/>
      <c r="PQT194" s="973"/>
      <c r="PQU194" s="973"/>
      <c r="PQV194" s="973"/>
      <c r="PQW194" s="973"/>
      <c r="PQX194" s="973"/>
      <c r="PQY194" s="973"/>
      <c r="PQZ194" s="973"/>
      <c r="PRA194" s="973"/>
      <c r="PRB194" s="973"/>
      <c r="PRC194" s="973"/>
      <c r="PRD194" s="973"/>
      <c r="PRE194" s="973"/>
      <c r="PRF194" s="973"/>
      <c r="PRG194" s="973"/>
      <c r="PRH194" s="973"/>
      <c r="PRI194" s="973"/>
      <c r="PRJ194" s="973"/>
      <c r="PRK194" s="973"/>
      <c r="PRL194" s="973"/>
      <c r="PRM194" s="973"/>
      <c r="PRN194" s="973"/>
      <c r="PRO194" s="973"/>
      <c r="PRP194" s="973"/>
      <c r="PRQ194" s="973"/>
      <c r="PRR194" s="973"/>
      <c r="PRS194" s="973"/>
      <c r="PRT194" s="973"/>
      <c r="PRU194" s="973"/>
      <c r="PRV194" s="973"/>
      <c r="PRW194" s="973"/>
      <c r="PRX194" s="973"/>
      <c r="PRY194" s="973"/>
      <c r="PRZ194" s="973"/>
      <c r="PSA194" s="973"/>
      <c r="PSB194" s="973"/>
      <c r="PSC194" s="973"/>
      <c r="PSD194" s="973"/>
      <c r="PSE194" s="973"/>
      <c r="PSF194" s="973"/>
      <c r="PSG194" s="973"/>
      <c r="PSH194" s="973"/>
      <c r="PSI194" s="973"/>
      <c r="PSJ194" s="973"/>
      <c r="PSK194" s="973"/>
      <c r="PSL194" s="973"/>
      <c r="PSM194" s="973"/>
      <c r="PSN194" s="973"/>
      <c r="PSO194" s="973"/>
      <c r="PSP194" s="973"/>
      <c r="PSQ194" s="973"/>
      <c r="PSR194" s="973"/>
      <c r="PSS194" s="973"/>
      <c r="PST194" s="973"/>
      <c r="PSU194" s="973"/>
      <c r="PSV194" s="973"/>
      <c r="PSW194" s="973"/>
      <c r="PSX194" s="973"/>
      <c r="PSY194" s="973"/>
      <c r="PSZ194" s="973"/>
      <c r="PTA194" s="973"/>
      <c r="PTB194" s="973"/>
      <c r="PTC194" s="973"/>
      <c r="PTD194" s="973"/>
      <c r="PTE194" s="973"/>
      <c r="PTF194" s="973"/>
      <c r="PTG194" s="973"/>
      <c r="PTH194" s="973"/>
      <c r="PTI194" s="973"/>
      <c r="PTJ194" s="973"/>
      <c r="PTK194" s="973"/>
      <c r="PTL194" s="973"/>
      <c r="PTM194" s="973"/>
      <c r="PTN194" s="973"/>
      <c r="PTO194" s="973"/>
      <c r="PTP194" s="973"/>
      <c r="PTQ194" s="973"/>
      <c r="PTR194" s="973"/>
      <c r="PTS194" s="973"/>
      <c r="PTT194" s="973"/>
      <c r="PTU194" s="973"/>
      <c r="PTV194" s="973"/>
      <c r="PTW194" s="973"/>
      <c r="PTX194" s="973"/>
      <c r="PTY194" s="973"/>
      <c r="PTZ194" s="973"/>
      <c r="PUA194" s="973"/>
      <c r="PUB194" s="973"/>
      <c r="PUC194" s="973"/>
      <c r="PUD194" s="973"/>
      <c r="PUE194" s="973"/>
      <c r="PUF194" s="973"/>
      <c r="PUG194" s="973"/>
      <c r="PUH194" s="973"/>
      <c r="PUI194" s="973"/>
      <c r="PUJ194" s="973"/>
      <c r="PUK194" s="973"/>
      <c r="PUL194" s="973"/>
      <c r="PUM194" s="973"/>
      <c r="PUN194" s="973"/>
      <c r="PUO194" s="973"/>
      <c r="PUP194" s="973"/>
      <c r="PUQ194" s="973"/>
      <c r="PUR194" s="973"/>
      <c r="PUS194" s="973"/>
      <c r="PUT194" s="973"/>
      <c r="PUU194" s="973"/>
      <c r="PUV194" s="973"/>
      <c r="PUW194" s="973"/>
      <c r="PUX194" s="973"/>
      <c r="PUY194" s="973"/>
      <c r="PUZ194" s="973"/>
      <c r="PVA194" s="973"/>
      <c r="PVB194" s="973"/>
      <c r="PVC194" s="973"/>
      <c r="PVD194" s="973"/>
      <c r="PVE194" s="973"/>
      <c r="PVF194" s="973"/>
      <c r="PVG194" s="973"/>
      <c r="PVH194" s="973"/>
      <c r="PVI194" s="973"/>
      <c r="PVJ194" s="973"/>
      <c r="PVK194" s="973"/>
      <c r="PVL194" s="973"/>
      <c r="PVM194" s="973"/>
      <c r="PVN194" s="973"/>
      <c r="PVO194" s="973"/>
      <c r="PVP194" s="973"/>
      <c r="PVQ194" s="973"/>
      <c r="PVR194" s="973"/>
      <c r="PVS194" s="973"/>
      <c r="PVT194" s="973"/>
      <c r="PVU194" s="973"/>
      <c r="PVV194" s="973"/>
      <c r="PVW194" s="973"/>
      <c r="PVX194" s="973"/>
      <c r="PVY194" s="973"/>
      <c r="PVZ194" s="973"/>
      <c r="PWA194" s="973"/>
      <c r="PWB194" s="973"/>
      <c r="PWC194" s="973"/>
      <c r="PWD194" s="973"/>
      <c r="PWE194" s="973"/>
      <c r="PWF194" s="973"/>
      <c r="PWG194" s="973"/>
      <c r="PWH194" s="973"/>
      <c r="PWI194" s="973"/>
      <c r="PWJ194" s="973"/>
      <c r="PWK194" s="973"/>
      <c r="PWL194" s="973"/>
      <c r="PWM194" s="973"/>
      <c r="PWN194" s="973"/>
      <c r="PWO194" s="973"/>
      <c r="PWP194" s="973"/>
      <c r="PWQ194" s="973"/>
      <c r="PWR194" s="973"/>
      <c r="PWS194" s="973"/>
      <c r="PWT194" s="973"/>
      <c r="PWU194" s="973"/>
      <c r="PWV194" s="973"/>
      <c r="PWW194" s="973"/>
      <c r="PWX194" s="973"/>
      <c r="PWY194" s="973"/>
      <c r="PWZ194" s="973"/>
      <c r="PXA194" s="973"/>
      <c r="PXB194" s="973"/>
      <c r="PXC194" s="973"/>
      <c r="PXD194" s="973"/>
      <c r="PXE194" s="973"/>
      <c r="PXF194" s="973"/>
      <c r="PXG194" s="973"/>
      <c r="PXH194" s="973"/>
      <c r="PXI194" s="973"/>
      <c r="PXJ194" s="973"/>
      <c r="PXK194" s="973"/>
      <c r="PXL194" s="973"/>
      <c r="PXM194" s="973"/>
      <c r="PXN194" s="973"/>
      <c r="PXO194" s="973"/>
      <c r="PXP194" s="973"/>
      <c r="PXQ194" s="973"/>
      <c r="PXR194" s="973"/>
      <c r="PXS194" s="973"/>
      <c r="PXT194" s="973"/>
      <c r="PXU194" s="973"/>
      <c r="PXV194" s="973"/>
      <c r="PXW194" s="973"/>
      <c r="PXX194" s="973"/>
      <c r="PXY194" s="973"/>
      <c r="PXZ194" s="973"/>
      <c r="PYA194" s="973"/>
      <c r="PYB194" s="973"/>
      <c r="PYC194" s="973"/>
      <c r="PYD194" s="973"/>
      <c r="PYE194" s="973"/>
      <c r="PYF194" s="973"/>
      <c r="PYG194" s="973"/>
      <c r="PYH194" s="973"/>
      <c r="PYI194" s="973"/>
      <c r="PYJ194" s="973"/>
      <c r="PYK194" s="973"/>
      <c r="PYL194" s="973"/>
      <c r="PYM194" s="973"/>
      <c r="PYN194" s="973"/>
      <c r="PYO194" s="973"/>
      <c r="PYP194" s="973"/>
      <c r="PYQ194" s="973"/>
      <c r="PYR194" s="973"/>
      <c r="PYS194" s="973"/>
      <c r="PYT194" s="973"/>
      <c r="PYU194" s="973"/>
      <c r="PYV194" s="973"/>
      <c r="PYW194" s="973"/>
      <c r="PYX194" s="973"/>
      <c r="PYY194" s="973"/>
      <c r="PYZ194" s="973"/>
      <c r="PZA194" s="973"/>
      <c r="PZB194" s="973"/>
      <c r="PZC194" s="973"/>
      <c r="PZD194" s="973"/>
      <c r="PZE194" s="973"/>
      <c r="PZF194" s="973"/>
      <c r="PZG194" s="973"/>
      <c r="PZH194" s="973"/>
      <c r="PZI194" s="973"/>
      <c r="PZJ194" s="973"/>
      <c r="PZK194" s="973"/>
      <c r="PZL194" s="973"/>
      <c r="PZM194" s="973"/>
      <c r="PZN194" s="973"/>
      <c r="PZO194" s="973"/>
      <c r="PZP194" s="973"/>
      <c r="PZQ194" s="973"/>
      <c r="PZR194" s="973"/>
      <c r="PZS194" s="973"/>
      <c r="PZT194" s="973"/>
      <c r="PZU194" s="973"/>
      <c r="PZV194" s="973"/>
      <c r="PZW194" s="973"/>
      <c r="PZX194" s="973"/>
      <c r="PZY194" s="973"/>
      <c r="PZZ194" s="973"/>
      <c r="QAA194" s="973"/>
      <c r="QAB194" s="973"/>
      <c r="QAC194" s="973"/>
      <c r="QAD194" s="973"/>
      <c r="QAE194" s="973"/>
      <c r="QAF194" s="973"/>
      <c r="QAG194" s="973"/>
      <c r="QAH194" s="973"/>
      <c r="QAI194" s="973"/>
      <c r="QAJ194" s="973"/>
      <c r="QAK194" s="973"/>
      <c r="QAL194" s="973"/>
      <c r="QAM194" s="973"/>
      <c r="QAN194" s="973"/>
      <c r="QAO194" s="973"/>
      <c r="QAP194" s="973"/>
      <c r="QAQ194" s="973"/>
      <c r="QAR194" s="973"/>
      <c r="QAS194" s="973"/>
      <c r="QAT194" s="973"/>
      <c r="QAU194" s="973"/>
      <c r="QAV194" s="973"/>
      <c r="QAW194" s="973"/>
      <c r="QAX194" s="973"/>
      <c r="QAY194" s="973"/>
      <c r="QAZ194" s="973"/>
      <c r="QBA194" s="973"/>
      <c r="QBB194" s="973"/>
      <c r="QBC194" s="973"/>
      <c r="QBD194" s="973"/>
      <c r="QBE194" s="973"/>
      <c r="QBF194" s="973"/>
      <c r="QBG194" s="973"/>
      <c r="QBH194" s="973"/>
      <c r="QBI194" s="973"/>
      <c r="QBJ194" s="973"/>
      <c r="QBK194" s="973"/>
      <c r="QBL194" s="973"/>
      <c r="QBM194" s="973"/>
      <c r="QBN194" s="973"/>
      <c r="QBO194" s="973"/>
      <c r="QBP194" s="973"/>
      <c r="QBQ194" s="973"/>
      <c r="QBR194" s="973"/>
      <c r="QBS194" s="973"/>
      <c r="QBT194" s="973"/>
      <c r="QBU194" s="973"/>
      <c r="QBV194" s="973"/>
      <c r="QBW194" s="973"/>
      <c r="QBX194" s="973"/>
      <c r="QBY194" s="973"/>
      <c r="QBZ194" s="973"/>
      <c r="QCA194" s="973"/>
      <c r="QCB194" s="973"/>
      <c r="QCC194" s="973"/>
      <c r="QCD194" s="973"/>
      <c r="QCE194" s="973"/>
      <c r="QCF194" s="973"/>
      <c r="QCG194" s="973"/>
      <c r="QCH194" s="973"/>
      <c r="QCI194" s="973"/>
      <c r="QCJ194" s="973"/>
      <c r="QCK194" s="973"/>
      <c r="QCL194" s="973"/>
      <c r="QCM194" s="973"/>
      <c r="QCN194" s="973"/>
      <c r="QCO194" s="973"/>
      <c r="QCP194" s="973"/>
      <c r="QCQ194" s="973"/>
      <c r="QCR194" s="973"/>
      <c r="QCS194" s="973"/>
      <c r="QCT194" s="973"/>
      <c r="QCU194" s="973"/>
      <c r="QCV194" s="973"/>
      <c r="QCW194" s="973"/>
      <c r="QCX194" s="973"/>
      <c r="QCY194" s="973"/>
      <c r="QCZ194" s="973"/>
      <c r="QDA194" s="973"/>
      <c r="QDB194" s="973"/>
      <c r="QDC194" s="973"/>
      <c r="QDD194" s="973"/>
      <c r="QDE194" s="973"/>
      <c r="QDF194" s="973"/>
      <c r="QDG194" s="973"/>
      <c r="QDH194" s="973"/>
      <c r="QDI194" s="973"/>
      <c r="QDJ194" s="973"/>
      <c r="QDK194" s="973"/>
      <c r="QDL194" s="973"/>
      <c r="QDM194" s="973"/>
      <c r="QDN194" s="973"/>
      <c r="QDO194" s="973"/>
      <c r="QDP194" s="973"/>
      <c r="QDQ194" s="973"/>
      <c r="QDR194" s="973"/>
      <c r="QDS194" s="973"/>
      <c r="QDT194" s="973"/>
      <c r="QDU194" s="973"/>
      <c r="QDV194" s="973"/>
      <c r="QDW194" s="973"/>
      <c r="QDX194" s="973"/>
      <c r="QDY194" s="973"/>
      <c r="QDZ194" s="973"/>
      <c r="QEA194" s="973"/>
      <c r="QEB194" s="973"/>
      <c r="QEC194" s="973"/>
      <c r="QED194" s="973"/>
      <c r="QEE194" s="973"/>
      <c r="QEF194" s="973"/>
      <c r="QEG194" s="973"/>
      <c r="QEH194" s="973"/>
      <c r="QEI194" s="973"/>
      <c r="QEJ194" s="973"/>
      <c r="QEK194" s="973"/>
      <c r="QEL194" s="973"/>
      <c r="QEM194" s="973"/>
      <c r="QEN194" s="973"/>
      <c r="QEO194" s="973"/>
      <c r="QEP194" s="973"/>
      <c r="QEQ194" s="973"/>
      <c r="QER194" s="973"/>
      <c r="QES194" s="973"/>
      <c r="QET194" s="973"/>
      <c r="QEU194" s="973"/>
      <c r="QEV194" s="973"/>
      <c r="QEW194" s="973"/>
      <c r="QEX194" s="973"/>
      <c r="QEY194" s="973"/>
      <c r="QEZ194" s="973"/>
      <c r="QFA194" s="973"/>
      <c r="QFB194" s="973"/>
      <c r="QFC194" s="973"/>
      <c r="QFD194" s="973"/>
      <c r="QFE194" s="973"/>
      <c r="QFF194" s="973"/>
      <c r="QFG194" s="973"/>
      <c r="QFH194" s="973"/>
      <c r="QFI194" s="973"/>
      <c r="QFJ194" s="973"/>
      <c r="QFK194" s="973"/>
      <c r="QFL194" s="973"/>
      <c r="QFM194" s="973"/>
      <c r="QFN194" s="973"/>
      <c r="QFO194" s="973"/>
      <c r="QFP194" s="973"/>
      <c r="QFQ194" s="973"/>
      <c r="QFR194" s="973"/>
      <c r="QFS194" s="973"/>
      <c r="QFT194" s="973"/>
      <c r="QFU194" s="973"/>
      <c r="QFV194" s="973"/>
      <c r="QFW194" s="973"/>
      <c r="QFX194" s="973"/>
      <c r="QFY194" s="973"/>
      <c r="QFZ194" s="973"/>
      <c r="QGA194" s="973"/>
      <c r="QGB194" s="973"/>
      <c r="QGC194" s="973"/>
      <c r="QGD194" s="973"/>
      <c r="QGE194" s="973"/>
      <c r="QGF194" s="973"/>
      <c r="QGG194" s="973"/>
      <c r="QGH194" s="973"/>
      <c r="QGI194" s="973"/>
      <c r="QGJ194" s="973"/>
      <c r="QGK194" s="973"/>
      <c r="QGL194" s="973"/>
      <c r="QGM194" s="973"/>
      <c r="QGN194" s="973"/>
      <c r="QGO194" s="973"/>
      <c r="QGP194" s="973"/>
      <c r="QGQ194" s="973"/>
      <c r="QGR194" s="973"/>
      <c r="QGS194" s="973"/>
      <c r="QGT194" s="973"/>
      <c r="QGU194" s="973"/>
      <c r="QGV194" s="973"/>
      <c r="QGW194" s="973"/>
      <c r="QGX194" s="973"/>
      <c r="QGY194" s="973"/>
      <c r="QGZ194" s="973"/>
      <c r="QHA194" s="973"/>
      <c r="QHB194" s="973"/>
      <c r="QHC194" s="973"/>
      <c r="QHD194" s="973"/>
      <c r="QHE194" s="973"/>
      <c r="QHF194" s="973"/>
      <c r="QHG194" s="973"/>
      <c r="QHH194" s="973"/>
      <c r="QHI194" s="973"/>
      <c r="QHJ194" s="973"/>
      <c r="QHK194" s="973"/>
      <c r="QHL194" s="973"/>
      <c r="QHM194" s="973"/>
      <c r="QHN194" s="973"/>
      <c r="QHO194" s="973"/>
      <c r="QHP194" s="973"/>
      <c r="QHQ194" s="973"/>
      <c r="QHR194" s="973"/>
      <c r="QHS194" s="973"/>
      <c r="QHT194" s="973"/>
      <c r="QHU194" s="973"/>
      <c r="QHV194" s="973"/>
      <c r="QHW194" s="973"/>
      <c r="QHX194" s="973"/>
      <c r="QHY194" s="973"/>
      <c r="QHZ194" s="973"/>
      <c r="QIA194" s="973"/>
      <c r="QIB194" s="973"/>
      <c r="QIC194" s="973"/>
      <c r="QID194" s="973"/>
      <c r="QIE194" s="973"/>
      <c r="QIF194" s="973"/>
      <c r="QIG194" s="973"/>
      <c r="QIH194" s="973"/>
      <c r="QII194" s="973"/>
      <c r="QIJ194" s="973"/>
      <c r="QIK194" s="973"/>
      <c r="QIL194" s="973"/>
      <c r="QIM194" s="973"/>
      <c r="QIN194" s="973"/>
      <c r="QIO194" s="973"/>
      <c r="QIP194" s="973"/>
      <c r="QIQ194" s="973"/>
      <c r="QIR194" s="973"/>
      <c r="QIS194" s="973"/>
      <c r="QIT194" s="973"/>
      <c r="QIU194" s="973"/>
      <c r="QIV194" s="973"/>
      <c r="QIW194" s="973"/>
      <c r="QIX194" s="973"/>
      <c r="QIY194" s="973"/>
      <c r="QIZ194" s="973"/>
      <c r="QJA194" s="973"/>
      <c r="QJB194" s="973"/>
      <c r="QJC194" s="973"/>
      <c r="QJD194" s="973"/>
      <c r="QJE194" s="973"/>
      <c r="QJF194" s="973"/>
      <c r="QJG194" s="973"/>
      <c r="QJH194" s="973"/>
      <c r="QJI194" s="973"/>
      <c r="QJJ194" s="973"/>
      <c r="QJK194" s="973"/>
      <c r="QJL194" s="973"/>
      <c r="QJM194" s="973"/>
      <c r="QJN194" s="973"/>
      <c r="QJO194" s="973"/>
      <c r="QJP194" s="973"/>
      <c r="QJQ194" s="973"/>
      <c r="QJR194" s="973"/>
      <c r="QJS194" s="973"/>
      <c r="QJT194" s="973"/>
      <c r="QJU194" s="973"/>
      <c r="QJV194" s="973"/>
      <c r="QJW194" s="973"/>
      <c r="QJX194" s="973"/>
      <c r="QJY194" s="973"/>
      <c r="QJZ194" s="973"/>
      <c r="QKA194" s="973"/>
      <c r="QKB194" s="973"/>
      <c r="QKC194" s="973"/>
      <c r="QKD194" s="973"/>
      <c r="QKE194" s="973"/>
      <c r="QKF194" s="973"/>
      <c r="QKG194" s="973"/>
      <c r="QKH194" s="973"/>
      <c r="QKI194" s="973"/>
      <c r="QKJ194" s="973"/>
      <c r="QKK194" s="973"/>
      <c r="QKL194" s="973"/>
      <c r="QKM194" s="973"/>
      <c r="QKN194" s="973"/>
      <c r="QKO194" s="973"/>
      <c r="QKP194" s="973"/>
      <c r="QKQ194" s="973"/>
      <c r="QKR194" s="973"/>
      <c r="QKS194" s="973"/>
      <c r="QKT194" s="973"/>
      <c r="QKU194" s="973"/>
      <c r="QKV194" s="973"/>
      <c r="QKW194" s="973"/>
      <c r="QKX194" s="973"/>
      <c r="QKY194" s="973"/>
      <c r="QKZ194" s="973"/>
      <c r="QLA194" s="973"/>
      <c r="QLB194" s="973"/>
      <c r="QLC194" s="973"/>
      <c r="QLD194" s="973"/>
      <c r="QLE194" s="973"/>
      <c r="QLF194" s="973"/>
      <c r="QLG194" s="973"/>
      <c r="QLH194" s="973"/>
      <c r="QLI194" s="973"/>
      <c r="QLJ194" s="973"/>
      <c r="QLK194" s="973"/>
      <c r="QLL194" s="973"/>
      <c r="QLM194" s="973"/>
      <c r="QLN194" s="973"/>
      <c r="QLO194" s="973"/>
      <c r="QLP194" s="973"/>
      <c r="QLQ194" s="973"/>
      <c r="QLR194" s="973"/>
      <c r="QLS194" s="973"/>
      <c r="QLT194" s="973"/>
      <c r="QLU194" s="973"/>
      <c r="QLV194" s="973"/>
      <c r="QLW194" s="973"/>
      <c r="QLX194" s="973"/>
      <c r="QLY194" s="973"/>
      <c r="QLZ194" s="973"/>
      <c r="QMA194" s="973"/>
      <c r="QMB194" s="973"/>
      <c r="QMC194" s="973"/>
      <c r="QMD194" s="973"/>
      <c r="QME194" s="973"/>
      <c r="QMF194" s="973"/>
      <c r="QMG194" s="973"/>
      <c r="QMH194" s="973"/>
      <c r="QMI194" s="973"/>
      <c r="QMJ194" s="973"/>
      <c r="QMK194" s="973"/>
      <c r="QML194" s="973"/>
      <c r="QMM194" s="973"/>
      <c r="QMN194" s="973"/>
      <c r="QMO194" s="973"/>
      <c r="QMP194" s="973"/>
      <c r="QMQ194" s="973"/>
      <c r="QMR194" s="973"/>
      <c r="QMS194" s="973"/>
      <c r="QMT194" s="973"/>
      <c r="QMU194" s="973"/>
      <c r="QMV194" s="973"/>
      <c r="QMW194" s="973"/>
      <c r="QMX194" s="973"/>
      <c r="QMY194" s="973"/>
      <c r="QMZ194" s="973"/>
      <c r="QNA194" s="973"/>
      <c r="QNB194" s="973"/>
      <c r="QNC194" s="973"/>
      <c r="QND194" s="973"/>
      <c r="QNE194" s="973"/>
      <c r="QNF194" s="973"/>
      <c r="QNG194" s="973"/>
      <c r="QNH194" s="973"/>
      <c r="QNI194" s="973"/>
      <c r="QNJ194" s="973"/>
      <c r="QNK194" s="973"/>
      <c r="QNL194" s="973"/>
      <c r="QNM194" s="973"/>
      <c r="QNN194" s="973"/>
      <c r="QNO194" s="973"/>
      <c r="QNP194" s="973"/>
      <c r="QNQ194" s="973"/>
      <c r="QNR194" s="973"/>
      <c r="QNS194" s="973"/>
      <c r="QNT194" s="973"/>
      <c r="QNU194" s="973"/>
      <c r="QNV194" s="973"/>
      <c r="QNW194" s="973"/>
      <c r="QNX194" s="973"/>
      <c r="QNY194" s="973"/>
      <c r="QNZ194" s="973"/>
      <c r="QOA194" s="973"/>
      <c r="QOB194" s="973"/>
      <c r="QOC194" s="973"/>
      <c r="QOD194" s="973"/>
      <c r="QOE194" s="973"/>
      <c r="QOF194" s="973"/>
      <c r="QOG194" s="973"/>
      <c r="QOH194" s="973"/>
      <c r="QOI194" s="973"/>
      <c r="QOJ194" s="973"/>
      <c r="QOK194" s="973"/>
      <c r="QOL194" s="973"/>
      <c r="QOM194" s="973"/>
      <c r="QON194" s="973"/>
      <c r="QOO194" s="973"/>
      <c r="QOP194" s="973"/>
      <c r="QOQ194" s="973"/>
      <c r="QOR194" s="973"/>
      <c r="QOS194" s="973"/>
      <c r="QOT194" s="973"/>
      <c r="QOU194" s="973"/>
      <c r="QOV194" s="973"/>
      <c r="QOW194" s="973"/>
      <c r="QOX194" s="973"/>
      <c r="QOY194" s="973"/>
      <c r="QOZ194" s="973"/>
      <c r="QPA194" s="973"/>
      <c r="QPB194" s="973"/>
      <c r="QPC194" s="973"/>
      <c r="QPD194" s="973"/>
      <c r="QPE194" s="973"/>
      <c r="QPF194" s="973"/>
      <c r="QPG194" s="973"/>
      <c r="QPH194" s="973"/>
      <c r="QPI194" s="973"/>
      <c r="QPJ194" s="973"/>
      <c r="QPK194" s="973"/>
      <c r="QPL194" s="973"/>
      <c r="QPM194" s="973"/>
      <c r="QPN194" s="973"/>
      <c r="QPO194" s="973"/>
      <c r="QPP194" s="973"/>
      <c r="QPQ194" s="973"/>
      <c r="QPR194" s="973"/>
      <c r="QPS194" s="973"/>
      <c r="QPT194" s="973"/>
      <c r="QPU194" s="973"/>
      <c r="QPV194" s="973"/>
      <c r="QPW194" s="973"/>
      <c r="QPX194" s="973"/>
      <c r="QPY194" s="973"/>
      <c r="QPZ194" s="973"/>
      <c r="QQA194" s="973"/>
      <c r="QQB194" s="973"/>
      <c r="QQC194" s="973"/>
      <c r="QQD194" s="973"/>
      <c r="QQE194" s="973"/>
      <c r="QQF194" s="973"/>
      <c r="QQG194" s="973"/>
      <c r="QQH194" s="973"/>
      <c r="QQI194" s="973"/>
      <c r="QQJ194" s="973"/>
      <c r="QQK194" s="973"/>
      <c r="QQL194" s="973"/>
      <c r="QQM194" s="973"/>
      <c r="QQN194" s="973"/>
      <c r="QQO194" s="973"/>
      <c r="QQP194" s="973"/>
      <c r="QQQ194" s="973"/>
      <c r="QQR194" s="973"/>
      <c r="QQS194" s="973"/>
      <c r="QQT194" s="973"/>
      <c r="QQU194" s="973"/>
      <c r="QQV194" s="973"/>
      <c r="QQW194" s="973"/>
      <c r="QQX194" s="973"/>
      <c r="QQY194" s="973"/>
      <c r="QQZ194" s="973"/>
      <c r="QRA194" s="973"/>
      <c r="QRB194" s="973"/>
      <c r="QRC194" s="973"/>
      <c r="QRD194" s="973"/>
      <c r="QRE194" s="973"/>
      <c r="QRF194" s="973"/>
      <c r="QRG194" s="973"/>
      <c r="QRH194" s="973"/>
      <c r="QRI194" s="973"/>
      <c r="QRJ194" s="973"/>
      <c r="QRK194" s="973"/>
      <c r="QRL194" s="973"/>
      <c r="QRM194" s="973"/>
      <c r="QRN194" s="973"/>
      <c r="QRO194" s="973"/>
      <c r="QRP194" s="973"/>
      <c r="QRQ194" s="973"/>
      <c r="QRR194" s="973"/>
      <c r="QRS194" s="973"/>
      <c r="QRT194" s="973"/>
      <c r="QRU194" s="973"/>
      <c r="QRV194" s="973"/>
      <c r="QRW194" s="973"/>
      <c r="QRX194" s="973"/>
      <c r="QRY194" s="973"/>
      <c r="QRZ194" s="973"/>
      <c r="QSA194" s="973"/>
      <c r="QSB194" s="973"/>
      <c r="QSC194" s="973"/>
      <c r="QSD194" s="973"/>
      <c r="QSE194" s="973"/>
      <c r="QSF194" s="973"/>
      <c r="QSG194" s="973"/>
      <c r="QSH194" s="973"/>
      <c r="QSI194" s="973"/>
      <c r="QSJ194" s="973"/>
      <c r="QSK194" s="973"/>
      <c r="QSL194" s="973"/>
      <c r="QSM194" s="973"/>
      <c r="QSN194" s="973"/>
      <c r="QSO194" s="973"/>
      <c r="QSP194" s="973"/>
      <c r="QSQ194" s="973"/>
      <c r="QSR194" s="973"/>
      <c r="QSS194" s="973"/>
      <c r="QST194" s="973"/>
      <c r="QSU194" s="973"/>
      <c r="QSV194" s="973"/>
      <c r="QSW194" s="973"/>
      <c r="QSX194" s="973"/>
      <c r="QSY194" s="973"/>
      <c r="QSZ194" s="973"/>
      <c r="QTA194" s="973"/>
      <c r="QTB194" s="973"/>
      <c r="QTC194" s="973"/>
      <c r="QTD194" s="973"/>
      <c r="QTE194" s="973"/>
      <c r="QTF194" s="973"/>
      <c r="QTG194" s="973"/>
      <c r="QTH194" s="973"/>
      <c r="QTI194" s="973"/>
      <c r="QTJ194" s="973"/>
      <c r="QTK194" s="973"/>
      <c r="QTL194" s="973"/>
      <c r="QTM194" s="973"/>
      <c r="QTN194" s="973"/>
      <c r="QTO194" s="973"/>
      <c r="QTP194" s="973"/>
      <c r="QTQ194" s="973"/>
      <c r="QTR194" s="973"/>
      <c r="QTS194" s="973"/>
      <c r="QTT194" s="973"/>
      <c r="QTU194" s="973"/>
      <c r="QTV194" s="973"/>
      <c r="QTW194" s="973"/>
      <c r="QTX194" s="973"/>
      <c r="QTY194" s="973"/>
      <c r="QTZ194" s="973"/>
      <c r="QUA194" s="973"/>
      <c r="QUB194" s="973"/>
      <c r="QUC194" s="973"/>
      <c r="QUD194" s="973"/>
      <c r="QUE194" s="973"/>
      <c r="QUF194" s="973"/>
      <c r="QUG194" s="973"/>
      <c r="QUH194" s="973"/>
      <c r="QUI194" s="973"/>
      <c r="QUJ194" s="973"/>
      <c r="QUK194" s="973"/>
      <c r="QUL194" s="973"/>
      <c r="QUM194" s="973"/>
      <c r="QUN194" s="973"/>
      <c r="QUO194" s="973"/>
      <c r="QUP194" s="973"/>
      <c r="QUQ194" s="973"/>
      <c r="QUR194" s="973"/>
      <c r="QUS194" s="973"/>
      <c r="QUT194" s="973"/>
      <c r="QUU194" s="973"/>
      <c r="QUV194" s="973"/>
      <c r="QUW194" s="973"/>
      <c r="QUX194" s="973"/>
      <c r="QUY194" s="973"/>
      <c r="QUZ194" s="973"/>
      <c r="QVA194" s="973"/>
      <c r="QVB194" s="973"/>
      <c r="QVC194" s="973"/>
      <c r="QVD194" s="973"/>
      <c r="QVE194" s="973"/>
      <c r="QVF194" s="973"/>
      <c r="QVG194" s="973"/>
      <c r="QVH194" s="973"/>
      <c r="QVI194" s="973"/>
      <c r="QVJ194" s="973"/>
      <c r="QVK194" s="973"/>
      <c r="QVL194" s="973"/>
      <c r="QVM194" s="973"/>
      <c r="QVN194" s="973"/>
      <c r="QVO194" s="973"/>
      <c r="QVP194" s="973"/>
      <c r="QVQ194" s="973"/>
      <c r="QVR194" s="973"/>
      <c r="QVS194" s="973"/>
      <c r="QVT194" s="973"/>
      <c r="QVU194" s="973"/>
      <c r="QVV194" s="973"/>
      <c r="QVW194" s="973"/>
      <c r="QVX194" s="973"/>
      <c r="QVY194" s="973"/>
      <c r="QVZ194" s="973"/>
      <c r="QWA194" s="973"/>
      <c r="QWB194" s="973"/>
      <c r="QWC194" s="973"/>
      <c r="QWD194" s="973"/>
      <c r="QWE194" s="973"/>
      <c r="QWF194" s="973"/>
      <c r="QWG194" s="973"/>
      <c r="QWH194" s="973"/>
      <c r="QWI194" s="973"/>
      <c r="QWJ194" s="973"/>
      <c r="QWK194" s="973"/>
      <c r="QWL194" s="973"/>
      <c r="QWM194" s="973"/>
      <c r="QWN194" s="973"/>
      <c r="QWO194" s="973"/>
      <c r="QWP194" s="973"/>
      <c r="QWQ194" s="973"/>
      <c r="QWR194" s="973"/>
      <c r="QWS194" s="973"/>
      <c r="QWT194" s="973"/>
      <c r="QWU194" s="973"/>
      <c r="QWV194" s="973"/>
      <c r="QWW194" s="973"/>
      <c r="QWX194" s="973"/>
      <c r="QWY194" s="973"/>
      <c r="QWZ194" s="973"/>
      <c r="QXA194" s="973"/>
      <c r="QXB194" s="973"/>
      <c r="QXC194" s="973"/>
      <c r="QXD194" s="973"/>
      <c r="QXE194" s="973"/>
      <c r="QXF194" s="973"/>
      <c r="QXG194" s="973"/>
      <c r="QXH194" s="973"/>
      <c r="QXI194" s="973"/>
      <c r="QXJ194" s="973"/>
      <c r="QXK194" s="973"/>
      <c r="QXL194" s="973"/>
      <c r="QXM194" s="973"/>
      <c r="QXN194" s="973"/>
      <c r="QXO194" s="973"/>
      <c r="QXP194" s="973"/>
      <c r="QXQ194" s="973"/>
      <c r="QXR194" s="973"/>
      <c r="QXS194" s="973"/>
      <c r="QXT194" s="973"/>
      <c r="QXU194" s="973"/>
      <c r="QXV194" s="973"/>
      <c r="QXW194" s="973"/>
      <c r="QXX194" s="973"/>
      <c r="QXY194" s="973"/>
      <c r="QXZ194" s="973"/>
      <c r="QYA194" s="973"/>
      <c r="QYB194" s="973"/>
      <c r="QYC194" s="973"/>
      <c r="QYD194" s="973"/>
      <c r="QYE194" s="973"/>
      <c r="QYF194" s="973"/>
      <c r="QYG194" s="973"/>
      <c r="QYH194" s="973"/>
      <c r="QYI194" s="973"/>
      <c r="QYJ194" s="973"/>
      <c r="QYK194" s="973"/>
      <c r="QYL194" s="973"/>
      <c r="QYM194" s="973"/>
      <c r="QYN194" s="973"/>
      <c r="QYO194" s="973"/>
      <c r="QYP194" s="973"/>
      <c r="QYQ194" s="973"/>
      <c r="QYR194" s="973"/>
      <c r="QYS194" s="973"/>
      <c r="QYT194" s="973"/>
      <c r="QYU194" s="973"/>
      <c r="QYV194" s="973"/>
      <c r="QYW194" s="973"/>
      <c r="QYX194" s="973"/>
      <c r="QYY194" s="973"/>
      <c r="QYZ194" s="973"/>
      <c r="QZA194" s="973"/>
      <c r="QZB194" s="973"/>
      <c r="QZC194" s="973"/>
      <c r="QZD194" s="973"/>
      <c r="QZE194" s="973"/>
      <c r="QZF194" s="973"/>
      <c r="QZG194" s="973"/>
      <c r="QZH194" s="973"/>
      <c r="QZI194" s="973"/>
      <c r="QZJ194" s="973"/>
      <c r="QZK194" s="973"/>
      <c r="QZL194" s="973"/>
      <c r="QZM194" s="973"/>
      <c r="QZN194" s="973"/>
      <c r="QZO194" s="973"/>
      <c r="QZP194" s="973"/>
      <c r="QZQ194" s="973"/>
      <c r="QZR194" s="973"/>
      <c r="QZS194" s="973"/>
      <c r="QZT194" s="973"/>
      <c r="QZU194" s="973"/>
      <c r="QZV194" s="973"/>
      <c r="QZW194" s="973"/>
      <c r="QZX194" s="973"/>
      <c r="QZY194" s="973"/>
      <c r="QZZ194" s="973"/>
      <c r="RAA194" s="973"/>
      <c r="RAB194" s="973"/>
      <c r="RAC194" s="973"/>
      <c r="RAD194" s="973"/>
      <c r="RAE194" s="973"/>
      <c r="RAF194" s="973"/>
      <c r="RAG194" s="973"/>
      <c r="RAH194" s="973"/>
      <c r="RAI194" s="973"/>
      <c r="RAJ194" s="973"/>
      <c r="RAK194" s="973"/>
      <c r="RAL194" s="973"/>
      <c r="RAM194" s="973"/>
      <c r="RAN194" s="973"/>
      <c r="RAO194" s="973"/>
      <c r="RAP194" s="973"/>
      <c r="RAQ194" s="973"/>
      <c r="RAR194" s="973"/>
      <c r="RAS194" s="973"/>
      <c r="RAT194" s="973"/>
      <c r="RAU194" s="973"/>
      <c r="RAV194" s="973"/>
      <c r="RAW194" s="973"/>
      <c r="RAX194" s="973"/>
      <c r="RAY194" s="973"/>
      <c r="RAZ194" s="973"/>
      <c r="RBA194" s="973"/>
      <c r="RBB194" s="973"/>
      <c r="RBC194" s="973"/>
      <c r="RBD194" s="973"/>
      <c r="RBE194" s="973"/>
      <c r="RBF194" s="973"/>
      <c r="RBG194" s="973"/>
      <c r="RBH194" s="973"/>
      <c r="RBI194" s="973"/>
      <c r="RBJ194" s="973"/>
      <c r="RBK194" s="973"/>
      <c r="RBL194" s="973"/>
      <c r="RBM194" s="973"/>
      <c r="RBN194" s="973"/>
      <c r="RBO194" s="973"/>
      <c r="RBP194" s="973"/>
      <c r="RBQ194" s="973"/>
      <c r="RBR194" s="973"/>
      <c r="RBS194" s="973"/>
      <c r="RBT194" s="973"/>
      <c r="RBU194" s="973"/>
      <c r="RBV194" s="973"/>
      <c r="RBW194" s="973"/>
      <c r="RBX194" s="973"/>
      <c r="RBY194" s="973"/>
      <c r="RBZ194" s="973"/>
      <c r="RCA194" s="973"/>
      <c r="RCB194" s="973"/>
      <c r="RCC194" s="973"/>
      <c r="RCD194" s="973"/>
      <c r="RCE194" s="973"/>
      <c r="RCF194" s="973"/>
      <c r="RCG194" s="973"/>
      <c r="RCH194" s="973"/>
      <c r="RCI194" s="973"/>
      <c r="RCJ194" s="973"/>
      <c r="RCK194" s="973"/>
      <c r="RCL194" s="973"/>
      <c r="RCM194" s="973"/>
      <c r="RCN194" s="973"/>
      <c r="RCO194" s="973"/>
      <c r="RCP194" s="973"/>
      <c r="RCQ194" s="973"/>
      <c r="RCR194" s="973"/>
      <c r="RCS194" s="973"/>
      <c r="RCT194" s="973"/>
      <c r="RCU194" s="973"/>
      <c r="RCV194" s="973"/>
      <c r="RCW194" s="973"/>
      <c r="RCX194" s="973"/>
      <c r="RCY194" s="973"/>
      <c r="RCZ194" s="973"/>
      <c r="RDA194" s="973"/>
      <c r="RDB194" s="973"/>
      <c r="RDC194" s="973"/>
      <c r="RDD194" s="973"/>
      <c r="RDE194" s="973"/>
      <c r="RDF194" s="973"/>
      <c r="RDG194" s="973"/>
      <c r="RDH194" s="973"/>
      <c r="RDI194" s="973"/>
      <c r="RDJ194" s="973"/>
      <c r="RDK194" s="973"/>
      <c r="RDL194" s="973"/>
      <c r="RDM194" s="973"/>
      <c r="RDN194" s="973"/>
      <c r="RDO194" s="973"/>
      <c r="RDP194" s="973"/>
      <c r="RDQ194" s="973"/>
      <c r="RDR194" s="973"/>
      <c r="RDS194" s="973"/>
      <c r="RDT194" s="973"/>
      <c r="RDU194" s="973"/>
      <c r="RDV194" s="973"/>
      <c r="RDW194" s="973"/>
      <c r="RDX194" s="973"/>
      <c r="RDY194" s="973"/>
      <c r="RDZ194" s="973"/>
      <c r="REA194" s="973"/>
      <c r="REB194" s="973"/>
      <c r="REC194" s="973"/>
      <c r="RED194" s="973"/>
      <c r="REE194" s="973"/>
      <c r="REF194" s="973"/>
      <c r="REG194" s="973"/>
      <c r="REH194" s="973"/>
      <c r="REI194" s="973"/>
      <c r="REJ194" s="973"/>
      <c r="REK194" s="973"/>
      <c r="REL194" s="973"/>
      <c r="REM194" s="973"/>
      <c r="REN194" s="973"/>
      <c r="REO194" s="973"/>
      <c r="REP194" s="973"/>
      <c r="REQ194" s="973"/>
      <c r="RER194" s="973"/>
      <c r="RES194" s="973"/>
      <c r="RET194" s="973"/>
      <c r="REU194" s="973"/>
      <c r="REV194" s="973"/>
      <c r="REW194" s="973"/>
      <c r="REX194" s="973"/>
      <c r="REY194" s="973"/>
      <c r="REZ194" s="973"/>
      <c r="RFA194" s="973"/>
      <c r="RFB194" s="973"/>
      <c r="RFC194" s="973"/>
      <c r="RFD194" s="973"/>
      <c r="RFE194" s="973"/>
      <c r="RFF194" s="973"/>
      <c r="RFG194" s="973"/>
      <c r="RFH194" s="973"/>
      <c r="RFI194" s="973"/>
      <c r="RFJ194" s="973"/>
      <c r="RFK194" s="973"/>
      <c r="RFL194" s="973"/>
      <c r="RFM194" s="973"/>
      <c r="RFN194" s="973"/>
      <c r="RFO194" s="973"/>
      <c r="RFP194" s="973"/>
      <c r="RFQ194" s="973"/>
      <c r="RFR194" s="973"/>
      <c r="RFS194" s="973"/>
      <c r="RFT194" s="973"/>
      <c r="RFU194" s="973"/>
      <c r="RFV194" s="973"/>
      <c r="RFW194" s="973"/>
      <c r="RFX194" s="973"/>
      <c r="RFY194" s="973"/>
      <c r="RFZ194" s="973"/>
      <c r="RGA194" s="973"/>
      <c r="RGB194" s="973"/>
      <c r="RGC194" s="973"/>
      <c r="RGD194" s="973"/>
      <c r="RGE194" s="973"/>
      <c r="RGF194" s="973"/>
      <c r="RGG194" s="973"/>
      <c r="RGH194" s="973"/>
      <c r="RGI194" s="973"/>
      <c r="RGJ194" s="973"/>
      <c r="RGK194" s="973"/>
      <c r="RGL194" s="973"/>
      <c r="RGM194" s="973"/>
      <c r="RGN194" s="973"/>
      <c r="RGO194" s="973"/>
      <c r="RGP194" s="973"/>
      <c r="RGQ194" s="973"/>
      <c r="RGR194" s="973"/>
      <c r="RGS194" s="973"/>
      <c r="RGT194" s="973"/>
      <c r="RGU194" s="973"/>
      <c r="RGV194" s="973"/>
      <c r="RGW194" s="973"/>
      <c r="RGX194" s="973"/>
      <c r="RGY194" s="973"/>
      <c r="RGZ194" s="973"/>
      <c r="RHA194" s="973"/>
      <c r="RHB194" s="973"/>
      <c r="RHC194" s="973"/>
      <c r="RHD194" s="973"/>
      <c r="RHE194" s="973"/>
      <c r="RHF194" s="973"/>
      <c r="RHG194" s="973"/>
      <c r="RHH194" s="973"/>
      <c r="RHI194" s="973"/>
      <c r="RHJ194" s="973"/>
      <c r="RHK194" s="973"/>
      <c r="RHL194" s="973"/>
      <c r="RHM194" s="973"/>
      <c r="RHN194" s="973"/>
      <c r="RHO194" s="973"/>
      <c r="RHP194" s="973"/>
      <c r="RHQ194" s="973"/>
      <c r="RHR194" s="973"/>
      <c r="RHS194" s="973"/>
      <c r="RHT194" s="973"/>
      <c r="RHU194" s="973"/>
      <c r="RHV194" s="973"/>
      <c r="RHW194" s="973"/>
      <c r="RHX194" s="973"/>
      <c r="RHY194" s="973"/>
      <c r="RHZ194" s="973"/>
      <c r="RIA194" s="973"/>
      <c r="RIB194" s="973"/>
      <c r="RIC194" s="973"/>
      <c r="RID194" s="973"/>
      <c r="RIE194" s="973"/>
      <c r="RIF194" s="973"/>
      <c r="RIG194" s="973"/>
      <c r="RIH194" s="973"/>
      <c r="RII194" s="973"/>
      <c r="RIJ194" s="973"/>
      <c r="RIK194" s="973"/>
      <c r="RIL194" s="973"/>
      <c r="RIM194" s="973"/>
      <c r="RIN194" s="973"/>
      <c r="RIO194" s="973"/>
      <c r="RIP194" s="973"/>
      <c r="RIQ194" s="973"/>
      <c r="RIR194" s="973"/>
      <c r="RIS194" s="973"/>
      <c r="RIT194" s="973"/>
      <c r="RIU194" s="973"/>
      <c r="RIV194" s="973"/>
      <c r="RIW194" s="973"/>
      <c r="RIX194" s="973"/>
      <c r="RIY194" s="973"/>
      <c r="RIZ194" s="973"/>
      <c r="RJA194" s="973"/>
      <c r="RJB194" s="973"/>
      <c r="RJC194" s="973"/>
      <c r="RJD194" s="973"/>
      <c r="RJE194" s="973"/>
      <c r="RJF194" s="973"/>
      <c r="RJG194" s="973"/>
      <c r="RJH194" s="973"/>
      <c r="RJI194" s="973"/>
      <c r="RJJ194" s="973"/>
      <c r="RJK194" s="973"/>
      <c r="RJL194" s="973"/>
      <c r="RJM194" s="973"/>
      <c r="RJN194" s="973"/>
      <c r="RJO194" s="973"/>
      <c r="RJP194" s="973"/>
      <c r="RJQ194" s="973"/>
      <c r="RJR194" s="973"/>
      <c r="RJS194" s="973"/>
      <c r="RJT194" s="973"/>
      <c r="RJU194" s="973"/>
      <c r="RJV194" s="973"/>
      <c r="RJW194" s="973"/>
      <c r="RJX194" s="973"/>
      <c r="RJY194" s="973"/>
      <c r="RJZ194" s="973"/>
      <c r="RKA194" s="973"/>
      <c r="RKB194" s="973"/>
      <c r="RKC194" s="973"/>
      <c r="RKD194" s="973"/>
      <c r="RKE194" s="973"/>
      <c r="RKF194" s="973"/>
      <c r="RKG194" s="973"/>
      <c r="RKH194" s="973"/>
      <c r="RKI194" s="973"/>
      <c r="RKJ194" s="973"/>
      <c r="RKK194" s="973"/>
      <c r="RKL194" s="973"/>
      <c r="RKM194" s="973"/>
      <c r="RKN194" s="973"/>
      <c r="RKO194" s="973"/>
      <c r="RKP194" s="973"/>
      <c r="RKQ194" s="973"/>
      <c r="RKR194" s="973"/>
      <c r="RKS194" s="973"/>
      <c r="RKT194" s="973"/>
      <c r="RKU194" s="973"/>
      <c r="RKV194" s="973"/>
      <c r="RKW194" s="973"/>
      <c r="RKX194" s="973"/>
      <c r="RKY194" s="973"/>
      <c r="RKZ194" s="973"/>
      <c r="RLA194" s="973"/>
      <c r="RLB194" s="973"/>
      <c r="RLC194" s="973"/>
      <c r="RLD194" s="973"/>
      <c r="RLE194" s="973"/>
      <c r="RLF194" s="973"/>
      <c r="RLG194" s="973"/>
      <c r="RLH194" s="973"/>
      <c r="RLI194" s="973"/>
      <c r="RLJ194" s="973"/>
      <c r="RLK194" s="973"/>
      <c r="RLL194" s="973"/>
      <c r="RLM194" s="973"/>
      <c r="RLN194" s="973"/>
      <c r="RLO194" s="973"/>
      <c r="RLP194" s="973"/>
      <c r="RLQ194" s="973"/>
      <c r="RLR194" s="973"/>
      <c r="RLS194" s="973"/>
      <c r="RLT194" s="973"/>
      <c r="RLU194" s="973"/>
      <c r="RLV194" s="973"/>
      <c r="RLW194" s="973"/>
      <c r="RLX194" s="973"/>
      <c r="RLY194" s="973"/>
      <c r="RLZ194" s="973"/>
      <c r="RMA194" s="973"/>
      <c r="RMB194" s="973"/>
      <c r="RMC194" s="973"/>
      <c r="RMD194" s="973"/>
      <c r="RME194" s="973"/>
      <c r="RMF194" s="973"/>
      <c r="RMG194" s="973"/>
      <c r="RMH194" s="973"/>
      <c r="RMI194" s="973"/>
      <c r="RMJ194" s="973"/>
      <c r="RMK194" s="973"/>
      <c r="RML194" s="973"/>
      <c r="RMM194" s="973"/>
      <c r="RMN194" s="973"/>
      <c r="RMO194" s="973"/>
      <c r="RMP194" s="973"/>
      <c r="RMQ194" s="973"/>
      <c r="RMR194" s="973"/>
      <c r="RMS194" s="973"/>
      <c r="RMT194" s="973"/>
      <c r="RMU194" s="973"/>
      <c r="RMV194" s="973"/>
      <c r="RMW194" s="973"/>
      <c r="RMX194" s="973"/>
      <c r="RMY194" s="973"/>
      <c r="RMZ194" s="973"/>
      <c r="RNA194" s="973"/>
      <c r="RNB194" s="973"/>
      <c r="RNC194" s="973"/>
      <c r="RND194" s="973"/>
      <c r="RNE194" s="973"/>
      <c r="RNF194" s="973"/>
      <c r="RNG194" s="973"/>
      <c r="RNH194" s="973"/>
      <c r="RNI194" s="973"/>
      <c r="RNJ194" s="973"/>
      <c r="RNK194" s="973"/>
      <c r="RNL194" s="973"/>
      <c r="RNM194" s="973"/>
      <c r="RNN194" s="973"/>
      <c r="RNO194" s="973"/>
      <c r="RNP194" s="973"/>
      <c r="RNQ194" s="973"/>
      <c r="RNR194" s="973"/>
      <c r="RNS194" s="973"/>
      <c r="RNT194" s="973"/>
      <c r="RNU194" s="973"/>
      <c r="RNV194" s="973"/>
      <c r="RNW194" s="973"/>
      <c r="RNX194" s="973"/>
      <c r="RNY194" s="973"/>
      <c r="RNZ194" s="973"/>
      <c r="ROA194" s="973"/>
      <c r="ROB194" s="973"/>
      <c r="ROC194" s="973"/>
      <c r="ROD194" s="973"/>
      <c r="ROE194" s="973"/>
      <c r="ROF194" s="973"/>
      <c r="ROG194" s="973"/>
      <c r="ROH194" s="973"/>
      <c r="ROI194" s="973"/>
      <c r="ROJ194" s="973"/>
      <c r="ROK194" s="973"/>
      <c r="ROL194" s="973"/>
      <c r="ROM194" s="973"/>
      <c r="RON194" s="973"/>
      <c r="ROO194" s="973"/>
      <c r="ROP194" s="973"/>
      <c r="ROQ194" s="973"/>
      <c r="ROR194" s="973"/>
      <c r="ROS194" s="973"/>
      <c r="ROT194" s="973"/>
      <c r="ROU194" s="973"/>
      <c r="ROV194" s="973"/>
      <c r="ROW194" s="973"/>
      <c r="ROX194" s="973"/>
      <c r="ROY194" s="973"/>
      <c r="ROZ194" s="973"/>
      <c r="RPA194" s="973"/>
      <c r="RPB194" s="973"/>
      <c r="RPC194" s="973"/>
      <c r="RPD194" s="973"/>
      <c r="RPE194" s="973"/>
      <c r="RPF194" s="973"/>
      <c r="RPG194" s="973"/>
      <c r="RPH194" s="973"/>
      <c r="RPI194" s="973"/>
      <c r="RPJ194" s="973"/>
      <c r="RPK194" s="973"/>
      <c r="RPL194" s="973"/>
      <c r="RPM194" s="973"/>
      <c r="RPN194" s="973"/>
      <c r="RPO194" s="973"/>
      <c r="RPP194" s="973"/>
      <c r="RPQ194" s="973"/>
      <c r="RPR194" s="973"/>
      <c r="RPS194" s="973"/>
      <c r="RPT194" s="973"/>
      <c r="RPU194" s="973"/>
      <c r="RPV194" s="973"/>
      <c r="RPW194" s="973"/>
      <c r="RPX194" s="973"/>
      <c r="RPY194" s="973"/>
      <c r="RPZ194" s="973"/>
      <c r="RQA194" s="973"/>
      <c r="RQB194" s="973"/>
      <c r="RQC194" s="973"/>
      <c r="RQD194" s="973"/>
      <c r="RQE194" s="973"/>
      <c r="RQF194" s="973"/>
      <c r="RQG194" s="973"/>
      <c r="RQH194" s="973"/>
      <c r="RQI194" s="973"/>
      <c r="RQJ194" s="973"/>
      <c r="RQK194" s="973"/>
      <c r="RQL194" s="973"/>
      <c r="RQM194" s="973"/>
      <c r="RQN194" s="973"/>
      <c r="RQO194" s="973"/>
      <c r="RQP194" s="973"/>
      <c r="RQQ194" s="973"/>
      <c r="RQR194" s="973"/>
      <c r="RQS194" s="973"/>
      <c r="RQT194" s="973"/>
      <c r="RQU194" s="973"/>
      <c r="RQV194" s="973"/>
      <c r="RQW194" s="973"/>
      <c r="RQX194" s="973"/>
      <c r="RQY194" s="973"/>
      <c r="RQZ194" s="973"/>
      <c r="RRA194" s="973"/>
      <c r="RRB194" s="973"/>
      <c r="RRC194" s="973"/>
      <c r="RRD194" s="973"/>
      <c r="RRE194" s="973"/>
      <c r="RRF194" s="973"/>
      <c r="RRG194" s="973"/>
      <c r="RRH194" s="973"/>
      <c r="RRI194" s="973"/>
      <c r="RRJ194" s="973"/>
      <c r="RRK194" s="973"/>
      <c r="RRL194" s="973"/>
      <c r="RRM194" s="973"/>
      <c r="RRN194" s="973"/>
      <c r="RRO194" s="973"/>
      <c r="RRP194" s="973"/>
      <c r="RRQ194" s="973"/>
      <c r="RRR194" s="973"/>
      <c r="RRS194" s="973"/>
      <c r="RRT194" s="973"/>
      <c r="RRU194" s="973"/>
      <c r="RRV194" s="973"/>
      <c r="RRW194" s="973"/>
      <c r="RRX194" s="973"/>
      <c r="RRY194" s="973"/>
      <c r="RRZ194" s="973"/>
      <c r="RSA194" s="973"/>
      <c r="RSB194" s="973"/>
      <c r="RSC194" s="973"/>
      <c r="RSD194" s="973"/>
      <c r="RSE194" s="973"/>
      <c r="RSF194" s="973"/>
      <c r="RSG194" s="973"/>
      <c r="RSH194" s="973"/>
      <c r="RSI194" s="973"/>
      <c r="RSJ194" s="973"/>
      <c r="RSK194" s="973"/>
      <c r="RSL194" s="973"/>
      <c r="RSM194" s="973"/>
      <c r="RSN194" s="973"/>
      <c r="RSO194" s="973"/>
      <c r="RSP194" s="973"/>
      <c r="RSQ194" s="973"/>
      <c r="RSR194" s="973"/>
      <c r="RSS194" s="973"/>
      <c r="RST194" s="973"/>
      <c r="RSU194" s="973"/>
      <c r="RSV194" s="973"/>
      <c r="RSW194" s="973"/>
      <c r="RSX194" s="973"/>
      <c r="RSY194" s="973"/>
      <c r="RSZ194" s="973"/>
      <c r="RTA194" s="973"/>
      <c r="RTB194" s="973"/>
      <c r="RTC194" s="973"/>
      <c r="RTD194" s="973"/>
      <c r="RTE194" s="973"/>
      <c r="RTF194" s="973"/>
      <c r="RTG194" s="973"/>
      <c r="RTH194" s="973"/>
      <c r="RTI194" s="973"/>
      <c r="RTJ194" s="973"/>
      <c r="RTK194" s="973"/>
      <c r="RTL194" s="973"/>
      <c r="RTM194" s="973"/>
      <c r="RTN194" s="973"/>
      <c r="RTO194" s="973"/>
      <c r="RTP194" s="973"/>
      <c r="RTQ194" s="973"/>
      <c r="RTR194" s="973"/>
      <c r="RTS194" s="973"/>
      <c r="RTT194" s="973"/>
      <c r="RTU194" s="973"/>
      <c r="RTV194" s="973"/>
      <c r="RTW194" s="973"/>
      <c r="RTX194" s="973"/>
      <c r="RTY194" s="973"/>
      <c r="RTZ194" s="973"/>
      <c r="RUA194" s="973"/>
      <c r="RUB194" s="973"/>
      <c r="RUC194" s="973"/>
      <c r="RUD194" s="973"/>
      <c r="RUE194" s="973"/>
      <c r="RUF194" s="973"/>
      <c r="RUG194" s="973"/>
      <c r="RUH194" s="973"/>
      <c r="RUI194" s="973"/>
      <c r="RUJ194" s="973"/>
      <c r="RUK194" s="973"/>
      <c r="RUL194" s="973"/>
      <c r="RUM194" s="973"/>
      <c r="RUN194" s="973"/>
      <c r="RUO194" s="973"/>
      <c r="RUP194" s="973"/>
      <c r="RUQ194" s="973"/>
      <c r="RUR194" s="973"/>
      <c r="RUS194" s="973"/>
      <c r="RUT194" s="973"/>
      <c r="RUU194" s="973"/>
      <c r="RUV194" s="973"/>
      <c r="RUW194" s="973"/>
      <c r="RUX194" s="973"/>
      <c r="RUY194" s="973"/>
      <c r="RUZ194" s="973"/>
      <c r="RVA194" s="973"/>
      <c r="RVB194" s="973"/>
      <c r="RVC194" s="973"/>
      <c r="RVD194" s="973"/>
      <c r="RVE194" s="973"/>
      <c r="RVF194" s="973"/>
      <c r="RVG194" s="973"/>
      <c r="RVH194" s="973"/>
      <c r="RVI194" s="973"/>
      <c r="RVJ194" s="973"/>
      <c r="RVK194" s="973"/>
      <c r="RVL194" s="973"/>
      <c r="RVM194" s="973"/>
      <c r="RVN194" s="973"/>
      <c r="RVO194" s="973"/>
      <c r="RVP194" s="973"/>
      <c r="RVQ194" s="973"/>
      <c r="RVR194" s="973"/>
      <c r="RVS194" s="973"/>
      <c r="RVT194" s="973"/>
      <c r="RVU194" s="973"/>
      <c r="RVV194" s="973"/>
      <c r="RVW194" s="973"/>
      <c r="RVX194" s="973"/>
      <c r="RVY194" s="973"/>
      <c r="RVZ194" s="973"/>
      <c r="RWA194" s="973"/>
      <c r="RWB194" s="973"/>
      <c r="RWC194" s="973"/>
      <c r="RWD194" s="973"/>
      <c r="RWE194" s="973"/>
      <c r="RWF194" s="973"/>
      <c r="RWG194" s="973"/>
      <c r="RWH194" s="973"/>
      <c r="RWI194" s="973"/>
      <c r="RWJ194" s="973"/>
      <c r="RWK194" s="973"/>
      <c r="RWL194" s="973"/>
      <c r="RWM194" s="973"/>
      <c r="RWN194" s="973"/>
      <c r="RWO194" s="973"/>
      <c r="RWP194" s="973"/>
      <c r="RWQ194" s="973"/>
      <c r="RWR194" s="973"/>
      <c r="RWS194" s="973"/>
      <c r="RWT194" s="973"/>
      <c r="RWU194" s="973"/>
      <c r="RWV194" s="973"/>
      <c r="RWW194" s="973"/>
      <c r="RWX194" s="973"/>
      <c r="RWY194" s="973"/>
      <c r="RWZ194" s="973"/>
      <c r="RXA194" s="973"/>
      <c r="RXB194" s="973"/>
      <c r="RXC194" s="973"/>
      <c r="RXD194" s="973"/>
      <c r="RXE194" s="973"/>
      <c r="RXF194" s="973"/>
      <c r="RXG194" s="973"/>
      <c r="RXH194" s="973"/>
      <c r="RXI194" s="973"/>
      <c r="RXJ194" s="973"/>
      <c r="RXK194" s="973"/>
      <c r="RXL194" s="973"/>
      <c r="RXM194" s="973"/>
      <c r="RXN194" s="973"/>
      <c r="RXO194" s="973"/>
      <c r="RXP194" s="973"/>
      <c r="RXQ194" s="973"/>
      <c r="RXR194" s="973"/>
      <c r="RXS194" s="973"/>
      <c r="RXT194" s="973"/>
      <c r="RXU194" s="973"/>
      <c r="RXV194" s="973"/>
      <c r="RXW194" s="973"/>
      <c r="RXX194" s="973"/>
      <c r="RXY194" s="973"/>
      <c r="RXZ194" s="973"/>
      <c r="RYA194" s="973"/>
      <c r="RYB194" s="973"/>
      <c r="RYC194" s="973"/>
      <c r="RYD194" s="973"/>
      <c r="RYE194" s="973"/>
      <c r="RYF194" s="973"/>
      <c r="RYG194" s="973"/>
      <c r="RYH194" s="973"/>
      <c r="RYI194" s="973"/>
      <c r="RYJ194" s="973"/>
      <c r="RYK194" s="973"/>
      <c r="RYL194" s="973"/>
      <c r="RYM194" s="973"/>
      <c r="RYN194" s="973"/>
      <c r="RYO194" s="973"/>
      <c r="RYP194" s="973"/>
      <c r="RYQ194" s="973"/>
      <c r="RYR194" s="973"/>
      <c r="RYS194" s="973"/>
      <c r="RYT194" s="973"/>
      <c r="RYU194" s="973"/>
      <c r="RYV194" s="973"/>
      <c r="RYW194" s="973"/>
      <c r="RYX194" s="973"/>
      <c r="RYY194" s="973"/>
      <c r="RYZ194" s="973"/>
      <c r="RZA194" s="973"/>
      <c r="RZB194" s="973"/>
      <c r="RZC194" s="973"/>
      <c r="RZD194" s="973"/>
      <c r="RZE194" s="973"/>
      <c r="RZF194" s="973"/>
      <c r="RZG194" s="973"/>
      <c r="RZH194" s="973"/>
      <c r="RZI194" s="973"/>
      <c r="RZJ194" s="973"/>
      <c r="RZK194" s="973"/>
      <c r="RZL194" s="973"/>
      <c r="RZM194" s="973"/>
      <c r="RZN194" s="973"/>
      <c r="RZO194" s="973"/>
      <c r="RZP194" s="973"/>
      <c r="RZQ194" s="973"/>
      <c r="RZR194" s="973"/>
      <c r="RZS194" s="973"/>
      <c r="RZT194" s="973"/>
      <c r="RZU194" s="973"/>
      <c r="RZV194" s="973"/>
      <c r="RZW194" s="973"/>
      <c r="RZX194" s="973"/>
      <c r="RZY194" s="973"/>
      <c r="RZZ194" s="973"/>
      <c r="SAA194" s="973"/>
      <c r="SAB194" s="973"/>
      <c r="SAC194" s="973"/>
      <c r="SAD194" s="973"/>
      <c r="SAE194" s="973"/>
      <c r="SAF194" s="973"/>
      <c r="SAG194" s="973"/>
      <c r="SAH194" s="973"/>
      <c r="SAI194" s="973"/>
      <c r="SAJ194" s="973"/>
      <c r="SAK194" s="973"/>
      <c r="SAL194" s="973"/>
      <c r="SAM194" s="973"/>
      <c r="SAN194" s="973"/>
      <c r="SAO194" s="973"/>
      <c r="SAP194" s="973"/>
      <c r="SAQ194" s="973"/>
      <c r="SAR194" s="973"/>
      <c r="SAS194" s="973"/>
      <c r="SAT194" s="973"/>
      <c r="SAU194" s="973"/>
      <c r="SAV194" s="973"/>
      <c r="SAW194" s="973"/>
      <c r="SAX194" s="973"/>
      <c r="SAY194" s="973"/>
      <c r="SAZ194" s="973"/>
      <c r="SBA194" s="973"/>
      <c r="SBB194" s="973"/>
      <c r="SBC194" s="973"/>
      <c r="SBD194" s="973"/>
      <c r="SBE194" s="973"/>
      <c r="SBF194" s="973"/>
      <c r="SBG194" s="973"/>
      <c r="SBH194" s="973"/>
      <c r="SBI194" s="973"/>
      <c r="SBJ194" s="973"/>
      <c r="SBK194" s="973"/>
      <c r="SBL194" s="973"/>
      <c r="SBM194" s="973"/>
      <c r="SBN194" s="973"/>
      <c r="SBO194" s="973"/>
      <c r="SBP194" s="973"/>
      <c r="SBQ194" s="973"/>
      <c r="SBR194" s="973"/>
      <c r="SBS194" s="973"/>
      <c r="SBT194" s="973"/>
      <c r="SBU194" s="973"/>
      <c r="SBV194" s="973"/>
      <c r="SBW194" s="973"/>
      <c r="SBX194" s="973"/>
      <c r="SBY194" s="973"/>
      <c r="SBZ194" s="973"/>
      <c r="SCA194" s="973"/>
      <c r="SCB194" s="973"/>
      <c r="SCC194" s="973"/>
      <c r="SCD194" s="973"/>
      <c r="SCE194" s="973"/>
      <c r="SCF194" s="973"/>
      <c r="SCG194" s="973"/>
      <c r="SCH194" s="973"/>
      <c r="SCI194" s="973"/>
      <c r="SCJ194" s="973"/>
      <c r="SCK194" s="973"/>
      <c r="SCL194" s="973"/>
      <c r="SCM194" s="973"/>
      <c r="SCN194" s="973"/>
      <c r="SCO194" s="973"/>
      <c r="SCP194" s="973"/>
      <c r="SCQ194" s="973"/>
      <c r="SCR194" s="973"/>
      <c r="SCS194" s="973"/>
      <c r="SCT194" s="973"/>
      <c r="SCU194" s="973"/>
      <c r="SCV194" s="973"/>
      <c r="SCW194" s="973"/>
      <c r="SCX194" s="973"/>
      <c r="SCY194" s="973"/>
      <c r="SCZ194" s="973"/>
      <c r="SDA194" s="973"/>
      <c r="SDB194" s="973"/>
      <c r="SDC194" s="973"/>
      <c r="SDD194" s="973"/>
      <c r="SDE194" s="973"/>
      <c r="SDF194" s="973"/>
      <c r="SDG194" s="973"/>
      <c r="SDH194" s="973"/>
      <c r="SDI194" s="973"/>
      <c r="SDJ194" s="973"/>
      <c r="SDK194" s="973"/>
      <c r="SDL194" s="973"/>
      <c r="SDM194" s="973"/>
      <c r="SDN194" s="973"/>
      <c r="SDO194" s="973"/>
      <c r="SDP194" s="973"/>
      <c r="SDQ194" s="973"/>
      <c r="SDR194" s="973"/>
      <c r="SDS194" s="973"/>
      <c r="SDT194" s="973"/>
      <c r="SDU194" s="973"/>
      <c r="SDV194" s="973"/>
      <c r="SDW194" s="973"/>
      <c r="SDX194" s="973"/>
      <c r="SDY194" s="973"/>
      <c r="SDZ194" s="973"/>
      <c r="SEA194" s="973"/>
      <c r="SEB194" s="973"/>
      <c r="SEC194" s="973"/>
      <c r="SED194" s="973"/>
      <c r="SEE194" s="973"/>
      <c r="SEF194" s="973"/>
      <c r="SEG194" s="973"/>
      <c r="SEH194" s="973"/>
      <c r="SEI194" s="973"/>
      <c r="SEJ194" s="973"/>
      <c r="SEK194" s="973"/>
      <c r="SEL194" s="973"/>
      <c r="SEM194" s="973"/>
      <c r="SEN194" s="973"/>
      <c r="SEO194" s="973"/>
      <c r="SEP194" s="973"/>
      <c r="SEQ194" s="973"/>
      <c r="SER194" s="973"/>
      <c r="SES194" s="973"/>
      <c r="SET194" s="973"/>
      <c r="SEU194" s="973"/>
      <c r="SEV194" s="973"/>
      <c r="SEW194" s="973"/>
      <c r="SEX194" s="973"/>
      <c r="SEY194" s="973"/>
      <c r="SEZ194" s="973"/>
      <c r="SFA194" s="973"/>
      <c r="SFB194" s="973"/>
      <c r="SFC194" s="973"/>
      <c r="SFD194" s="973"/>
      <c r="SFE194" s="973"/>
      <c r="SFF194" s="973"/>
      <c r="SFG194" s="973"/>
      <c r="SFH194" s="973"/>
      <c r="SFI194" s="973"/>
      <c r="SFJ194" s="973"/>
      <c r="SFK194" s="973"/>
      <c r="SFL194" s="973"/>
      <c r="SFM194" s="973"/>
      <c r="SFN194" s="973"/>
      <c r="SFO194" s="973"/>
      <c r="SFP194" s="973"/>
      <c r="SFQ194" s="973"/>
      <c r="SFR194" s="973"/>
      <c r="SFS194" s="973"/>
      <c r="SFT194" s="973"/>
      <c r="SFU194" s="973"/>
      <c r="SFV194" s="973"/>
      <c r="SFW194" s="973"/>
      <c r="SFX194" s="973"/>
      <c r="SFY194" s="973"/>
      <c r="SFZ194" s="973"/>
      <c r="SGA194" s="973"/>
      <c r="SGB194" s="973"/>
      <c r="SGC194" s="973"/>
      <c r="SGD194" s="973"/>
      <c r="SGE194" s="973"/>
      <c r="SGF194" s="973"/>
      <c r="SGG194" s="973"/>
      <c r="SGH194" s="973"/>
      <c r="SGI194" s="973"/>
      <c r="SGJ194" s="973"/>
      <c r="SGK194" s="973"/>
      <c r="SGL194" s="973"/>
      <c r="SGM194" s="973"/>
      <c r="SGN194" s="973"/>
      <c r="SGO194" s="973"/>
      <c r="SGP194" s="973"/>
      <c r="SGQ194" s="973"/>
      <c r="SGR194" s="973"/>
      <c r="SGS194" s="973"/>
      <c r="SGT194" s="973"/>
      <c r="SGU194" s="973"/>
      <c r="SGV194" s="973"/>
      <c r="SGW194" s="973"/>
      <c r="SGX194" s="973"/>
      <c r="SGY194" s="973"/>
      <c r="SGZ194" s="973"/>
      <c r="SHA194" s="973"/>
      <c r="SHB194" s="973"/>
      <c r="SHC194" s="973"/>
      <c r="SHD194" s="973"/>
      <c r="SHE194" s="973"/>
      <c r="SHF194" s="973"/>
      <c r="SHG194" s="973"/>
      <c r="SHH194" s="973"/>
      <c r="SHI194" s="973"/>
      <c r="SHJ194" s="973"/>
      <c r="SHK194" s="973"/>
      <c r="SHL194" s="973"/>
      <c r="SHM194" s="973"/>
      <c r="SHN194" s="973"/>
      <c r="SHO194" s="973"/>
      <c r="SHP194" s="973"/>
      <c r="SHQ194" s="973"/>
      <c r="SHR194" s="973"/>
      <c r="SHS194" s="973"/>
      <c r="SHT194" s="973"/>
      <c r="SHU194" s="973"/>
      <c r="SHV194" s="973"/>
      <c r="SHW194" s="973"/>
      <c r="SHX194" s="973"/>
      <c r="SHY194" s="973"/>
      <c r="SHZ194" s="973"/>
      <c r="SIA194" s="973"/>
      <c r="SIB194" s="973"/>
      <c r="SIC194" s="973"/>
      <c r="SID194" s="973"/>
      <c r="SIE194" s="973"/>
      <c r="SIF194" s="973"/>
      <c r="SIG194" s="973"/>
      <c r="SIH194" s="973"/>
      <c r="SII194" s="973"/>
      <c r="SIJ194" s="973"/>
      <c r="SIK194" s="973"/>
      <c r="SIL194" s="973"/>
      <c r="SIM194" s="973"/>
      <c r="SIN194" s="973"/>
      <c r="SIO194" s="973"/>
      <c r="SIP194" s="973"/>
      <c r="SIQ194" s="973"/>
      <c r="SIR194" s="973"/>
      <c r="SIS194" s="973"/>
      <c r="SIT194" s="973"/>
      <c r="SIU194" s="973"/>
      <c r="SIV194" s="973"/>
      <c r="SIW194" s="973"/>
      <c r="SIX194" s="973"/>
      <c r="SIY194" s="973"/>
      <c r="SIZ194" s="973"/>
      <c r="SJA194" s="973"/>
      <c r="SJB194" s="973"/>
      <c r="SJC194" s="973"/>
      <c r="SJD194" s="973"/>
      <c r="SJE194" s="973"/>
      <c r="SJF194" s="973"/>
      <c r="SJG194" s="973"/>
      <c r="SJH194" s="973"/>
      <c r="SJI194" s="973"/>
      <c r="SJJ194" s="973"/>
      <c r="SJK194" s="973"/>
      <c r="SJL194" s="973"/>
      <c r="SJM194" s="973"/>
      <c r="SJN194" s="973"/>
      <c r="SJO194" s="973"/>
      <c r="SJP194" s="973"/>
      <c r="SJQ194" s="973"/>
      <c r="SJR194" s="973"/>
      <c r="SJS194" s="973"/>
      <c r="SJT194" s="973"/>
      <c r="SJU194" s="973"/>
      <c r="SJV194" s="973"/>
      <c r="SJW194" s="973"/>
      <c r="SJX194" s="973"/>
      <c r="SJY194" s="973"/>
      <c r="SJZ194" s="973"/>
      <c r="SKA194" s="973"/>
      <c r="SKB194" s="973"/>
      <c r="SKC194" s="973"/>
      <c r="SKD194" s="973"/>
      <c r="SKE194" s="973"/>
      <c r="SKF194" s="973"/>
      <c r="SKG194" s="973"/>
      <c r="SKH194" s="973"/>
      <c r="SKI194" s="973"/>
      <c r="SKJ194" s="973"/>
      <c r="SKK194" s="973"/>
      <c r="SKL194" s="973"/>
      <c r="SKM194" s="973"/>
      <c r="SKN194" s="973"/>
      <c r="SKO194" s="973"/>
      <c r="SKP194" s="973"/>
      <c r="SKQ194" s="973"/>
      <c r="SKR194" s="973"/>
      <c r="SKS194" s="973"/>
      <c r="SKT194" s="973"/>
      <c r="SKU194" s="973"/>
      <c r="SKV194" s="973"/>
      <c r="SKW194" s="973"/>
      <c r="SKX194" s="973"/>
      <c r="SKY194" s="973"/>
      <c r="SKZ194" s="973"/>
      <c r="SLA194" s="973"/>
      <c r="SLB194" s="973"/>
      <c r="SLC194" s="973"/>
      <c r="SLD194" s="973"/>
      <c r="SLE194" s="973"/>
      <c r="SLF194" s="973"/>
      <c r="SLG194" s="973"/>
      <c r="SLH194" s="973"/>
      <c r="SLI194" s="973"/>
      <c r="SLJ194" s="973"/>
      <c r="SLK194" s="973"/>
      <c r="SLL194" s="973"/>
      <c r="SLM194" s="973"/>
      <c r="SLN194" s="973"/>
      <c r="SLO194" s="973"/>
      <c r="SLP194" s="973"/>
      <c r="SLQ194" s="973"/>
      <c r="SLR194" s="973"/>
      <c r="SLS194" s="973"/>
      <c r="SLT194" s="973"/>
      <c r="SLU194" s="973"/>
      <c r="SLV194" s="973"/>
      <c r="SLW194" s="973"/>
      <c r="SLX194" s="973"/>
      <c r="SLY194" s="973"/>
      <c r="SLZ194" s="973"/>
      <c r="SMA194" s="973"/>
      <c r="SMB194" s="973"/>
      <c r="SMC194" s="973"/>
      <c r="SMD194" s="973"/>
      <c r="SME194" s="973"/>
      <c r="SMF194" s="973"/>
      <c r="SMG194" s="973"/>
      <c r="SMH194" s="973"/>
      <c r="SMI194" s="973"/>
      <c r="SMJ194" s="973"/>
      <c r="SMK194" s="973"/>
      <c r="SML194" s="973"/>
      <c r="SMM194" s="973"/>
      <c r="SMN194" s="973"/>
      <c r="SMO194" s="973"/>
      <c r="SMP194" s="973"/>
      <c r="SMQ194" s="973"/>
      <c r="SMR194" s="973"/>
      <c r="SMS194" s="973"/>
      <c r="SMT194" s="973"/>
      <c r="SMU194" s="973"/>
      <c r="SMV194" s="973"/>
      <c r="SMW194" s="973"/>
      <c r="SMX194" s="973"/>
      <c r="SMY194" s="973"/>
      <c r="SMZ194" s="973"/>
      <c r="SNA194" s="973"/>
      <c r="SNB194" s="973"/>
      <c r="SNC194" s="973"/>
      <c r="SND194" s="973"/>
      <c r="SNE194" s="973"/>
      <c r="SNF194" s="973"/>
      <c r="SNG194" s="973"/>
      <c r="SNH194" s="973"/>
      <c r="SNI194" s="973"/>
      <c r="SNJ194" s="973"/>
      <c r="SNK194" s="973"/>
      <c r="SNL194" s="973"/>
      <c r="SNM194" s="973"/>
      <c r="SNN194" s="973"/>
      <c r="SNO194" s="973"/>
      <c r="SNP194" s="973"/>
      <c r="SNQ194" s="973"/>
      <c r="SNR194" s="973"/>
      <c r="SNS194" s="973"/>
      <c r="SNT194" s="973"/>
      <c r="SNU194" s="973"/>
      <c r="SNV194" s="973"/>
      <c r="SNW194" s="973"/>
      <c r="SNX194" s="973"/>
      <c r="SNY194" s="973"/>
      <c r="SNZ194" s="973"/>
      <c r="SOA194" s="973"/>
      <c r="SOB194" s="973"/>
      <c r="SOC194" s="973"/>
      <c r="SOD194" s="973"/>
      <c r="SOE194" s="973"/>
      <c r="SOF194" s="973"/>
      <c r="SOG194" s="973"/>
      <c r="SOH194" s="973"/>
      <c r="SOI194" s="973"/>
      <c r="SOJ194" s="973"/>
      <c r="SOK194" s="973"/>
      <c r="SOL194" s="973"/>
      <c r="SOM194" s="973"/>
      <c r="SON194" s="973"/>
      <c r="SOO194" s="973"/>
      <c r="SOP194" s="973"/>
      <c r="SOQ194" s="973"/>
      <c r="SOR194" s="973"/>
      <c r="SOS194" s="973"/>
      <c r="SOT194" s="973"/>
      <c r="SOU194" s="973"/>
      <c r="SOV194" s="973"/>
      <c r="SOW194" s="973"/>
      <c r="SOX194" s="973"/>
      <c r="SOY194" s="973"/>
      <c r="SOZ194" s="973"/>
      <c r="SPA194" s="973"/>
      <c r="SPB194" s="973"/>
      <c r="SPC194" s="973"/>
      <c r="SPD194" s="973"/>
      <c r="SPE194" s="973"/>
      <c r="SPF194" s="973"/>
      <c r="SPG194" s="973"/>
      <c r="SPH194" s="973"/>
      <c r="SPI194" s="973"/>
      <c r="SPJ194" s="973"/>
      <c r="SPK194" s="973"/>
      <c r="SPL194" s="973"/>
      <c r="SPM194" s="973"/>
      <c r="SPN194" s="973"/>
      <c r="SPO194" s="973"/>
      <c r="SPP194" s="973"/>
      <c r="SPQ194" s="973"/>
      <c r="SPR194" s="973"/>
      <c r="SPS194" s="973"/>
      <c r="SPT194" s="973"/>
      <c r="SPU194" s="973"/>
      <c r="SPV194" s="973"/>
      <c r="SPW194" s="973"/>
      <c r="SPX194" s="973"/>
      <c r="SPY194" s="973"/>
      <c r="SPZ194" s="973"/>
      <c r="SQA194" s="973"/>
      <c r="SQB194" s="973"/>
      <c r="SQC194" s="973"/>
      <c r="SQD194" s="973"/>
      <c r="SQE194" s="973"/>
      <c r="SQF194" s="973"/>
      <c r="SQG194" s="973"/>
      <c r="SQH194" s="973"/>
      <c r="SQI194" s="973"/>
      <c r="SQJ194" s="973"/>
      <c r="SQK194" s="973"/>
      <c r="SQL194" s="973"/>
      <c r="SQM194" s="973"/>
      <c r="SQN194" s="973"/>
      <c r="SQO194" s="973"/>
      <c r="SQP194" s="973"/>
      <c r="SQQ194" s="973"/>
      <c r="SQR194" s="973"/>
      <c r="SQS194" s="973"/>
      <c r="SQT194" s="973"/>
      <c r="SQU194" s="973"/>
      <c r="SQV194" s="973"/>
      <c r="SQW194" s="973"/>
      <c r="SQX194" s="973"/>
      <c r="SQY194" s="973"/>
      <c r="SQZ194" s="973"/>
      <c r="SRA194" s="973"/>
      <c r="SRB194" s="973"/>
      <c r="SRC194" s="973"/>
      <c r="SRD194" s="973"/>
      <c r="SRE194" s="973"/>
      <c r="SRF194" s="973"/>
      <c r="SRG194" s="973"/>
      <c r="SRH194" s="973"/>
      <c r="SRI194" s="973"/>
      <c r="SRJ194" s="973"/>
      <c r="SRK194" s="973"/>
      <c r="SRL194" s="973"/>
      <c r="SRM194" s="973"/>
      <c r="SRN194" s="973"/>
      <c r="SRO194" s="973"/>
      <c r="SRP194" s="973"/>
      <c r="SRQ194" s="973"/>
      <c r="SRR194" s="973"/>
      <c r="SRS194" s="973"/>
      <c r="SRT194" s="973"/>
      <c r="SRU194" s="973"/>
      <c r="SRV194" s="973"/>
      <c r="SRW194" s="973"/>
      <c r="SRX194" s="973"/>
      <c r="SRY194" s="973"/>
      <c r="SRZ194" s="973"/>
      <c r="SSA194" s="973"/>
      <c r="SSB194" s="973"/>
      <c r="SSC194" s="973"/>
      <c r="SSD194" s="973"/>
      <c r="SSE194" s="973"/>
      <c r="SSF194" s="973"/>
      <c r="SSG194" s="973"/>
      <c r="SSH194" s="973"/>
      <c r="SSI194" s="973"/>
      <c r="SSJ194" s="973"/>
      <c r="SSK194" s="973"/>
      <c r="SSL194" s="973"/>
      <c r="SSM194" s="973"/>
      <c r="SSN194" s="973"/>
      <c r="SSO194" s="973"/>
      <c r="SSP194" s="973"/>
      <c r="SSQ194" s="973"/>
      <c r="SSR194" s="973"/>
      <c r="SSS194" s="973"/>
      <c r="SST194" s="973"/>
      <c r="SSU194" s="973"/>
      <c r="SSV194" s="973"/>
      <c r="SSW194" s="973"/>
      <c r="SSX194" s="973"/>
      <c r="SSY194" s="973"/>
      <c r="SSZ194" s="973"/>
      <c r="STA194" s="973"/>
      <c r="STB194" s="973"/>
      <c r="STC194" s="973"/>
      <c r="STD194" s="973"/>
      <c r="STE194" s="973"/>
      <c r="STF194" s="973"/>
      <c r="STG194" s="973"/>
      <c r="STH194" s="973"/>
      <c r="STI194" s="973"/>
      <c r="STJ194" s="973"/>
      <c r="STK194" s="973"/>
      <c r="STL194" s="973"/>
      <c r="STM194" s="973"/>
      <c r="STN194" s="973"/>
      <c r="STO194" s="973"/>
      <c r="STP194" s="973"/>
      <c r="STQ194" s="973"/>
      <c r="STR194" s="973"/>
      <c r="STS194" s="973"/>
      <c r="STT194" s="973"/>
      <c r="STU194" s="973"/>
      <c r="STV194" s="973"/>
      <c r="STW194" s="973"/>
      <c r="STX194" s="973"/>
      <c r="STY194" s="973"/>
      <c r="STZ194" s="973"/>
      <c r="SUA194" s="973"/>
      <c r="SUB194" s="973"/>
      <c r="SUC194" s="973"/>
      <c r="SUD194" s="973"/>
      <c r="SUE194" s="973"/>
      <c r="SUF194" s="973"/>
      <c r="SUG194" s="973"/>
      <c r="SUH194" s="973"/>
      <c r="SUI194" s="973"/>
      <c r="SUJ194" s="973"/>
      <c r="SUK194" s="973"/>
      <c r="SUL194" s="973"/>
      <c r="SUM194" s="973"/>
      <c r="SUN194" s="973"/>
      <c r="SUO194" s="973"/>
      <c r="SUP194" s="973"/>
      <c r="SUQ194" s="973"/>
      <c r="SUR194" s="973"/>
      <c r="SUS194" s="973"/>
      <c r="SUT194" s="973"/>
      <c r="SUU194" s="973"/>
      <c r="SUV194" s="973"/>
      <c r="SUW194" s="973"/>
      <c r="SUX194" s="973"/>
      <c r="SUY194" s="973"/>
      <c r="SUZ194" s="973"/>
      <c r="SVA194" s="973"/>
      <c r="SVB194" s="973"/>
      <c r="SVC194" s="973"/>
      <c r="SVD194" s="973"/>
      <c r="SVE194" s="973"/>
      <c r="SVF194" s="973"/>
      <c r="SVG194" s="973"/>
      <c r="SVH194" s="973"/>
      <c r="SVI194" s="973"/>
      <c r="SVJ194" s="973"/>
      <c r="SVK194" s="973"/>
      <c r="SVL194" s="973"/>
      <c r="SVM194" s="973"/>
      <c r="SVN194" s="973"/>
      <c r="SVO194" s="973"/>
      <c r="SVP194" s="973"/>
      <c r="SVQ194" s="973"/>
      <c r="SVR194" s="973"/>
      <c r="SVS194" s="973"/>
      <c r="SVT194" s="973"/>
      <c r="SVU194" s="973"/>
      <c r="SVV194" s="973"/>
      <c r="SVW194" s="973"/>
      <c r="SVX194" s="973"/>
      <c r="SVY194" s="973"/>
      <c r="SVZ194" s="973"/>
      <c r="SWA194" s="973"/>
      <c r="SWB194" s="973"/>
      <c r="SWC194" s="973"/>
      <c r="SWD194" s="973"/>
      <c r="SWE194" s="973"/>
      <c r="SWF194" s="973"/>
      <c r="SWG194" s="973"/>
      <c r="SWH194" s="973"/>
      <c r="SWI194" s="973"/>
      <c r="SWJ194" s="973"/>
      <c r="SWK194" s="973"/>
      <c r="SWL194" s="973"/>
      <c r="SWM194" s="973"/>
      <c r="SWN194" s="973"/>
      <c r="SWO194" s="973"/>
      <c r="SWP194" s="973"/>
      <c r="SWQ194" s="973"/>
      <c r="SWR194" s="973"/>
      <c r="SWS194" s="973"/>
      <c r="SWT194" s="973"/>
      <c r="SWU194" s="973"/>
      <c r="SWV194" s="973"/>
      <c r="SWW194" s="973"/>
      <c r="SWX194" s="973"/>
      <c r="SWY194" s="973"/>
      <c r="SWZ194" s="973"/>
      <c r="SXA194" s="973"/>
      <c r="SXB194" s="973"/>
      <c r="SXC194" s="973"/>
      <c r="SXD194" s="973"/>
      <c r="SXE194" s="973"/>
      <c r="SXF194" s="973"/>
      <c r="SXG194" s="973"/>
      <c r="SXH194" s="973"/>
      <c r="SXI194" s="973"/>
      <c r="SXJ194" s="973"/>
      <c r="SXK194" s="973"/>
      <c r="SXL194" s="973"/>
      <c r="SXM194" s="973"/>
      <c r="SXN194" s="973"/>
      <c r="SXO194" s="973"/>
      <c r="SXP194" s="973"/>
      <c r="SXQ194" s="973"/>
      <c r="SXR194" s="973"/>
      <c r="SXS194" s="973"/>
      <c r="SXT194" s="973"/>
      <c r="SXU194" s="973"/>
      <c r="SXV194" s="973"/>
      <c r="SXW194" s="973"/>
      <c r="SXX194" s="973"/>
      <c r="SXY194" s="973"/>
      <c r="SXZ194" s="973"/>
      <c r="SYA194" s="973"/>
      <c r="SYB194" s="973"/>
      <c r="SYC194" s="973"/>
      <c r="SYD194" s="973"/>
      <c r="SYE194" s="973"/>
      <c r="SYF194" s="973"/>
      <c r="SYG194" s="973"/>
      <c r="SYH194" s="973"/>
      <c r="SYI194" s="973"/>
      <c r="SYJ194" s="973"/>
      <c r="SYK194" s="973"/>
      <c r="SYL194" s="973"/>
      <c r="SYM194" s="973"/>
      <c r="SYN194" s="973"/>
      <c r="SYO194" s="973"/>
      <c r="SYP194" s="973"/>
      <c r="SYQ194" s="973"/>
      <c r="SYR194" s="973"/>
      <c r="SYS194" s="973"/>
      <c r="SYT194" s="973"/>
      <c r="SYU194" s="973"/>
      <c r="SYV194" s="973"/>
      <c r="SYW194" s="973"/>
      <c r="SYX194" s="973"/>
      <c r="SYY194" s="973"/>
      <c r="SYZ194" s="973"/>
      <c r="SZA194" s="973"/>
      <c r="SZB194" s="973"/>
      <c r="SZC194" s="973"/>
      <c r="SZD194" s="973"/>
      <c r="SZE194" s="973"/>
      <c r="SZF194" s="973"/>
      <c r="SZG194" s="973"/>
      <c r="SZH194" s="973"/>
      <c r="SZI194" s="973"/>
      <c r="SZJ194" s="973"/>
      <c r="SZK194" s="973"/>
      <c r="SZL194" s="973"/>
      <c r="SZM194" s="973"/>
      <c r="SZN194" s="973"/>
      <c r="SZO194" s="973"/>
      <c r="SZP194" s="973"/>
      <c r="SZQ194" s="973"/>
      <c r="SZR194" s="973"/>
      <c r="SZS194" s="973"/>
      <c r="SZT194" s="973"/>
      <c r="SZU194" s="973"/>
      <c r="SZV194" s="973"/>
      <c r="SZW194" s="973"/>
      <c r="SZX194" s="973"/>
      <c r="SZY194" s="973"/>
      <c r="SZZ194" s="973"/>
      <c r="TAA194" s="973"/>
      <c r="TAB194" s="973"/>
      <c r="TAC194" s="973"/>
      <c r="TAD194" s="973"/>
      <c r="TAE194" s="973"/>
      <c r="TAF194" s="973"/>
      <c r="TAG194" s="973"/>
      <c r="TAH194" s="973"/>
      <c r="TAI194" s="973"/>
      <c r="TAJ194" s="973"/>
      <c r="TAK194" s="973"/>
      <c r="TAL194" s="973"/>
      <c r="TAM194" s="973"/>
      <c r="TAN194" s="973"/>
      <c r="TAO194" s="973"/>
      <c r="TAP194" s="973"/>
      <c r="TAQ194" s="973"/>
      <c r="TAR194" s="973"/>
      <c r="TAS194" s="973"/>
      <c r="TAT194" s="973"/>
      <c r="TAU194" s="973"/>
      <c r="TAV194" s="973"/>
      <c r="TAW194" s="973"/>
      <c r="TAX194" s="973"/>
      <c r="TAY194" s="973"/>
      <c r="TAZ194" s="973"/>
      <c r="TBA194" s="973"/>
      <c r="TBB194" s="973"/>
      <c r="TBC194" s="973"/>
      <c r="TBD194" s="973"/>
      <c r="TBE194" s="973"/>
      <c r="TBF194" s="973"/>
      <c r="TBG194" s="973"/>
      <c r="TBH194" s="973"/>
      <c r="TBI194" s="973"/>
      <c r="TBJ194" s="973"/>
      <c r="TBK194" s="973"/>
      <c r="TBL194" s="973"/>
      <c r="TBM194" s="973"/>
      <c r="TBN194" s="973"/>
      <c r="TBO194" s="973"/>
      <c r="TBP194" s="973"/>
      <c r="TBQ194" s="973"/>
      <c r="TBR194" s="973"/>
      <c r="TBS194" s="973"/>
      <c r="TBT194" s="973"/>
      <c r="TBU194" s="973"/>
      <c r="TBV194" s="973"/>
      <c r="TBW194" s="973"/>
      <c r="TBX194" s="973"/>
      <c r="TBY194" s="973"/>
      <c r="TBZ194" s="973"/>
      <c r="TCA194" s="973"/>
      <c r="TCB194" s="973"/>
      <c r="TCC194" s="973"/>
      <c r="TCD194" s="973"/>
      <c r="TCE194" s="973"/>
      <c r="TCF194" s="973"/>
      <c r="TCG194" s="973"/>
      <c r="TCH194" s="973"/>
      <c r="TCI194" s="973"/>
      <c r="TCJ194" s="973"/>
      <c r="TCK194" s="973"/>
      <c r="TCL194" s="973"/>
      <c r="TCM194" s="973"/>
      <c r="TCN194" s="973"/>
      <c r="TCO194" s="973"/>
      <c r="TCP194" s="973"/>
      <c r="TCQ194" s="973"/>
      <c r="TCR194" s="973"/>
      <c r="TCS194" s="973"/>
      <c r="TCT194" s="973"/>
      <c r="TCU194" s="973"/>
      <c r="TCV194" s="973"/>
      <c r="TCW194" s="973"/>
      <c r="TCX194" s="973"/>
      <c r="TCY194" s="973"/>
      <c r="TCZ194" s="973"/>
      <c r="TDA194" s="973"/>
      <c r="TDB194" s="973"/>
      <c r="TDC194" s="973"/>
      <c r="TDD194" s="973"/>
      <c r="TDE194" s="973"/>
      <c r="TDF194" s="973"/>
      <c r="TDG194" s="973"/>
      <c r="TDH194" s="973"/>
      <c r="TDI194" s="973"/>
      <c r="TDJ194" s="973"/>
      <c r="TDK194" s="973"/>
      <c r="TDL194" s="973"/>
      <c r="TDM194" s="973"/>
      <c r="TDN194" s="973"/>
      <c r="TDO194" s="973"/>
      <c r="TDP194" s="973"/>
      <c r="TDQ194" s="973"/>
      <c r="TDR194" s="973"/>
      <c r="TDS194" s="973"/>
      <c r="TDT194" s="973"/>
      <c r="TDU194" s="973"/>
      <c r="TDV194" s="973"/>
      <c r="TDW194" s="973"/>
      <c r="TDX194" s="973"/>
      <c r="TDY194" s="973"/>
      <c r="TDZ194" s="973"/>
      <c r="TEA194" s="973"/>
      <c r="TEB194" s="973"/>
      <c r="TEC194" s="973"/>
      <c r="TED194" s="973"/>
      <c r="TEE194" s="973"/>
      <c r="TEF194" s="973"/>
      <c r="TEG194" s="973"/>
      <c r="TEH194" s="973"/>
      <c r="TEI194" s="973"/>
      <c r="TEJ194" s="973"/>
      <c r="TEK194" s="973"/>
      <c r="TEL194" s="973"/>
      <c r="TEM194" s="973"/>
      <c r="TEN194" s="973"/>
      <c r="TEO194" s="973"/>
      <c r="TEP194" s="973"/>
      <c r="TEQ194" s="973"/>
      <c r="TER194" s="973"/>
      <c r="TES194" s="973"/>
      <c r="TET194" s="973"/>
      <c r="TEU194" s="973"/>
      <c r="TEV194" s="973"/>
      <c r="TEW194" s="973"/>
      <c r="TEX194" s="973"/>
      <c r="TEY194" s="973"/>
      <c r="TEZ194" s="973"/>
      <c r="TFA194" s="973"/>
      <c r="TFB194" s="973"/>
      <c r="TFC194" s="973"/>
      <c r="TFD194" s="973"/>
      <c r="TFE194" s="973"/>
      <c r="TFF194" s="973"/>
      <c r="TFG194" s="973"/>
      <c r="TFH194" s="973"/>
      <c r="TFI194" s="973"/>
      <c r="TFJ194" s="973"/>
      <c r="TFK194" s="973"/>
      <c r="TFL194" s="973"/>
      <c r="TFM194" s="973"/>
      <c r="TFN194" s="973"/>
      <c r="TFO194" s="973"/>
      <c r="TFP194" s="973"/>
      <c r="TFQ194" s="973"/>
      <c r="TFR194" s="973"/>
      <c r="TFS194" s="973"/>
      <c r="TFT194" s="973"/>
      <c r="TFU194" s="973"/>
      <c r="TFV194" s="973"/>
      <c r="TFW194" s="973"/>
      <c r="TFX194" s="973"/>
      <c r="TFY194" s="973"/>
      <c r="TFZ194" s="973"/>
      <c r="TGA194" s="973"/>
      <c r="TGB194" s="973"/>
      <c r="TGC194" s="973"/>
      <c r="TGD194" s="973"/>
      <c r="TGE194" s="973"/>
      <c r="TGF194" s="973"/>
      <c r="TGG194" s="973"/>
      <c r="TGH194" s="973"/>
      <c r="TGI194" s="973"/>
      <c r="TGJ194" s="973"/>
      <c r="TGK194" s="973"/>
      <c r="TGL194" s="973"/>
      <c r="TGM194" s="973"/>
      <c r="TGN194" s="973"/>
      <c r="TGO194" s="973"/>
      <c r="TGP194" s="973"/>
      <c r="TGQ194" s="973"/>
      <c r="TGR194" s="973"/>
      <c r="TGS194" s="973"/>
      <c r="TGT194" s="973"/>
      <c r="TGU194" s="973"/>
      <c r="TGV194" s="973"/>
      <c r="TGW194" s="973"/>
      <c r="TGX194" s="973"/>
      <c r="TGY194" s="973"/>
      <c r="TGZ194" s="973"/>
      <c r="THA194" s="973"/>
      <c r="THB194" s="973"/>
      <c r="THC194" s="973"/>
      <c r="THD194" s="973"/>
      <c r="THE194" s="973"/>
      <c r="THF194" s="973"/>
      <c r="THG194" s="973"/>
      <c r="THH194" s="973"/>
      <c r="THI194" s="973"/>
      <c r="THJ194" s="973"/>
      <c r="THK194" s="973"/>
      <c r="THL194" s="973"/>
      <c r="THM194" s="973"/>
      <c r="THN194" s="973"/>
      <c r="THO194" s="973"/>
      <c r="THP194" s="973"/>
      <c r="THQ194" s="973"/>
      <c r="THR194" s="973"/>
      <c r="THS194" s="973"/>
      <c r="THT194" s="973"/>
      <c r="THU194" s="973"/>
      <c r="THV194" s="973"/>
      <c r="THW194" s="973"/>
      <c r="THX194" s="973"/>
      <c r="THY194" s="973"/>
      <c r="THZ194" s="973"/>
      <c r="TIA194" s="973"/>
      <c r="TIB194" s="973"/>
      <c r="TIC194" s="973"/>
      <c r="TID194" s="973"/>
      <c r="TIE194" s="973"/>
      <c r="TIF194" s="973"/>
      <c r="TIG194" s="973"/>
      <c r="TIH194" s="973"/>
      <c r="TII194" s="973"/>
      <c r="TIJ194" s="973"/>
      <c r="TIK194" s="973"/>
      <c r="TIL194" s="973"/>
      <c r="TIM194" s="973"/>
      <c r="TIN194" s="973"/>
      <c r="TIO194" s="973"/>
      <c r="TIP194" s="973"/>
      <c r="TIQ194" s="973"/>
      <c r="TIR194" s="973"/>
      <c r="TIS194" s="973"/>
      <c r="TIT194" s="973"/>
      <c r="TIU194" s="973"/>
      <c r="TIV194" s="973"/>
      <c r="TIW194" s="973"/>
      <c r="TIX194" s="973"/>
      <c r="TIY194" s="973"/>
      <c r="TIZ194" s="973"/>
      <c r="TJA194" s="973"/>
      <c r="TJB194" s="973"/>
      <c r="TJC194" s="973"/>
      <c r="TJD194" s="973"/>
      <c r="TJE194" s="973"/>
      <c r="TJF194" s="973"/>
      <c r="TJG194" s="973"/>
      <c r="TJH194" s="973"/>
      <c r="TJI194" s="973"/>
      <c r="TJJ194" s="973"/>
      <c r="TJK194" s="973"/>
      <c r="TJL194" s="973"/>
      <c r="TJM194" s="973"/>
      <c r="TJN194" s="973"/>
      <c r="TJO194" s="973"/>
      <c r="TJP194" s="973"/>
      <c r="TJQ194" s="973"/>
      <c r="TJR194" s="973"/>
      <c r="TJS194" s="973"/>
      <c r="TJT194" s="973"/>
      <c r="TJU194" s="973"/>
      <c r="TJV194" s="973"/>
      <c r="TJW194" s="973"/>
      <c r="TJX194" s="973"/>
      <c r="TJY194" s="973"/>
      <c r="TJZ194" s="973"/>
      <c r="TKA194" s="973"/>
      <c r="TKB194" s="973"/>
      <c r="TKC194" s="973"/>
      <c r="TKD194" s="973"/>
      <c r="TKE194" s="973"/>
      <c r="TKF194" s="973"/>
      <c r="TKG194" s="973"/>
      <c r="TKH194" s="973"/>
      <c r="TKI194" s="973"/>
      <c r="TKJ194" s="973"/>
      <c r="TKK194" s="973"/>
      <c r="TKL194" s="973"/>
      <c r="TKM194" s="973"/>
      <c r="TKN194" s="973"/>
      <c r="TKO194" s="973"/>
      <c r="TKP194" s="973"/>
      <c r="TKQ194" s="973"/>
      <c r="TKR194" s="973"/>
      <c r="TKS194" s="973"/>
      <c r="TKT194" s="973"/>
      <c r="TKU194" s="973"/>
      <c r="TKV194" s="973"/>
      <c r="TKW194" s="973"/>
      <c r="TKX194" s="973"/>
      <c r="TKY194" s="973"/>
      <c r="TKZ194" s="973"/>
      <c r="TLA194" s="973"/>
      <c r="TLB194" s="973"/>
      <c r="TLC194" s="973"/>
      <c r="TLD194" s="973"/>
      <c r="TLE194" s="973"/>
      <c r="TLF194" s="973"/>
      <c r="TLG194" s="973"/>
      <c r="TLH194" s="973"/>
      <c r="TLI194" s="973"/>
      <c r="TLJ194" s="973"/>
      <c r="TLK194" s="973"/>
      <c r="TLL194" s="973"/>
      <c r="TLM194" s="973"/>
      <c r="TLN194" s="973"/>
      <c r="TLO194" s="973"/>
      <c r="TLP194" s="973"/>
      <c r="TLQ194" s="973"/>
      <c r="TLR194" s="973"/>
      <c r="TLS194" s="973"/>
      <c r="TLT194" s="973"/>
      <c r="TLU194" s="973"/>
      <c r="TLV194" s="973"/>
      <c r="TLW194" s="973"/>
      <c r="TLX194" s="973"/>
      <c r="TLY194" s="973"/>
      <c r="TLZ194" s="973"/>
      <c r="TMA194" s="973"/>
      <c r="TMB194" s="973"/>
      <c r="TMC194" s="973"/>
      <c r="TMD194" s="973"/>
      <c r="TME194" s="973"/>
      <c r="TMF194" s="973"/>
      <c r="TMG194" s="973"/>
      <c r="TMH194" s="973"/>
      <c r="TMI194" s="973"/>
      <c r="TMJ194" s="973"/>
      <c r="TMK194" s="973"/>
      <c r="TML194" s="973"/>
      <c r="TMM194" s="973"/>
      <c r="TMN194" s="973"/>
      <c r="TMO194" s="973"/>
      <c r="TMP194" s="973"/>
      <c r="TMQ194" s="973"/>
      <c r="TMR194" s="973"/>
      <c r="TMS194" s="973"/>
      <c r="TMT194" s="973"/>
      <c r="TMU194" s="973"/>
      <c r="TMV194" s="973"/>
      <c r="TMW194" s="973"/>
      <c r="TMX194" s="973"/>
      <c r="TMY194" s="973"/>
      <c r="TMZ194" s="973"/>
      <c r="TNA194" s="973"/>
      <c r="TNB194" s="973"/>
      <c r="TNC194" s="973"/>
      <c r="TND194" s="973"/>
      <c r="TNE194" s="973"/>
      <c r="TNF194" s="973"/>
      <c r="TNG194" s="973"/>
      <c r="TNH194" s="973"/>
      <c r="TNI194" s="973"/>
      <c r="TNJ194" s="973"/>
      <c r="TNK194" s="973"/>
      <c r="TNL194" s="973"/>
      <c r="TNM194" s="973"/>
      <c r="TNN194" s="973"/>
      <c r="TNO194" s="973"/>
      <c r="TNP194" s="973"/>
      <c r="TNQ194" s="973"/>
      <c r="TNR194" s="973"/>
      <c r="TNS194" s="973"/>
      <c r="TNT194" s="973"/>
      <c r="TNU194" s="973"/>
      <c r="TNV194" s="973"/>
      <c r="TNW194" s="973"/>
      <c r="TNX194" s="973"/>
      <c r="TNY194" s="973"/>
      <c r="TNZ194" s="973"/>
      <c r="TOA194" s="973"/>
      <c r="TOB194" s="973"/>
      <c r="TOC194" s="973"/>
      <c r="TOD194" s="973"/>
      <c r="TOE194" s="973"/>
      <c r="TOF194" s="973"/>
      <c r="TOG194" s="973"/>
      <c r="TOH194" s="973"/>
      <c r="TOI194" s="973"/>
      <c r="TOJ194" s="973"/>
      <c r="TOK194" s="973"/>
      <c r="TOL194" s="973"/>
      <c r="TOM194" s="973"/>
      <c r="TON194" s="973"/>
      <c r="TOO194" s="973"/>
      <c r="TOP194" s="973"/>
      <c r="TOQ194" s="973"/>
      <c r="TOR194" s="973"/>
      <c r="TOS194" s="973"/>
      <c r="TOT194" s="973"/>
      <c r="TOU194" s="973"/>
      <c r="TOV194" s="973"/>
      <c r="TOW194" s="973"/>
      <c r="TOX194" s="973"/>
      <c r="TOY194" s="973"/>
      <c r="TOZ194" s="973"/>
      <c r="TPA194" s="973"/>
      <c r="TPB194" s="973"/>
      <c r="TPC194" s="973"/>
      <c r="TPD194" s="973"/>
      <c r="TPE194" s="973"/>
      <c r="TPF194" s="973"/>
      <c r="TPG194" s="973"/>
      <c r="TPH194" s="973"/>
      <c r="TPI194" s="973"/>
      <c r="TPJ194" s="973"/>
      <c r="TPK194" s="973"/>
      <c r="TPL194" s="973"/>
      <c r="TPM194" s="973"/>
      <c r="TPN194" s="973"/>
      <c r="TPO194" s="973"/>
      <c r="TPP194" s="973"/>
      <c r="TPQ194" s="973"/>
      <c r="TPR194" s="973"/>
      <c r="TPS194" s="973"/>
      <c r="TPT194" s="973"/>
      <c r="TPU194" s="973"/>
      <c r="TPV194" s="973"/>
      <c r="TPW194" s="973"/>
      <c r="TPX194" s="973"/>
      <c r="TPY194" s="973"/>
      <c r="TPZ194" s="973"/>
      <c r="TQA194" s="973"/>
      <c r="TQB194" s="973"/>
      <c r="TQC194" s="973"/>
      <c r="TQD194" s="973"/>
      <c r="TQE194" s="973"/>
      <c r="TQF194" s="973"/>
      <c r="TQG194" s="973"/>
      <c r="TQH194" s="973"/>
      <c r="TQI194" s="973"/>
      <c r="TQJ194" s="973"/>
      <c r="TQK194" s="973"/>
      <c r="TQL194" s="973"/>
      <c r="TQM194" s="973"/>
      <c r="TQN194" s="973"/>
      <c r="TQO194" s="973"/>
      <c r="TQP194" s="973"/>
      <c r="TQQ194" s="973"/>
      <c r="TQR194" s="973"/>
      <c r="TQS194" s="973"/>
      <c r="TQT194" s="973"/>
      <c r="TQU194" s="973"/>
      <c r="TQV194" s="973"/>
      <c r="TQW194" s="973"/>
      <c r="TQX194" s="973"/>
      <c r="TQY194" s="973"/>
      <c r="TQZ194" s="973"/>
      <c r="TRA194" s="973"/>
      <c r="TRB194" s="973"/>
      <c r="TRC194" s="973"/>
      <c r="TRD194" s="973"/>
      <c r="TRE194" s="973"/>
      <c r="TRF194" s="973"/>
      <c r="TRG194" s="973"/>
      <c r="TRH194" s="973"/>
      <c r="TRI194" s="973"/>
      <c r="TRJ194" s="973"/>
      <c r="TRK194" s="973"/>
      <c r="TRL194" s="973"/>
      <c r="TRM194" s="973"/>
      <c r="TRN194" s="973"/>
      <c r="TRO194" s="973"/>
      <c r="TRP194" s="973"/>
      <c r="TRQ194" s="973"/>
      <c r="TRR194" s="973"/>
      <c r="TRS194" s="973"/>
      <c r="TRT194" s="973"/>
      <c r="TRU194" s="973"/>
      <c r="TRV194" s="973"/>
      <c r="TRW194" s="973"/>
      <c r="TRX194" s="973"/>
      <c r="TRY194" s="973"/>
      <c r="TRZ194" s="973"/>
      <c r="TSA194" s="973"/>
      <c r="TSB194" s="973"/>
      <c r="TSC194" s="973"/>
      <c r="TSD194" s="973"/>
      <c r="TSE194" s="973"/>
      <c r="TSF194" s="973"/>
      <c r="TSG194" s="973"/>
      <c r="TSH194" s="973"/>
      <c r="TSI194" s="973"/>
      <c r="TSJ194" s="973"/>
      <c r="TSK194" s="973"/>
      <c r="TSL194" s="973"/>
      <c r="TSM194" s="973"/>
      <c r="TSN194" s="973"/>
      <c r="TSO194" s="973"/>
      <c r="TSP194" s="973"/>
      <c r="TSQ194" s="973"/>
      <c r="TSR194" s="973"/>
      <c r="TSS194" s="973"/>
      <c r="TST194" s="973"/>
      <c r="TSU194" s="973"/>
      <c r="TSV194" s="973"/>
      <c r="TSW194" s="973"/>
      <c r="TSX194" s="973"/>
      <c r="TSY194" s="973"/>
      <c r="TSZ194" s="973"/>
      <c r="TTA194" s="973"/>
      <c r="TTB194" s="973"/>
      <c r="TTC194" s="973"/>
      <c r="TTD194" s="973"/>
      <c r="TTE194" s="973"/>
      <c r="TTF194" s="973"/>
      <c r="TTG194" s="973"/>
      <c r="TTH194" s="973"/>
      <c r="TTI194" s="973"/>
      <c r="TTJ194" s="973"/>
      <c r="TTK194" s="973"/>
      <c r="TTL194" s="973"/>
      <c r="TTM194" s="973"/>
      <c r="TTN194" s="973"/>
      <c r="TTO194" s="973"/>
      <c r="TTP194" s="973"/>
      <c r="TTQ194" s="973"/>
      <c r="TTR194" s="973"/>
      <c r="TTS194" s="973"/>
      <c r="TTT194" s="973"/>
      <c r="TTU194" s="973"/>
      <c r="TTV194" s="973"/>
      <c r="TTW194" s="973"/>
      <c r="TTX194" s="973"/>
      <c r="TTY194" s="973"/>
      <c r="TTZ194" s="973"/>
      <c r="TUA194" s="973"/>
      <c r="TUB194" s="973"/>
      <c r="TUC194" s="973"/>
      <c r="TUD194" s="973"/>
      <c r="TUE194" s="973"/>
      <c r="TUF194" s="973"/>
      <c r="TUG194" s="973"/>
      <c r="TUH194" s="973"/>
      <c r="TUI194" s="973"/>
      <c r="TUJ194" s="973"/>
      <c r="TUK194" s="973"/>
      <c r="TUL194" s="973"/>
      <c r="TUM194" s="973"/>
      <c r="TUN194" s="973"/>
      <c r="TUO194" s="973"/>
      <c r="TUP194" s="973"/>
      <c r="TUQ194" s="973"/>
      <c r="TUR194" s="973"/>
      <c r="TUS194" s="973"/>
      <c r="TUT194" s="973"/>
      <c r="TUU194" s="973"/>
      <c r="TUV194" s="973"/>
      <c r="TUW194" s="973"/>
      <c r="TUX194" s="973"/>
      <c r="TUY194" s="973"/>
      <c r="TUZ194" s="973"/>
      <c r="TVA194" s="973"/>
      <c r="TVB194" s="973"/>
      <c r="TVC194" s="973"/>
      <c r="TVD194" s="973"/>
      <c r="TVE194" s="973"/>
      <c r="TVF194" s="973"/>
      <c r="TVG194" s="973"/>
      <c r="TVH194" s="973"/>
      <c r="TVI194" s="973"/>
      <c r="TVJ194" s="973"/>
      <c r="TVK194" s="973"/>
      <c r="TVL194" s="973"/>
      <c r="TVM194" s="973"/>
      <c r="TVN194" s="973"/>
      <c r="TVO194" s="973"/>
      <c r="TVP194" s="973"/>
      <c r="TVQ194" s="973"/>
      <c r="TVR194" s="973"/>
      <c r="TVS194" s="973"/>
      <c r="TVT194" s="973"/>
      <c r="TVU194" s="973"/>
      <c r="TVV194" s="973"/>
      <c r="TVW194" s="973"/>
      <c r="TVX194" s="973"/>
      <c r="TVY194" s="973"/>
      <c r="TVZ194" s="973"/>
      <c r="TWA194" s="973"/>
      <c r="TWB194" s="973"/>
      <c r="TWC194" s="973"/>
      <c r="TWD194" s="973"/>
      <c r="TWE194" s="973"/>
      <c r="TWF194" s="973"/>
      <c r="TWG194" s="973"/>
      <c r="TWH194" s="973"/>
      <c r="TWI194" s="973"/>
      <c r="TWJ194" s="973"/>
      <c r="TWK194" s="973"/>
      <c r="TWL194" s="973"/>
      <c r="TWM194" s="973"/>
      <c r="TWN194" s="973"/>
      <c r="TWO194" s="973"/>
      <c r="TWP194" s="973"/>
      <c r="TWQ194" s="973"/>
      <c r="TWR194" s="973"/>
      <c r="TWS194" s="973"/>
      <c r="TWT194" s="973"/>
      <c r="TWU194" s="973"/>
      <c r="TWV194" s="973"/>
      <c r="TWW194" s="973"/>
      <c r="TWX194" s="973"/>
      <c r="TWY194" s="973"/>
      <c r="TWZ194" s="973"/>
      <c r="TXA194" s="973"/>
      <c r="TXB194" s="973"/>
      <c r="TXC194" s="973"/>
      <c r="TXD194" s="973"/>
      <c r="TXE194" s="973"/>
      <c r="TXF194" s="973"/>
      <c r="TXG194" s="973"/>
      <c r="TXH194" s="973"/>
      <c r="TXI194" s="973"/>
      <c r="TXJ194" s="973"/>
      <c r="TXK194" s="973"/>
      <c r="TXL194" s="973"/>
      <c r="TXM194" s="973"/>
      <c r="TXN194" s="973"/>
      <c r="TXO194" s="973"/>
      <c r="TXP194" s="973"/>
      <c r="TXQ194" s="973"/>
      <c r="TXR194" s="973"/>
      <c r="TXS194" s="973"/>
      <c r="TXT194" s="973"/>
      <c r="TXU194" s="973"/>
      <c r="TXV194" s="973"/>
      <c r="TXW194" s="973"/>
      <c r="TXX194" s="973"/>
      <c r="TXY194" s="973"/>
      <c r="TXZ194" s="973"/>
      <c r="TYA194" s="973"/>
      <c r="TYB194" s="973"/>
      <c r="TYC194" s="973"/>
      <c r="TYD194" s="973"/>
      <c r="TYE194" s="973"/>
      <c r="TYF194" s="973"/>
      <c r="TYG194" s="973"/>
      <c r="TYH194" s="973"/>
      <c r="TYI194" s="973"/>
      <c r="TYJ194" s="973"/>
      <c r="TYK194" s="973"/>
      <c r="TYL194" s="973"/>
      <c r="TYM194" s="973"/>
      <c r="TYN194" s="973"/>
      <c r="TYO194" s="973"/>
      <c r="TYP194" s="973"/>
      <c r="TYQ194" s="973"/>
      <c r="TYR194" s="973"/>
      <c r="TYS194" s="973"/>
      <c r="TYT194" s="973"/>
      <c r="TYU194" s="973"/>
      <c r="TYV194" s="973"/>
      <c r="TYW194" s="973"/>
      <c r="TYX194" s="973"/>
      <c r="TYY194" s="973"/>
      <c r="TYZ194" s="973"/>
      <c r="TZA194" s="973"/>
      <c r="TZB194" s="973"/>
      <c r="TZC194" s="973"/>
      <c r="TZD194" s="973"/>
      <c r="TZE194" s="973"/>
      <c r="TZF194" s="973"/>
      <c r="TZG194" s="973"/>
      <c r="TZH194" s="973"/>
      <c r="TZI194" s="973"/>
      <c r="TZJ194" s="973"/>
      <c r="TZK194" s="973"/>
      <c r="TZL194" s="973"/>
      <c r="TZM194" s="973"/>
      <c r="TZN194" s="973"/>
      <c r="TZO194" s="973"/>
      <c r="TZP194" s="973"/>
      <c r="TZQ194" s="973"/>
      <c r="TZR194" s="973"/>
      <c r="TZS194" s="973"/>
      <c r="TZT194" s="973"/>
      <c r="TZU194" s="973"/>
      <c r="TZV194" s="973"/>
      <c r="TZW194" s="973"/>
      <c r="TZX194" s="973"/>
      <c r="TZY194" s="973"/>
      <c r="TZZ194" s="973"/>
      <c r="UAA194" s="973"/>
      <c r="UAB194" s="973"/>
      <c r="UAC194" s="973"/>
      <c r="UAD194" s="973"/>
      <c r="UAE194" s="973"/>
      <c r="UAF194" s="973"/>
      <c r="UAG194" s="973"/>
      <c r="UAH194" s="973"/>
      <c r="UAI194" s="973"/>
      <c r="UAJ194" s="973"/>
      <c r="UAK194" s="973"/>
      <c r="UAL194" s="973"/>
      <c r="UAM194" s="973"/>
      <c r="UAN194" s="973"/>
      <c r="UAO194" s="973"/>
      <c r="UAP194" s="973"/>
      <c r="UAQ194" s="973"/>
      <c r="UAR194" s="973"/>
      <c r="UAS194" s="973"/>
      <c r="UAT194" s="973"/>
      <c r="UAU194" s="973"/>
      <c r="UAV194" s="973"/>
      <c r="UAW194" s="973"/>
      <c r="UAX194" s="973"/>
      <c r="UAY194" s="973"/>
      <c r="UAZ194" s="973"/>
      <c r="UBA194" s="973"/>
      <c r="UBB194" s="973"/>
      <c r="UBC194" s="973"/>
      <c r="UBD194" s="973"/>
      <c r="UBE194" s="973"/>
      <c r="UBF194" s="973"/>
      <c r="UBG194" s="973"/>
      <c r="UBH194" s="973"/>
      <c r="UBI194" s="973"/>
      <c r="UBJ194" s="973"/>
      <c r="UBK194" s="973"/>
      <c r="UBL194" s="973"/>
      <c r="UBM194" s="973"/>
      <c r="UBN194" s="973"/>
      <c r="UBO194" s="973"/>
      <c r="UBP194" s="973"/>
      <c r="UBQ194" s="973"/>
      <c r="UBR194" s="973"/>
      <c r="UBS194" s="973"/>
      <c r="UBT194" s="973"/>
      <c r="UBU194" s="973"/>
      <c r="UBV194" s="973"/>
      <c r="UBW194" s="973"/>
      <c r="UBX194" s="973"/>
      <c r="UBY194" s="973"/>
      <c r="UBZ194" s="973"/>
      <c r="UCA194" s="973"/>
      <c r="UCB194" s="973"/>
      <c r="UCC194" s="973"/>
      <c r="UCD194" s="973"/>
      <c r="UCE194" s="973"/>
      <c r="UCF194" s="973"/>
      <c r="UCG194" s="973"/>
      <c r="UCH194" s="973"/>
      <c r="UCI194" s="973"/>
      <c r="UCJ194" s="973"/>
      <c r="UCK194" s="973"/>
      <c r="UCL194" s="973"/>
      <c r="UCM194" s="973"/>
      <c r="UCN194" s="973"/>
      <c r="UCO194" s="973"/>
      <c r="UCP194" s="973"/>
      <c r="UCQ194" s="973"/>
      <c r="UCR194" s="973"/>
      <c r="UCS194" s="973"/>
      <c r="UCT194" s="973"/>
      <c r="UCU194" s="973"/>
      <c r="UCV194" s="973"/>
      <c r="UCW194" s="973"/>
      <c r="UCX194" s="973"/>
      <c r="UCY194" s="973"/>
      <c r="UCZ194" s="973"/>
      <c r="UDA194" s="973"/>
      <c r="UDB194" s="973"/>
      <c r="UDC194" s="973"/>
      <c r="UDD194" s="973"/>
      <c r="UDE194" s="973"/>
      <c r="UDF194" s="973"/>
      <c r="UDG194" s="973"/>
      <c r="UDH194" s="973"/>
      <c r="UDI194" s="973"/>
      <c r="UDJ194" s="973"/>
      <c r="UDK194" s="973"/>
      <c r="UDL194" s="973"/>
      <c r="UDM194" s="973"/>
      <c r="UDN194" s="973"/>
      <c r="UDO194" s="973"/>
      <c r="UDP194" s="973"/>
      <c r="UDQ194" s="973"/>
      <c r="UDR194" s="973"/>
      <c r="UDS194" s="973"/>
      <c r="UDT194" s="973"/>
      <c r="UDU194" s="973"/>
      <c r="UDV194" s="973"/>
      <c r="UDW194" s="973"/>
      <c r="UDX194" s="973"/>
      <c r="UDY194" s="973"/>
      <c r="UDZ194" s="973"/>
      <c r="UEA194" s="973"/>
      <c r="UEB194" s="973"/>
      <c r="UEC194" s="973"/>
      <c r="UED194" s="973"/>
      <c r="UEE194" s="973"/>
      <c r="UEF194" s="973"/>
      <c r="UEG194" s="973"/>
      <c r="UEH194" s="973"/>
      <c r="UEI194" s="973"/>
      <c r="UEJ194" s="973"/>
      <c r="UEK194" s="973"/>
      <c r="UEL194" s="973"/>
      <c r="UEM194" s="973"/>
      <c r="UEN194" s="973"/>
      <c r="UEO194" s="973"/>
      <c r="UEP194" s="973"/>
      <c r="UEQ194" s="973"/>
      <c r="UER194" s="973"/>
      <c r="UES194" s="973"/>
      <c r="UET194" s="973"/>
      <c r="UEU194" s="973"/>
      <c r="UEV194" s="973"/>
      <c r="UEW194" s="973"/>
      <c r="UEX194" s="973"/>
      <c r="UEY194" s="973"/>
      <c r="UEZ194" s="973"/>
      <c r="UFA194" s="973"/>
      <c r="UFB194" s="973"/>
      <c r="UFC194" s="973"/>
      <c r="UFD194" s="973"/>
      <c r="UFE194" s="973"/>
      <c r="UFF194" s="973"/>
      <c r="UFG194" s="973"/>
      <c r="UFH194" s="973"/>
      <c r="UFI194" s="973"/>
      <c r="UFJ194" s="973"/>
      <c r="UFK194" s="973"/>
      <c r="UFL194" s="973"/>
      <c r="UFM194" s="973"/>
      <c r="UFN194" s="973"/>
      <c r="UFO194" s="973"/>
      <c r="UFP194" s="973"/>
      <c r="UFQ194" s="973"/>
      <c r="UFR194" s="973"/>
      <c r="UFS194" s="973"/>
      <c r="UFT194" s="973"/>
      <c r="UFU194" s="973"/>
      <c r="UFV194" s="973"/>
      <c r="UFW194" s="973"/>
      <c r="UFX194" s="973"/>
      <c r="UFY194" s="973"/>
      <c r="UFZ194" s="973"/>
      <c r="UGA194" s="973"/>
      <c r="UGB194" s="973"/>
      <c r="UGC194" s="973"/>
      <c r="UGD194" s="973"/>
      <c r="UGE194" s="973"/>
      <c r="UGF194" s="973"/>
      <c r="UGG194" s="973"/>
      <c r="UGH194" s="973"/>
      <c r="UGI194" s="973"/>
      <c r="UGJ194" s="973"/>
      <c r="UGK194" s="973"/>
      <c r="UGL194" s="973"/>
      <c r="UGM194" s="973"/>
      <c r="UGN194" s="973"/>
      <c r="UGO194" s="973"/>
      <c r="UGP194" s="973"/>
      <c r="UGQ194" s="973"/>
      <c r="UGR194" s="973"/>
      <c r="UGS194" s="973"/>
      <c r="UGT194" s="973"/>
      <c r="UGU194" s="973"/>
      <c r="UGV194" s="973"/>
      <c r="UGW194" s="973"/>
      <c r="UGX194" s="973"/>
      <c r="UGY194" s="973"/>
      <c r="UGZ194" s="973"/>
      <c r="UHA194" s="973"/>
      <c r="UHB194" s="973"/>
      <c r="UHC194" s="973"/>
      <c r="UHD194" s="973"/>
      <c r="UHE194" s="973"/>
      <c r="UHF194" s="973"/>
      <c r="UHG194" s="973"/>
      <c r="UHH194" s="973"/>
      <c r="UHI194" s="973"/>
      <c r="UHJ194" s="973"/>
      <c r="UHK194" s="973"/>
      <c r="UHL194" s="973"/>
      <c r="UHM194" s="973"/>
      <c r="UHN194" s="973"/>
      <c r="UHO194" s="973"/>
      <c r="UHP194" s="973"/>
      <c r="UHQ194" s="973"/>
      <c r="UHR194" s="973"/>
      <c r="UHS194" s="973"/>
      <c r="UHT194" s="973"/>
      <c r="UHU194" s="973"/>
      <c r="UHV194" s="973"/>
      <c r="UHW194" s="973"/>
      <c r="UHX194" s="973"/>
      <c r="UHY194" s="973"/>
      <c r="UHZ194" s="973"/>
      <c r="UIA194" s="973"/>
      <c r="UIB194" s="973"/>
      <c r="UIC194" s="973"/>
      <c r="UID194" s="973"/>
      <c r="UIE194" s="973"/>
      <c r="UIF194" s="973"/>
      <c r="UIG194" s="973"/>
      <c r="UIH194" s="973"/>
      <c r="UII194" s="973"/>
      <c r="UIJ194" s="973"/>
      <c r="UIK194" s="973"/>
      <c r="UIL194" s="973"/>
      <c r="UIM194" s="973"/>
      <c r="UIN194" s="973"/>
      <c r="UIO194" s="973"/>
      <c r="UIP194" s="973"/>
      <c r="UIQ194" s="973"/>
      <c r="UIR194" s="973"/>
      <c r="UIS194" s="973"/>
      <c r="UIT194" s="973"/>
      <c r="UIU194" s="973"/>
      <c r="UIV194" s="973"/>
      <c r="UIW194" s="973"/>
      <c r="UIX194" s="973"/>
      <c r="UIY194" s="973"/>
      <c r="UIZ194" s="973"/>
      <c r="UJA194" s="973"/>
      <c r="UJB194" s="973"/>
      <c r="UJC194" s="973"/>
      <c r="UJD194" s="973"/>
      <c r="UJE194" s="973"/>
      <c r="UJF194" s="973"/>
      <c r="UJG194" s="973"/>
      <c r="UJH194" s="973"/>
      <c r="UJI194" s="973"/>
      <c r="UJJ194" s="973"/>
      <c r="UJK194" s="973"/>
      <c r="UJL194" s="973"/>
      <c r="UJM194" s="973"/>
      <c r="UJN194" s="973"/>
      <c r="UJO194" s="973"/>
      <c r="UJP194" s="973"/>
      <c r="UJQ194" s="973"/>
      <c r="UJR194" s="973"/>
      <c r="UJS194" s="973"/>
      <c r="UJT194" s="973"/>
      <c r="UJU194" s="973"/>
      <c r="UJV194" s="973"/>
      <c r="UJW194" s="973"/>
      <c r="UJX194" s="973"/>
      <c r="UJY194" s="973"/>
      <c r="UJZ194" s="973"/>
      <c r="UKA194" s="973"/>
      <c r="UKB194" s="973"/>
      <c r="UKC194" s="973"/>
      <c r="UKD194" s="973"/>
      <c r="UKE194" s="973"/>
      <c r="UKF194" s="973"/>
      <c r="UKG194" s="973"/>
      <c r="UKH194" s="973"/>
      <c r="UKI194" s="973"/>
      <c r="UKJ194" s="973"/>
      <c r="UKK194" s="973"/>
      <c r="UKL194" s="973"/>
      <c r="UKM194" s="973"/>
      <c r="UKN194" s="973"/>
      <c r="UKO194" s="973"/>
      <c r="UKP194" s="973"/>
      <c r="UKQ194" s="973"/>
      <c r="UKR194" s="973"/>
      <c r="UKS194" s="973"/>
      <c r="UKT194" s="973"/>
      <c r="UKU194" s="973"/>
      <c r="UKV194" s="973"/>
      <c r="UKW194" s="973"/>
      <c r="UKX194" s="973"/>
      <c r="UKY194" s="973"/>
      <c r="UKZ194" s="973"/>
      <c r="ULA194" s="973"/>
      <c r="ULB194" s="973"/>
      <c r="ULC194" s="973"/>
      <c r="ULD194" s="973"/>
      <c r="ULE194" s="973"/>
      <c r="ULF194" s="973"/>
      <c r="ULG194" s="973"/>
      <c r="ULH194" s="973"/>
      <c r="ULI194" s="973"/>
      <c r="ULJ194" s="973"/>
      <c r="ULK194" s="973"/>
      <c r="ULL194" s="973"/>
      <c r="ULM194" s="973"/>
      <c r="ULN194" s="973"/>
      <c r="ULO194" s="973"/>
      <c r="ULP194" s="973"/>
      <c r="ULQ194" s="973"/>
      <c r="ULR194" s="973"/>
      <c r="ULS194" s="973"/>
      <c r="ULT194" s="973"/>
      <c r="ULU194" s="973"/>
      <c r="ULV194" s="973"/>
      <c r="ULW194" s="973"/>
      <c r="ULX194" s="973"/>
      <c r="ULY194" s="973"/>
      <c r="ULZ194" s="973"/>
      <c r="UMA194" s="973"/>
      <c r="UMB194" s="973"/>
      <c r="UMC194" s="973"/>
      <c r="UMD194" s="973"/>
      <c r="UME194" s="973"/>
      <c r="UMF194" s="973"/>
      <c r="UMG194" s="973"/>
      <c r="UMH194" s="973"/>
      <c r="UMI194" s="973"/>
      <c r="UMJ194" s="973"/>
      <c r="UMK194" s="973"/>
      <c r="UML194" s="973"/>
      <c r="UMM194" s="973"/>
      <c r="UMN194" s="973"/>
      <c r="UMO194" s="973"/>
      <c r="UMP194" s="973"/>
      <c r="UMQ194" s="973"/>
      <c r="UMR194" s="973"/>
      <c r="UMS194" s="973"/>
      <c r="UMT194" s="973"/>
      <c r="UMU194" s="973"/>
      <c r="UMV194" s="973"/>
      <c r="UMW194" s="973"/>
      <c r="UMX194" s="973"/>
      <c r="UMY194" s="973"/>
      <c r="UMZ194" s="973"/>
      <c r="UNA194" s="973"/>
      <c r="UNB194" s="973"/>
      <c r="UNC194" s="973"/>
      <c r="UND194" s="973"/>
      <c r="UNE194" s="973"/>
      <c r="UNF194" s="973"/>
      <c r="UNG194" s="973"/>
      <c r="UNH194" s="973"/>
      <c r="UNI194" s="973"/>
      <c r="UNJ194" s="973"/>
      <c r="UNK194" s="973"/>
      <c r="UNL194" s="973"/>
      <c r="UNM194" s="973"/>
      <c r="UNN194" s="973"/>
      <c r="UNO194" s="973"/>
      <c r="UNP194" s="973"/>
      <c r="UNQ194" s="973"/>
      <c r="UNR194" s="973"/>
      <c r="UNS194" s="973"/>
      <c r="UNT194" s="973"/>
      <c r="UNU194" s="973"/>
      <c r="UNV194" s="973"/>
      <c r="UNW194" s="973"/>
      <c r="UNX194" s="973"/>
      <c r="UNY194" s="973"/>
      <c r="UNZ194" s="973"/>
      <c r="UOA194" s="973"/>
      <c r="UOB194" s="973"/>
      <c r="UOC194" s="973"/>
      <c r="UOD194" s="973"/>
      <c r="UOE194" s="973"/>
      <c r="UOF194" s="973"/>
      <c r="UOG194" s="973"/>
      <c r="UOH194" s="973"/>
      <c r="UOI194" s="973"/>
      <c r="UOJ194" s="973"/>
      <c r="UOK194" s="973"/>
      <c r="UOL194" s="973"/>
      <c r="UOM194" s="973"/>
      <c r="UON194" s="973"/>
      <c r="UOO194" s="973"/>
      <c r="UOP194" s="973"/>
      <c r="UOQ194" s="973"/>
      <c r="UOR194" s="973"/>
      <c r="UOS194" s="973"/>
      <c r="UOT194" s="973"/>
      <c r="UOU194" s="973"/>
      <c r="UOV194" s="973"/>
      <c r="UOW194" s="973"/>
      <c r="UOX194" s="973"/>
      <c r="UOY194" s="973"/>
      <c r="UOZ194" s="973"/>
      <c r="UPA194" s="973"/>
      <c r="UPB194" s="973"/>
      <c r="UPC194" s="973"/>
      <c r="UPD194" s="973"/>
      <c r="UPE194" s="973"/>
      <c r="UPF194" s="973"/>
      <c r="UPG194" s="973"/>
      <c r="UPH194" s="973"/>
      <c r="UPI194" s="973"/>
      <c r="UPJ194" s="973"/>
      <c r="UPK194" s="973"/>
      <c r="UPL194" s="973"/>
      <c r="UPM194" s="973"/>
      <c r="UPN194" s="973"/>
      <c r="UPO194" s="973"/>
      <c r="UPP194" s="973"/>
      <c r="UPQ194" s="973"/>
      <c r="UPR194" s="973"/>
      <c r="UPS194" s="973"/>
      <c r="UPT194" s="973"/>
      <c r="UPU194" s="973"/>
      <c r="UPV194" s="973"/>
      <c r="UPW194" s="973"/>
      <c r="UPX194" s="973"/>
      <c r="UPY194" s="973"/>
      <c r="UPZ194" s="973"/>
      <c r="UQA194" s="973"/>
      <c r="UQB194" s="973"/>
      <c r="UQC194" s="973"/>
      <c r="UQD194" s="973"/>
      <c r="UQE194" s="973"/>
      <c r="UQF194" s="973"/>
      <c r="UQG194" s="973"/>
      <c r="UQH194" s="973"/>
      <c r="UQI194" s="973"/>
      <c r="UQJ194" s="973"/>
      <c r="UQK194" s="973"/>
      <c r="UQL194" s="973"/>
      <c r="UQM194" s="973"/>
      <c r="UQN194" s="973"/>
      <c r="UQO194" s="973"/>
      <c r="UQP194" s="973"/>
      <c r="UQQ194" s="973"/>
      <c r="UQR194" s="973"/>
      <c r="UQS194" s="973"/>
      <c r="UQT194" s="973"/>
      <c r="UQU194" s="973"/>
      <c r="UQV194" s="973"/>
      <c r="UQW194" s="973"/>
      <c r="UQX194" s="973"/>
      <c r="UQY194" s="973"/>
      <c r="UQZ194" s="973"/>
      <c r="URA194" s="973"/>
      <c r="URB194" s="973"/>
      <c r="URC194" s="973"/>
      <c r="URD194" s="973"/>
      <c r="URE194" s="973"/>
      <c r="URF194" s="973"/>
      <c r="URG194" s="973"/>
      <c r="URH194" s="973"/>
      <c r="URI194" s="973"/>
      <c r="URJ194" s="973"/>
      <c r="URK194" s="973"/>
      <c r="URL194" s="973"/>
      <c r="URM194" s="973"/>
      <c r="URN194" s="973"/>
      <c r="URO194" s="973"/>
      <c r="URP194" s="973"/>
      <c r="URQ194" s="973"/>
      <c r="URR194" s="973"/>
      <c r="URS194" s="973"/>
      <c r="URT194" s="973"/>
      <c r="URU194" s="973"/>
      <c r="URV194" s="973"/>
      <c r="URW194" s="973"/>
      <c r="URX194" s="973"/>
      <c r="URY194" s="973"/>
      <c r="URZ194" s="973"/>
      <c r="USA194" s="973"/>
      <c r="USB194" s="973"/>
      <c r="USC194" s="973"/>
      <c r="USD194" s="973"/>
      <c r="USE194" s="973"/>
      <c r="USF194" s="973"/>
      <c r="USG194" s="973"/>
      <c r="USH194" s="973"/>
      <c r="USI194" s="973"/>
      <c r="USJ194" s="973"/>
      <c r="USK194" s="973"/>
      <c r="USL194" s="973"/>
      <c r="USM194" s="973"/>
      <c r="USN194" s="973"/>
      <c r="USO194" s="973"/>
      <c r="USP194" s="973"/>
      <c r="USQ194" s="973"/>
      <c r="USR194" s="973"/>
      <c r="USS194" s="973"/>
      <c r="UST194" s="973"/>
      <c r="USU194" s="973"/>
      <c r="USV194" s="973"/>
      <c r="USW194" s="973"/>
      <c r="USX194" s="973"/>
      <c r="USY194" s="973"/>
      <c r="USZ194" s="973"/>
      <c r="UTA194" s="973"/>
      <c r="UTB194" s="973"/>
      <c r="UTC194" s="973"/>
      <c r="UTD194" s="973"/>
      <c r="UTE194" s="973"/>
      <c r="UTF194" s="973"/>
      <c r="UTG194" s="973"/>
      <c r="UTH194" s="973"/>
      <c r="UTI194" s="973"/>
      <c r="UTJ194" s="973"/>
      <c r="UTK194" s="973"/>
      <c r="UTL194" s="973"/>
      <c r="UTM194" s="973"/>
      <c r="UTN194" s="973"/>
      <c r="UTO194" s="973"/>
      <c r="UTP194" s="973"/>
      <c r="UTQ194" s="973"/>
      <c r="UTR194" s="973"/>
      <c r="UTS194" s="973"/>
      <c r="UTT194" s="973"/>
      <c r="UTU194" s="973"/>
      <c r="UTV194" s="973"/>
      <c r="UTW194" s="973"/>
      <c r="UTX194" s="973"/>
      <c r="UTY194" s="973"/>
      <c r="UTZ194" s="973"/>
      <c r="UUA194" s="973"/>
      <c r="UUB194" s="973"/>
      <c r="UUC194" s="973"/>
      <c r="UUD194" s="973"/>
      <c r="UUE194" s="973"/>
      <c r="UUF194" s="973"/>
      <c r="UUG194" s="973"/>
      <c r="UUH194" s="973"/>
      <c r="UUI194" s="973"/>
      <c r="UUJ194" s="973"/>
      <c r="UUK194" s="973"/>
      <c r="UUL194" s="973"/>
      <c r="UUM194" s="973"/>
      <c r="UUN194" s="973"/>
      <c r="UUO194" s="973"/>
      <c r="UUP194" s="973"/>
      <c r="UUQ194" s="973"/>
      <c r="UUR194" s="973"/>
      <c r="UUS194" s="973"/>
      <c r="UUT194" s="973"/>
      <c r="UUU194" s="973"/>
      <c r="UUV194" s="973"/>
      <c r="UUW194" s="973"/>
      <c r="UUX194" s="973"/>
      <c r="UUY194" s="973"/>
      <c r="UUZ194" s="973"/>
      <c r="UVA194" s="973"/>
      <c r="UVB194" s="973"/>
      <c r="UVC194" s="973"/>
      <c r="UVD194" s="973"/>
      <c r="UVE194" s="973"/>
      <c r="UVF194" s="973"/>
      <c r="UVG194" s="973"/>
      <c r="UVH194" s="973"/>
      <c r="UVI194" s="973"/>
      <c r="UVJ194" s="973"/>
      <c r="UVK194" s="973"/>
      <c r="UVL194" s="973"/>
      <c r="UVM194" s="973"/>
      <c r="UVN194" s="973"/>
      <c r="UVO194" s="973"/>
      <c r="UVP194" s="973"/>
      <c r="UVQ194" s="973"/>
      <c r="UVR194" s="973"/>
      <c r="UVS194" s="973"/>
      <c r="UVT194" s="973"/>
      <c r="UVU194" s="973"/>
      <c r="UVV194" s="973"/>
      <c r="UVW194" s="973"/>
      <c r="UVX194" s="973"/>
      <c r="UVY194" s="973"/>
      <c r="UVZ194" s="973"/>
      <c r="UWA194" s="973"/>
      <c r="UWB194" s="973"/>
      <c r="UWC194" s="973"/>
      <c r="UWD194" s="973"/>
      <c r="UWE194" s="973"/>
      <c r="UWF194" s="973"/>
      <c r="UWG194" s="973"/>
      <c r="UWH194" s="973"/>
      <c r="UWI194" s="973"/>
      <c r="UWJ194" s="973"/>
      <c r="UWK194" s="973"/>
      <c r="UWL194" s="973"/>
      <c r="UWM194" s="973"/>
      <c r="UWN194" s="973"/>
      <c r="UWO194" s="973"/>
      <c r="UWP194" s="973"/>
      <c r="UWQ194" s="973"/>
      <c r="UWR194" s="973"/>
      <c r="UWS194" s="973"/>
      <c r="UWT194" s="973"/>
      <c r="UWU194" s="973"/>
      <c r="UWV194" s="973"/>
      <c r="UWW194" s="973"/>
      <c r="UWX194" s="973"/>
      <c r="UWY194" s="973"/>
      <c r="UWZ194" s="973"/>
      <c r="UXA194" s="973"/>
      <c r="UXB194" s="973"/>
      <c r="UXC194" s="973"/>
      <c r="UXD194" s="973"/>
      <c r="UXE194" s="973"/>
      <c r="UXF194" s="973"/>
      <c r="UXG194" s="973"/>
      <c r="UXH194" s="973"/>
      <c r="UXI194" s="973"/>
      <c r="UXJ194" s="973"/>
      <c r="UXK194" s="973"/>
      <c r="UXL194" s="973"/>
      <c r="UXM194" s="973"/>
      <c r="UXN194" s="973"/>
      <c r="UXO194" s="973"/>
      <c r="UXP194" s="973"/>
      <c r="UXQ194" s="973"/>
      <c r="UXR194" s="973"/>
      <c r="UXS194" s="973"/>
      <c r="UXT194" s="973"/>
      <c r="UXU194" s="973"/>
      <c r="UXV194" s="973"/>
      <c r="UXW194" s="973"/>
      <c r="UXX194" s="973"/>
      <c r="UXY194" s="973"/>
      <c r="UXZ194" s="973"/>
      <c r="UYA194" s="973"/>
      <c r="UYB194" s="973"/>
      <c r="UYC194" s="973"/>
      <c r="UYD194" s="973"/>
      <c r="UYE194" s="973"/>
      <c r="UYF194" s="973"/>
      <c r="UYG194" s="973"/>
      <c r="UYH194" s="973"/>
      <c r="UYI194" s="973"/>
      <c r="UYJ194" s="973"/>
      <c r="UYK194" s="973"/>
      <c r="UYL194" s="973"/>
      <c r="UYM194" s="973"/>
      <c r="UYN194" s="973"/>
      <c r="UYO194" s="973"/>
      <c r="UYP194" s="973"/>
      <c r="UYQ194" s="973"/>
      <c r="UYR194" s="973"/>
      <c r="UYS194" s="973"/>
      <c r="UYT194" s="973"/>
      <c r="UYU194" s="973"/>
      <c r="UYV194" s="973"/>
      <c r="UYW194" s="973"/>
      <c r="UYX194" s="973"/>
      <c r="UYY194" s="973"/>
      <c r="UYZ194" s="973"/>
      <c r="UZA194" s="973"/>
      <c r="UZB194" s="973"/>
      <c r="UZC194" s="973"/>
      <c r="UZD194" s="973"/>
      <c r="UZE194" s="973"/>
      <c r="UZF194" s="973"/>
      <c r="UZG194" s="973"/>
      <c r="UZH194" s="973"/>
      <c r="UZI194" s="973"/>
      <c r="UZJ194" s="973"/>
      <c r="UZK194" s="973"/>
      <c r="UZL194" s="973"/>
      <c r="UZM194" s="973"/>
      <c r="UZN194" s="973"/>
      <c r="UZO194" s="973"/>
      <c r="UZP194" s="973"/>
      <c r="UZQ194" s="973"/>
      <c r="UZR194" s="973"/>
      <c r="UZS194" s="973"/>
      <c r="UZT194" s="973"/>
      <c r="UZU194" s="973"/>
      <c r="UZV194" s="973"/>
      <c r="UZW194" s="973"/>
      <c r="UZX194" s="973"/>
      <c r="UZY194" s="973"/>
      <c r="UZZ194" s="973"/>
      <c r="VAA194" s="973"/>
      <c r="VAB194" s="973"/>
      <c r="VAC194" s="973"/>
      <c r="VAD194" s="973"/>
      <c r="VAE194" s="973"/>
      <c r="VAF194" s="973"/>
      <c r="VAG194" s="973"/>
      <c r="VAH194" s="973"/>
      <c r="VAI194" s="973"/>
      <c r="VAJ194" s="973"/>
      <c r="VAK194" s="973"/>
      <c r="VAL194" s="973"/>
      <c r="VAM194" s="973"/>
      <c r="VAN194" s="973"/>
      <c r="VAO194" s="973"/>
      <c r="VAP194" s="973"/>
      <c r="VAQ194" s="973"/>
      <c r="VAR194" s="973"/>
      <c r="VAS194" s="973"/>
      <c r="VAT194" s="973"/>
      <c r="VAU194" s="973"/>
      <c r="VAV194" s="973"/>
      <c r="VAW194" s="973"/>
      <c r="VAX194" s="973"/>
      <c r="VAY194" s="973"/>
      <c r="VAZ194" s="973"/>
      <c r="VBA194" s="973"/>
      <c r="VBB194" s="973"/>
      <c r="VBC194" s="973"/>
      <c r="VBD194" s="973"/>
      <c r="VBE194" s="973"/>
      <c r="VBF194" s="973"/>
      <c r="VBG194" s="973"/>
      <c r="VBH194" s="973"/>
      <c r="VBI194" s="973"/>
      <c r="VBJ194" s="973"/>
      <c r="VBK194" s="973"/>
      <c r="VBL194" s="973"/>
      <c r="VBM194" s="973"/>
      <c r="VBN194" s="973"/>
      <c r="VBO194" s="973"/>
      <c r="VBP194" s="973"/>
      <c r="VBQ194" s="973"/>
      <c r="VBR194" s="973"/>
      <c r="VBS194" s="973"/>
      <c r="VBT194" s="973"/>
      <c r="VBU194" s="973"/>
      <c r="VBV194" s="973"/>
      <c r="VBW194" s="973"/>
      <c r="VBX194" s="973"/>
      <c r="VBY194" s="973"/>
      <c r="VBZ194" s="973"/>
      <c r="VCA194" s="973"/>
      <c r="VCB194" s="973"/>
      <c r="VCC194" s="973"/>
      <c r="VCD194" s="973"/>
      <c r="VCE194" s="973"/>
      <c r="VCF194" s="973"/>
      <c r="VCG194" s="973"/>
      <c r="VCH194" s="973"/>
      <c r="VCI194" s="973"/>
      <c r="VCJ194" s="973"/>
      <c r="VCK194" s="973"/>
      <c r="VCL194" s="973"/>
      <c r="VCM194" s="973"/>
      <c r="VCN194" s="973"/>
      <c r="VCO194" s="973"/>
      <c r="VCP194" s="973"/>
      <c r="VCQ194" s="973"/>
      <c r="VCR194" s="973"/>
      <c r="VCS194" s="973"/>
      <c r="VCT194" s="973"/>
      <c r="VCU194" s="973"/>
      <c r="VCV194" s="973"/>
      <c r="VCW194" s="973"/>
      <c r="VCX194" s="973"/>
      <c r="VCY194" s="973"/>
      <c r="VCZ194" s="973"/>
      <c r="VDA194" s="973"/>
      <c r="VDB194" s="973"/>
      <c r="VDC194" s="973"/>
      <c r="VDD194" s="973"/>
      <c r="VDE194" s="973"/>
      <c r="VDF194" s="973"/>
      <c r="VDG194" s="973"/>
      <c r="VDH194" s="973"/>
      <c r="VDI194" s="973"/>
      <c r="VDJ194" s="973"/>
      <c r="VDK194" s="973"/>
      <c r="VDL194" s="973"/>
      <c r="VDM194" s="973"/>
      <c r="VDN194" s="973"/>
      <c r="VDO194" s="973"/>
      <c r="VDP194" s="973"/>
      <c r="VDQ194" s="973"/>
      <c r="VDR194" s="973"/>
      <c r="VDS194" s="973"/>
      <c r="VDT194" s="973"/>
      <c r="VDU194" s="973"/>
      <c r="VDV194" s="973"/>
      <c r="VDW194" s="973"/>
      <c r="VDX194" s="973"/>
      <c r="VDY194" s="973"/>
      <c r="VDZ194" s="973"/>
      <c r="VEA194" s="973"/>
      <c r="VEB194" s="973"/>
      <c r="VEC194" s="973"/>
      <c r="VED194" s="973"/>
      <c r="VEE194" s="973"/>
      <c r="VEF194" s="973"/>
      <c r="VEG194" s="973"/>
      <c r="VEH194" s="973"/>
      <c r="VEI194" s="973"/>
      <c r="VEJ194" s="973"/>
      <c r="VEK194" s="973"/>
      <c r="VEL194" s="973"/>
      <c r="VEM194" s="973"/>
      <c r="VEN194" s="973"/>
      <c r="VEO194" s="973"/>
      <c r="VEP194" s="973"/>
      <c r="VEQ194" s="973"/>
      <c r="VER194" s="973"/>
      <c r="VES194" s="973"/>
      <c r="VET194" s="973"/>
      <c r="VEU194" s="973"/>
      <c r="VEV194" s="973"/>
      <c r="VEW194" s="973"/>
      <c r="VEX194" s="973"/>
      <c r="VEY194" s="973"/>
      <c r="VEZ194" s="973"/>
      <c r="VFA194" s="973"/>
      <c r="VFB194" s="973"/>
      <c r="VFC194" s="973"/>
      <c r="VFD194" s="973"/>
      <c r="VFE194" s="973"/>
      <c r="VFF194" s="973"/>
      <c r="VFG194" s="973"/>
      <c r="VFH194" s="973"/>
      <c r="VFI194" s="973"/>
      <c r="VFJ194" s="973"/>
      <c r="VFK194" s="973"/>
      <c r="VFL194" s="973"/>
      <c r="VFM194" s="973"/>
      <c r="VFN194" s="973"/>
      <c r="VFO194" s="973"/>
      <c r="VFP194" s="973"/>
      <c r="VFQ194" s="973"/>
      <c r="VFR194" s="973"/>
      <c r="VFS194" s="973"/>
      <c r="VFT194" s="973"/>
      <c r="VFU194" s="973"/>
      <c r="VFV194" s="973"/>
      <c r="VFW194" s="973"/>
      <c r="VFX194" s="973"/>
      <c r="VFY194" s="973"/>
      <c r="VFZ194" s="973"/>
      <c r="VGA194" s="973"/>
      <c r="VGB194" s="973"/>
      <c r="VGC194" s="973"/>
      <c r="VGD194" s="973"/>
      <c r="VGE194" s="973"/>
      <c r="VGF194" s="973"/>
      <c r="VGG194" s="973"/>
      <c r="VGH194" s="973"/>
      <c r="VGI194" s="973"/>
      <c r="VGJ194" s="973"/>
      <c r="VGK194" s="973"/>
      <c r="VGL194" s="973"/>
      <c r="VGM194" s="973"/>
      <c r="VGN194" s="973"/>
      <c r="VGO194" s="973"/>
      <c r="VGP194" s="973"/>
      <c r="VGQ194" s="973"/>
      <c r="VGR194" s="973"/>
      <c r="VGS194" s="973"/>
      <c r="VGT194" s="973"/>
      <c r="VGU194" s="973"/>
      <c r="VGV194" s="973"/>
      <c r="VGW194" s="973"/>
      <c r="VGX194" s="973"/>
      <c r="VGY194" s="973"/>
      <c r="VGZ194" s="973"/>
      <c r="VHA194" s="973"/>
      <c r="VHB194" s="973"/>
      <c r="VHC194" s="973"/>
      <c r="VHD194" s="973"/>
      <c r="VHE194" s="973"/>
      <c r="VHF194" s="973"/>
      <c r="VHG194" s="973"/>
      <c r="VHH194" s="973"/>
      <c r="VHI194" s="973"/>
      <c r="VHJ194" s="973"/>
      <c r="VHK194" s="973"/>
      <c r="VHL194" s="973"/>
      <c r="VHM194" s="973"/>
      <c r="VHN194" s="973"/>
      <c r="VHO194" s="973"/>
      <c r="VHP194" s="973"/>
      <c r="VHQ194" s="973"/>
      <c r="VHR194" s="973"/>
      <c r="VHS194" s="973"/>
      <c r="VHT194" s="973"/>
      <c r="VHU194" s="973"/>
      <c r="VHV194" s="973"/>
      <c r="VHW194" s="973"/>
      <c r="VHX194" s="973"/>
      <c r="VHY194" s="973"/>
      <c r="VHZ194" s="973"/>
      <c r="VIA194" s="973"/>
      <c r="VIB194" s="973"/>
      <c r="VIC194" s="973"/>
      <c r="VID194" s="973"/>
      <c r="VIE194" s="973"/>
      <c r="VIF194" s="973"/>
      <c r="VIG194" s="973"/>
      <c r="VIH194" s="973"/>
      <c r="VII194" s="973"/>
      <c r="VIJ194" s="973"/>
      <c r="VIK194" s="973"/>
      <c r="VIL194" s="973"/>
      <c r="VIM194" s="973"/>
      <c r="VIN194" s="973"/>
      <c r="VIO194" s="973"/>
      <c r="VIP194" s="973"/>
      <c r="VIQ194" s="973"/>
      <c r="VIR194" s="973"/>
      <c r="VIS194" s="973"/>
      <c r="VIT194" s="973"/>
      <c r="VIU194" s="973"/>
      <c r="VIV194" s="973"/>
      <c r="VIW194" s="973"/>
      <c r="VIX194" s="973"/>
      <c r="VIY194" s="973"/>
      <c r="VIZ194" s="973"/>
      <c r="VJA194" s="973"/>
      <c r="VJB194" s="973"/>
      <c r="VJC194" s="973"/>
      <c r="VJD194" s="973"/>
      <c r="VJE194" s="973"/>
      <c r="VJF194" s="973"/>
      <c r="VJG194" s="973"/>
      <c r="VJH194" s="973"/>
      <c r="VJI194" s="973"/>
      <c r="VJJ194" s="973"/>
      <c r="VJK194" s="973"/>
      <c r="VJL194" s="973"/>
      <c r="VJM194" s="973"/>
      <c r="VJN194" s="973"/>
      <c r="VJO194" s="973"/>
      <c r="VJP194" s="973"/>
      <c r="VJQ194" s="973"/>
      <c r="VJR194" s="973"/>
      <c r="VJS194" s="973"/>
      <c r="VJT194" s="973"/>
      <c r="VJU194" s="973"/>
      <c r="VJV194" s="973"/>
      <c r="VJW194" s="973"/>
      <c r="VJX194" s="973"/>
      <c r="VJY194" s="973"/>
      <c r="VJZ194" s="973"/>
      <c r="VKA194" s="973"/>
      <c r="VKB194" s="973"/>
      <c r="VKC194" s="973"/>
      <c r="VKD194" s="973"/>
      <c r="VKE194" s="973"/>
      <c r="VKF194" s="973"/>
      <c r="VKG194" s="973"/>
      <c r="VKH194" s="973"/>
      <c r="VKI194" s="973"/>
      <c r="VKJ194" s="973"/>
      <c r="VKK194" s="973"/>
      <c r="VKL194" s="973"/>
      <c r="VKM194" s="973"/>
      <c r="VKN194" s="973"/>
      <c r="VKO194" s="973"/>
      <c r="VKP194" s="973"/>
      <c r="VKQ194" s="973"/>
      <c r="VKR194" s="973"/>
      <c r="VKS194" s="973"/>
      <c r="VKT194" s="973"/>
      <c r="VKU194" s="973"/>
      <c r="VKV194" s="973"/>
      <c r="VKW194" s="973"/>
      <c r="VKX194" s="973"/>
      <c r="VKY194" s="973"/>
      <c r="VKZ194" s="973"/>
      <c r="VLA194" s="973"/>
      <c r="VLB194" s="973"/>
      <c r="VLC194" s="973"/>
      <c r="VLD194" s="973"/>
      <c r="VLE194" s="973"/>
      <c r="VLF194" s="973"/>
      <c r="VLG194" s="973"/>
      <c r="VLH194" s="973"/>
      <c r="VLI194" s="973"/>
      <c r="VLJ194" s="973"/>
      <c r="VLK194" s="973"/>
      <c r="VLL194" s="973"/>
      <c r="VLM194" s="973"/>
      <c r="VLN194" s="973"/>
      <c r="VLO194" s="973"/>
      <c r="VLP194" s="973"/>
      <c r="VLQ194" s="973"/>
      <c r="VLR194" s="973"/>
      <c r="VLS194" s="973"/>
      <c r="VLT194" s="973"/>
      <c r="VLU194" s="973"/>
      <c r="VLV194" s="973"/>
      <c r="VLW194" s="973"/>
      <c r="VLX194" s="973"/>
      <c r="VLY194" s="973"/>
      <c r="VLZ194" s="973"/>
      <c r="VMA194" s="973"/>
      <c r="VMB194" s="973"/>
      <c r="VMC194" s="973"/>
      <c r="VMD194" s="973"/>
      <c r="VME194" s="973"/>
      <c r="VMF194" s="973"/>
      <c r="VMG194" s="973"/>
      <c r="VMH194" s="973"/>
      <c r="VMI194" s="973"/>
      <c r="VMJ194" s="973"/>
      <c r="VMK194" s="973"/>
      <c r="VML194" s="973"/>
      <c r="VMM194" s="973"/>
      <c r="VMN194" s="973"/>
      <c r="VMO194" s="973"/>
      <c r="VMP194" s="973"/>
      <c r="VMQ194" s="973"/>
      <c r="VMR194" s="973"/>
      <c r="VMS194" s="973"/>
      <c r="VMT194" s="973"/>
      <c r="VMU194" s="973"/>
      <c r="VMV194" s="973"/>
      <c r="VMW194" s="973"/>
      <c r="VMX194" s="973"/>
      <c r="VMY194" s="973"/>
      <c r="VMZ194" s="973"/>
      <c r="VNA194" s="973"/>
      <c r="VNB194" s="973"/>
      <c r="VNC194" s="973"/>
      <c r="VND194" s="973"/>
      <c r="VNE194" s="973"/>
      <c r="VNF194" s="973"/>
      <c r="VNG194" s="973"/>
      <c r="VNH194" s="973"/>
      <c r="VNI194" s="973"/>
      <c r="VNJ194" s="973"/>
      <c r="VNK194" s="973"/>
      <c r="VNL194" s="973"/>
      <c r="VNM194" s="973"/>
      <c r="VNN194" s="973"/>
      <c r="VNO194" s="973"/>
      <c r="VNP194" s="973"/>
      <c r="VNQ194" s="973"/>
      <c r="VNR194" s="973"/>
      <c r="VNS194" s="973"/>
      <c r="VNT194" s="973"/>
      <c r="VNU194" s="973"/>
      <c r="VNV194" s="973"/>
      <c r="VNW194" s="973"/>
      <c r="VNX194" s="973"/>
      <c r="VNY194" s="973"/>
      <c r="VNZ194" s="973"/>
      <c r="VOA194" s="973"/>
      <c r="VOB194" s="973"/>
      <c r="VOC194" s="973"/>
      <c r="VOD194" s="973"/>
      <c r="VOE194" s="973"/>
      <c r="VOF194" s="973"/>
      <c r="VOG194" s="973"/>
      <c r="VOH194" s="973"/>
      <c r="VOI194" s="973"/>
      <c r="VOJ194" s="973"/>
      <c r="VOK194" s="973"/>
      <c r="VOL194" s="973"/>
      <c r="VOM194" s="973"/>
      <c r="VON194" s="973"/>
      <c r="VOO194" s="973"/>
      <c r="VOP194" s="973"/>
      <c r="VOQ194" s="973"/>
      <c r="VOR194" s="973"/>
      <c r="VOS194" s="973"/>
      <c r="VOT194" s="973"/>
      <c r="VOU194" s="973"/>
      <c r="VOV194" s="973"/>
      <c r="VOW194" s="973"/>
      <c r="VOX194" s="973"/>
      <c r="VOY194" s="973"/>
      <c r="VOZ194" s="973"/>
      <c r="VPA194" s="973"/>
      <c r="VPB194" s="973"/>
      <c r="VPC194" s="973"/>
      <c r="VPD194" s="973"/>
      <c r="VPE194" s="973"/>
      <c r="VPF194" s="973"/>
      <c r="VPG194" s="973"/>
      <c r="VPH194" s="973"/>
      <c r="VPI194" s="973"/>
      <c r="VPJ194" s="973"/>
      <c r="VPK194" s="973"/>
      <c r="VPL194" s="973"/>
      <c r="VPM194" s="973"/>
      <c r="VPN194" s="973"/>
      <c r="VPO194" s="973"/>
      <c r="VPP194" s="973"/>
      <c r="VPQ194" s="973"/>
      <c r="VPR194" s="973"/>
      <c r="VPS194" s="973"/>
      <c r="VPT194" s="973"/>
      <c r="VPU194" s="973"/>
      <c r="VPV194" s="973"/>
      <c r="VPW194" s="973"/>
      <c r="VPX194" s="973"/>
      <c r="VPY194" s="973"/>
      <c r="VPZ194" s="973"/>
      <c r="VQA194" s="973"/>
      <c r="VQB194" s="973"/>
      <c r="VQC194" s="973"/>
      <c r="VQD194" s="973"/>
      <c r="VQE194" s="973"/>
      <c r="VQF194" s="973"/>
      <c r="VQG194" s="973"/>
      <c r="VQH194" s="973"/>
      <c r="VQI194" s="973"/>
      <c r="VQJ194" s="973"/>
      <c r="VQK194" s="973"/>
      <c r="VQL194" s="973"/>
      <c r="VQM194" s="973"/>
      <c r="VQN194" s="973"/>
      <c r="VQO194" s="973"/>
      <c r="VQP194" s="973"/>
      <c r="VQQ194" s="973"/>
      <c r="VQR194" s="973"/>
      <c r="VQS194" s="973"/>
      <c r="VQT194" s="973"/>
      <c r="VQU194" s="973"/>
      <c r="VQV194" s="973"/>
      <c r="VQW194" s="973"/>
      <c r="VQX194" s="973"/>
      <c r="VQY194" s="973"/>
      <c r="VQZ194" s="973"/>
      <c r="VRA194" s="973"/>
      <c r="VRB194" s="973"/>
      <c r="VRC194" s="973"/>
      <c r="VRD194" s="973"/>
      <c r="VRE194" s="973"/>
      <c r="VRF194" s="973"/>
      <c r="VRG194" s="973"/>
      <c r="VRH194" s="973"/>
      <c r="VRI194" s="973"/>
      <c r="VRJ194" s="973"/>
      <c r="VRK194" s="973"/>
      <c r="VRL194" s="973"/>
      <c r="VRM194" s="973"/>
      <c r="VRN194" s="973"/>
      <c r="VRO194" s="973"/>
      <c r="VRP194" s="973"/>
      <c r="VRQ194" s="973"/>
      <c r="VRR194" s="973"/>
      <c r="VRS194" s="973"/>
      <c r="VRT194" s="973"/>
      <c r="VRU194" s="973"/>
      <c r="VRV194" s="973"/>
      <c r="VRW194" s="973"/>
      <c r="VRX194" s="973"/>
      <c r="VRY194" s="973"/>
      <c r="VRZ194" s="973"/>
      <c r="VSA194" s="973"/>
      <c r="VSB194" s="973"/>
      <c r="VSC194" s="973"/>
      <c r="VSD194" s="973"/>
      <c r="VSE194" s="973"/>
      <c r="VSF194" s="973"/>
      <c r="VSG194" s="973"/>
      <c r="VSH194" s="973"/>
      <c r="VSI194" s="973"/>
      <c r="VSJ194" s="973"/>
      <c r="VSK194" s="973"/>
      <c r="VSL194" s="973"/>
      <c r="VSM194" s="973"/>
      <c r="VSN194" s="973"/>
      <c r="VSO194" s="973"/>
      <c r="VSP194" s="973"/>
      <c r="VSQ194" s="973"/>
      <c r="VSR194" s="973"/>
      <c r="VSS194" s="973"/>
      <c r="VST194" s="973"/>
      <c r="VSU194" s="973"/>
      <c r="VSV194" s="973"/>
      <c r="VSW194" s="973"/>
      <c r="VSX194" s="973"/>
      <c r="VSY194" s="973"/>
      <c r="VSZ194" s="973"/>
      <c r="VTA194" s="973"/>
      <c r="VTB194" s="973"/>
      <c r="VTC194" s="973"/>
      <c r="VTD194" s="973"/>
      <c r="VTE194" s="973"/>
      <c r="VTF194" s="973"/>
      <c r="VTG194" s="973"/>
      <c r="VTH194" s="973"/>
      <c r="VTI194" s="973"/>
      <c r="VTJ194" s="973"/>
      <c r="VTK194" s="973"/>
      <c r="VTL194" s="973"/>
      <c r="VTM194" s="973"/>
      <c r="VTN194" s="973"/>
      <c r="VTO194" s="973"/>
      <c r="VTP194" s="973"/>
      <c r="VTQ194" s="973"/>
      <c r="VTR194" s="973"/>
      <c r="VTS194" s="973"/>
      <c r="VTT194" s="973"/>
      <c r="VTU194" s="973"/>
      <c r="VTV194" s="973"/>
      <c r="VTW194" s="973"/>
      <c r="VTX194" s="973"/>
      <c r="VTY194" s="973"/>
      <c r="VTZ194" s="973"/>
      <c r="VUA194" s="973"/>
      <c r="VUB194" s="973"/>
      <c r="VUC194" s="973"/>
      <c r="VUD194" s="973"/>
      <c r="VUE194" s="973"/>
      <c r="VUF194" s="973"/>
      <c r="VUG194" s="973"/>
      <c r="VUH194" s="973"/>
      <c r="VUI194" s="973"/>
      <c r="VUJ194" s="973"/>
      <c r="VUK194" s="973"/>
      <c r="VUL194" s="973"/>
      <c r="VUM194" s="973"/>
      <c r="VUN194" s="973"/>
      <c r="VUO194" s="973"/>
      <c r="VUP194" s="973"/>
      <c r="VUQ194" s="973"/>
      <c r="VUR194" s="973"/>
      <c r="VUS194" s="973"/>
      <c r="VUT194" s="973"/>
      <c r="VUU194" s="973"/>
      <c r="VUV194" s="973"/>
      <c r="VUW194" s="973"/>
      <c r="VUX194" s="973"/>
      <c r="VUY194" s="973"/>
      <c r="VUZ194" s="973"/>
      <c r="VVA194" s="973"/>
      <c r="VVB194" s="973"/>
      <c r="VVC194" s="973"/>
      <c r="VVD194" s="973"/>
      <c r="VVE194" s="973"/>
      <c r="VVF194" s="973"/>
      <c r="VVG194" s="973"/>
      <c r="VVH194" s="973"/>
      <c r="VVI194" s="973"/>
      <c r="VVJ194" s="973"/>
      <c r="VVK194" s="973"/>
      <c r="VVL194" s="973"/>
      <c r="VVM194" s="973"/>
      <c r="VVN194" s="973"/>
      <c r="VVO194" s="973"/>
      <c r="VVP194" s="973"/>
      <c r="VVQ194" s="973"/>
      <c r="VVR194" s="973"/>
      <c r="VVS194" s="973"/>
      <c r="VVT194" s="973"/>
      <c r="VVU194" s="973"/>
      <c r="VVV194" s="973"/>
      <c r="VVW194" s="973"/>
      <c r="VVX194" s="973"/>
      <c r="VVY194" s="973"/>
      <c r="VVZ194" s="973"/>
      <c r="VWA194" s="973"/>
      <c r="VWB194" s="973"/>
      <c r="VWC194" s="973"/>
      <c r="VWD194" s="973"/>
      <c r="VWE194" s="973"/>
      <c r="VWF194" s="973"/>
      <c r="VWG194" s="973"/>
      <c r="VWH194" s="973"/>
      <c r="VWI194" s="973"/>
      <c r="VWJ194" s="973"/>
      <c r="VWK194" s="973"/>
      <c r="VWL194" s="973"/>
      <c r="VWM194" s="973"/>
      <c r="VWN194" s="973"/>
      <c r="VWO194" s="973"/>
      <c r="VWP194" s="973"/>
      <c r="VWQ194" s="973"/>
      <c r="VWR194" s="973"/>
      <c r="VWS194" s="973"/>
      <c r="VWT194" s="973"/>
      <c r="VWU194" s="973"/>
      <c r="VWV194" s="973"/>
      <c r="VWW194" s="973"/>
      <c r="VWX194" s="973"/>
      <c r="VWY194" s="973"/>
      <c r="VWZ194" s="973"/>
      <c r="VXA194" s="973"/>
      <c r="VXB194" s="973"/>
      <c r="VXC194" s="973"/>
      <c r="VXD194" s="973"/>
      <c r="VXE194" s="973"/>
      <c r="VXF194" s="973"/>
      <c r="VXG194" s="973"/>
      <c r="VXH194" s="973"/>
      <c r="VXI194" s="973"/>
      <c r="VXJ194" s="973"/>
      <c r="VXK194" s="973"/>
      <c r="VXL194" s="973"/>
      <c r="VXM194" s="973"/>
      <c r="VXN194" s="973"/>
      <c r="VXO194" s="973"/>
      <c r="VXP194" s="973"/>
      <c r="VXQ194" s="973"/>
      <c r="VXR194" s="973"/>
      <c r="VXS194" s="973"/>
      <c r="VXT194" s="973"/>
      <c r="VXU194" s="973"/>
      <c r="VXV194" s="973"/>
      <c r="VXW194" s="973"/>
      <c r="VXX194" s="973"/>
      <c r="VXY194" s="973"/>
      <c r="VXZ194" s="973"/>
      <c r="VYA194" s="973"/>
      <c r="VYB194" s="973"/>
      <c r="VYC194" s="973"/>
      <c r="VYD194" s="973"/>
      <c r="VYE194" s="973"/>
      <c r="VYF194" s="973"/>
      <c r="VYG194" s="973"/>
      <c r="VYH194" s="973"/>
      <c r="VYI194" s="973"/>
      <c r="VYJ194" s="973"/>
      <c r="VYK194" s="973"/>
      <c r="VYL194" s="973"/>
      <c r="VYM194" s="973"/>
      <c r="VYN194" s="973"/>
      <c r="VYO194" s="973"/>
      <c r="VYP194" s="973"/>
      <c r="VYQ194" s="973"/>
      <c r="VYR194" s="973"/>
      <c r="VYS194" s="973"/>
      <c r="VYT194" s="973"/>
      <c r="VYU194" s="973"/>
      <c r="VYV194" s="973"/>
      <c r="VYW194" s="973"/>
      <c r="VYX194" s="973"/>
      <c r="VYY194" s="973"/>
      <c r="VYZ194" s="973"/>
      <c r="VZA194" s="973"/>
      <c r="VZB194" s="973"/>
      <c r="VZC194" s="973"/>
      <c r="VZD194" s="973"/>
      <c r="VZE194" s="973"/>
      <c r="VZF194" s="973"/>
      <c r="VZG194" s="973"/>
      <c r="VZH194" s="973"/>
      <c r="VZI194" s="973"/>
      <c r="VZJ194" s="973"/>
      <c r="VZK194" s="973"/>
      <c r="VZL194" s="973"/>
      <c r="VZM194" s="973"/>
      <c r="VZN194" s="973"/>
      <c r="VZO194" s="973"/>
      <c r="VZP194" s="973"/>
      <c r="VZQ194" s="973"/>
      <c r="VZR194" s="973"/>
      <c r="VZS194" s="973"/>
      <c r="VZT194" s="973"/>
      <c r="VZU194" s="973"/>
      <c r="VZV194" s="973"/>
      <c r="VZW194" s="973"/>
      <c r="VZX194" s="973"/>
      <c r="VZY194" s="973"/>
      <c r="VZZ194" s="973"/>
      <c r="WAA194" s="973"/>
      <c r="WAB194" s="973"/>
      <c r="WAC194" s="973"/>
      <c r="WAD194" s="973"/>
      <c r="WAE194" s="973"/>
      <c r="WAF194" s="973"/>
      <c r="WAG194" s="973"/>
      <c r="WAH194" s="973"/>
      <c r="WAI194" s="973"/>
      <c r="WAJ194" s="973"/>
      <c r="WAK194" s="973"/>
      <c r="WAL194" s="973"/>
      <c r="WAM194" s="973"/>
      <c r="WAN194" s="973"/>
      <c r="WAO194" s="973"/>
      <c r="WAP194" s="973"/>
      <c r="WAQ194" s="973"/>
      <c r="WAR194" s="973"/>
      <c r="WAS194" s="973"/>
      <c r="WAT194" s="973"/>
      <c r="WAU194" s="973"/>
      <c r="WAV194" s="973"/>
      <c r="WAW194" s="973"/>
      <c r="WAX194" s="973"/>
      <c r="WAY194" s="973"/>
      <c r="WAZ194" s="973"/>
      <c r="WBA194" s="973"/>
      <c r="WBB194" s="973"/>
      <c r="WBC194" s="973"/>
      <c r="WBD194" s="973"/>
      <c r="WBE194" s="973"/>
      <c r="WBF194" s="973"/>
      <c r="WBG194" s="973"/>
      <c r="WBH194" s="973"/>
      <c r="WBI194" s="973"/>
      <c r="WBJ194" s="973"/>
      <c r="WBK194" s="973"/>
      <c r="WBL194" s="973"/>
      <c r="WBM194" s="973"/>
      <c r="WBN194" s="973"/>
      <c r="WBO194" s="973"/>
      <c r="WBP194" s="973"/>
      <c r="WBQ194" s="973"/>
      <c r="WBR194" s="973"/>
      <c r="WBS194" s="973"/>
      <c r="WBT194" s="973"/>
      <c r="WBU194" s="973"/>
      <c r="WBV194" s="973"/>
      <c r="WBW194" s="973"/>
      <c r="WBX194" s="973"/>
      <c r="WBY194" s="973"/>
      <c r="WBZ194" s="973"/>
      <c r="WCA194" s="973"/>
      <c r="WCB194" s="973"/>
      <c r="WCC194" s="973"/>
      <c r="WCD194" s="973"/>
      <c r="WCE194" s="973"/>
      <c r="WCF194" s="973"/>
      <c r="WCG194" s="973"/>
      <c r="WCH194" s="973"/>
      <c r="WCI194" s="973"/>
      <c r="WCJ194" s="973"/>
      <c r="WCK194" s="973"/>
      <c r="WCL194" s="973"/>
      <c r="WCM194" s="973"/>
      <c r="WCN194" s="973"/>
      <c r="WCO194" s="973"/>
      <c r="WCP194" s="973"/>
      <c r="WCQ194" s="973"/>
      <c r="WCR194" s="973"/>
      <c r="WCS194" s="973"/>
      <c r="WCT194" s="973"/>
      <c r="WCU194" s="973"/>
      <c r="WCV194" s="973"/>
      <c r="WCW194" s="973"/>
      <c r="WCX194" s="973"/>
      <c r="WCY194" s="973"/>
      <c r="WCZ194" s="973"/>
      <c r="WDA194" s="973"/>
      <c r="WDB194" s="973"/>
      <c r="WDC194" s="973"/>
      <c r="WDD194" s="973"/>
      <c r="WDE194" s="973"/>
      <c r="WDF194" s="973"/>
      <c r="WDG194" s="973"/>
      <c r="WDH194" s="973"/>
      <c r="WDI194" s="973"/>
      <c r="WDJ194" s="973"/>
      <c r="WDK194" s="973"/>
      <c r="WDL194" s="973"/>
      <c r="WDM194" s="973"/>
      <c r="WDN194" s="973"/>
      <c r="WDO194" s="973"/>
      <c r="WDP194" s="973"/>
      <c r="WDQ194" s="973"/>
      <c r="WDR194" s="973"/>
      <c r="WDS194" s="973"/>
      <c r="WDT194" s="973"/>
      <c r="WDU194" s="973"/>
      <c r="WDV194" s="973"/>
      <c r="WDW194" s="973"/>
      <c r="WDX194" s="973"/>
      <c r="WDY194" s="973"/>
      <c r="WDZ194" s="973"/>
      <c r="WEA194" s="973"/>
      <c r="WEB194" s="973"/>
      <c r="WEC194" s="973"/>
      <c r="WED194" s="973"/>
      <c r="WEE194" s="973"/>
      <c r="WEF194" s="973"/>
      <c r="WEG194" s="973"/>
      <c r="WEH194" s="973"/>
      <c r="WEI194" s="973"/>
      <c r="WEJ194" s="973"/>
      <c r="WEK194" s="973"/>
      <c r="WEL194" s="973"/>
      <c r="WEM194" s="973"/>
      <c r="WEN194" s="973"/>
      <c r="WEO194" s="973"/>
      <c r="WEP194" s="973"/>
      <c r="WEQ194" s="973"/>
      <c r="WER194" s="973"/>
      <c r="WES194" s="973"/>
      <c r="WET194" s="973"/>
      <c r="WEU194" s="973"/>
      <c r="WEV194" s="973"/>
      <c r="WEW194" s="973"/>
      <c r="WEX194" s="973"/>
      <c r="WEY194" s="973"/>
      <c r="WEZ194" s="973"/>
      <c r="WFA194" s="973"/>
      <c r="WFB194" s="973"/>
      <c r="WFC194" s="973"/>
      <c r="WFD194" s="973"/>
      <c r="WFE194" s="973"/>
      <c r="WFF194" s="973"/>
      <c r="WFG194" s="973"/>
      <c r="WFH194" s="973"/>
      <c r="WFI194" s="973"/>
      <c r="WFJ194" s="973"/>
      <c r="WFK194" s="973"/>
      <c r="WFL194" s="973"/>
      <c r="WFM194" s="973"/>
      <c r="WFN194" s="973"/>
      <c r="WFO194" s="973"/>
      <c r="WFP194" s="973"/>
      <c r="WFQ194" s="973"/>
      <c r="WFR194" s="973"/>
      <c r="WFS194" s="973"/>
      <c r="WFT194" s="973"/>
      <c r="WFU194" s="973"/>
      <c r="WFV194" s="973"/>
      <c r="WFW194" s="973"/>
      <c r="WFX194" s="973"/>
      <c r="WFY194" s="973"/>
      <c r="WFZ194" s="973"/>
      <c r="WGA194" s="973"/>
      <c r="WGB194" s="973"/>
      <c r="WGC194" s="973"/>
      <c r="WGD194" s="973"/>
      <c r="WGE194" s="973"/>
      <c r="WGF194" s="973"/>
      <c r="WGG194" s="973"/>
      <c r="WGH194" s="973"/>
      <c r="WGI194" s="973"/>
      <c r="WGJ194" s="973"/>
      <c r="WGK194" s="973"/>
      <c r="WGL194" s="973"/>
      <c r="WGM194" s="973"/>
      <c r="WGN194" s="973"/>
      <c r="WGO194" s="973"/>
      <c r="WGP194" s="973"/>
      <c r="WGQ194" s="973"/>
      <c r="WGR194" s="973"/>
      <c r="WGS194" s="973"/>
      <c r="WGT194" s="973"/>
      <c r="WGU194" s="973"/>
      <c r="WGV194" s="973"/>
      <c r="WGW194" s="973"/>
      <c r="WGX194" s="973"/>
      <c r="WGY194" s="973"/>
      <c r="WGZ194" s="973"/>
      <c r="WHA194" s="973"/>
      <c r="WHB194" s="973"/>
      <c r="WHC194" s="973"/>
      <c r="WHD194" s="973"/>
      <c r="WHE194" s="973"/>
      <c r="WHF194" s="973"/>
      <c r="WHG194" s="973"/>
      <c r="WHH194" s="973"/>
      <c r="WHI194" s="973"/>
      <c r="WHJ194" s="973"/>
      <c r="WHK194" s="973"/>
      <c r="WHL194" s="973"/>
      <c r="WHM194" s="973"/>
      <c r="WHN194" s="973"/>
      <c r="WHO194" s="973"/>
      <c r="WHP194" s="973"/>
      <c r="WHQ194" s="973"/>
      <c r="WHR194" s="973"/>
      <c r="WHS194" s="973"/>
      <c r="WHT194" s="973"/>
      <c r="WHU194" s="973"/>
      <c r="WHV194" s="973"/>
      <c r="WHW194" s="973"/>
      <c r="WHX194" s="973"/>
      <c r="WHY194" s="973"/>
      <c r="WHZ194" s="973"/>
      <c r="WIA194" s="973"/>
      <c r="WIB194" s="973"/>
      <c r="WIC194" s="973"/>
      <c r="WID194" s="973"/>
      <c r="WIE194" s="973"/>
      <c r="WIF194" s="973"/>
      <c r="WIG194" s="973"/>
      <c r="WIH194" s="973"/>
      <c r="WII194" s="973"/>
      <c r="WIJ194" s="973"/>
      <c r="WIK194" s="973"/>
      <c r="WIL194" s="973"/>
      <c r="WIM194" s="973"/>
      <c r="WIN194" s="973"/>
      <c r="WIO194" s="973"/>
      <c r="WIP194" s="973"/>
      <c r="WIQ194" s="973"/>
      <c r="WIR194" s="973"/>
      <c r="WIS194" s="973"/>
      <c r="WIT194" s="973"/>
      <c r="WIU194" s="973"/>
      <c r="WIV194" s="973"/>
      <c r="WIW194" s="973"/>
      <c r="WIX194" s="973"/>
      <c r="WIY194" s="973"/>
      <c r="WIZ194" s="973"/>
      <c r="WJA194" s="973"/>
      <c r="WJB194" s="973"/>
      <c r="WJC194" s="973"/>
      <c r="WJD194" s="973"/>
      <c r="WJE194" s="973"/>
      <c r="WJF194" s="973"/>
      <c r="WJG194" s="973"/>
      <c r="WJH194" s="973"/>
      <c r="WJI194" s="973"/>
      <c r="WJJ194" s="973"/>
      <c r="WJK194" s="973"/>
      <c r="WJL194" s="973"/>
      <c r="WJM194" s="973"/>
      <c r="WJN194" s="973"/>
      <c r="WJO194" s="973"/>
      <c r="WJP194" s="973"/>
      <c r="WJQ194" s="973"/>
      <c r="WJR194" s="973"/>
      <c r="WJS194" s="973"/>
      <c r="WJT194" s="973"/>
      <c r="WJU194" s="973"/>
      <c r="WJV194" s="973"/>
      <c r="WJW194" s="973"/>
      <c r="WJX194" s="973"/>
      <c r="WJY194" s="973"/>
      <c r="WJZ194" s="973"/>
      <c r="WKA194" s="973"/>
      <c r="WKB194" s="973"/>
      <c r="WKC194" s="973"/>
      <c r="WKD194" s="973"/>
      <c r="WKE194" s="973"/>
      <c r="WKF194" s="973"/>
      <c r="WKG194" s="973"/>
      <c r="WKH194" s="973"/>
      <c r="WKI194" s="973"/>
      <c r="WKJ194" s="973"/>
      <c r="WKK194" s="973"/>
      <c r="WKL194" s="973"/>
      <c r="WKM194" s="973"/>
      <c r="WKN194" s="973"/>
      <c r="WKO194" s="973"/>
      <c r="WKP194" s="973"/>
      <c r="WKQ194" s="973"/>
      <c r="WKR194" s="973"/>
      <c r="WKS194" s="973"/>
      <c r="WKT194" s="973"/>
      <c r="WKU194" s="973"/>
      <c r="WKV194" s="973"/>
      <c r="WKW194" s="973"/>
      <c r="WKX194" s="973"/>
      <c r="WKY194" s="973"/>
      <c r="WKZ194" s="973"/>
      <c r="WLA194" s="973"/>
      <c r="WLB194" s="973"/>
      <c r="WLC194" s="973"/>
      <c r="WLD194" s="973"/>
      <c r="WLE194" s="973"/>
      <c r="WLF194" s="973"/>
      <c r="WLG194" s="973"/>
      <c r="WLH194" s="973"/>
      <c r="WLI194" s="973"/>
      <c r="WLJ194" s="973"/>
      <c r="WLK194" s="973"/>
      <c r="WLL194" s="973"/>
      <c r="WLM194" s="973"/>
      <c r="WLN194" s="973"/>
      <c r="WLO194" s="973"/>
      <c r="WLP194" s="973"/>
      <c r="WLQ194" s="973"/>
      <c r="WLR194" s="973"/>
      <c r="WLS194" s="973"/>
      <c r="WLT194" s="973"/>
      <c r="WLU194" s="973"/>
      <c r="WLV194" s="973"/>
      <c r="WLW194" s="973"/>
      <c r="WLX194" s="973"/>
      <c r="WLY194" s="973"/>
      <c r="WLZ194" s="973"/>
      <c r="WMA194" s="973"/>
      <c r="WMB194" s="973"/>
      <c r="WMC194" s="973"/>
      <c r="WMD194" s="973"/>
      <c r="WME194" s="973"/>
      <c r="WMF194" s="973"/>
      <c r="WMG194" s="973"/>
      <c r="WMH194" s="973"/>
      <c r="WMI194" s="973"/>
      <c r="WMJ194" s="973"/>
      <c r="WMK194" s="973"/>
      <c r="WML194" s="973"/>
      <c r="WMM194" s="973"/>
      <c r="WMN194" s="973"/>
      <c r="WMO194" s="973"/>
      <c r="WMP194" s="973"/>
      <c r="WMQ194" s="973"/>
      <c r="WMR194" s="973"/>
      <c r="WMS194" s="973"/>
      <c r="WMT194" s="973"/>
      <c r="WMU194" s="973"/>
      <c r="WMV194" s="973"/>
      <c r="WMW194" s="973"/>
      <c r="WMX194" s="973"/>
      <c r="WMY194" s="973"/>
      <c r="WMZ194" s="973"/>
      <c r="WNA194" s="973"/>
      <c r="WNB194" s="973"/>
      <c r="WNC194" s="973"/>
      <c r="WND194" s="973"/>
      <c r="WNE194" s="973"/>
      <c r="WNF194" s="973"/>
      <c r="WNG194" s="973"/>
      <c r="WNH194" s="973"/>
      <c r="WNI194" s="973"/>
      <c r="WNJ194" s="973"/>
      <c r="WNK194" s="973"/>
      <c r="WNL194" s="973"/>
      <c r="WNM194" s="973"/>
      <c r="WNN194" s="973"/>
      <c r="WNO194" s="973"/>
      <c r="WNP194" s="973"/>
      <c r="WNQ194" s="973"/>
      <c r="WNR194" s="973"/>
      <c r="WNS194" s="973"/>
      <c r="WNT194" s="973"/>
      <c r="WNU194" s="973"/>
      <c r="WNV194" s="973"/>
      <c r="WNW194" s="973"/>
      <c r="WNX194" s="973"/>
      <c r="WNY194" s="973"/>
      <c r="WNZ194" s="973"/>
      <c r="WOA194" s="973"/>
      <c r="WOB194" s="973"/>
      <c r="WOC194" s="973"/>
      <c r="WOD194" s="973"/>
      <c r="WOE194" s="973"/>
      <c r="WOF194" s="973"/>
      <c r="WOG194" s="973"/>
      <c r="WOH194" s="973"/>
      <c r="WOI194" s="973"/>
      <c r="WOJ194" s="973"/>
      <c r="WOK194" s="973"/>
      <c r="WOL194" s="973"/>
      <c r="WOM194" s="973"/>
      <c r="WON194" s="973"/>
      <c r="WOO194" s="973"/>
      <c r="WOP194" s="973"/>
      <c r="WOQ194" s="973"/>
      <c r="WOR194" s="973"/>
      <c r="WOS194" s="973"/>
      <c r="WOT194" s="973"/>
      <c r="WOU194" s="973"/>
      <c r="WOV194" s="973"/>
      <c r="WOW194" s="973"/>
      <c r="WOX194" s="973"/>
      <c r="WOY194" s="973"/>
      <c r="WOZ194" s="973"/>
      <c r="WPA194" s="973"/>
      <c r="WPB194" s="973"/>
      <c r="WPC194" s="973"/>
      <c r="WPD194" s="973"/>
      <c r="WPE194" s="973"/>
      <c r="WPF194" s="973"/>
      <c r="WPG194" s="973"/>
      <c r="WPH194" s="973"/>
      <c r="WPI194" s="973"/>
      <c r="WPJ194" s="973"/>
      <c r="WPK194" s="973"/>
      <c r="WPL194" s="973"/>
      <c r="WPM194" s="973"/>
      <c r="WPN194" s="973"/>
      <c r="WPO194" s="973"/>
      <c r="WPP194" s="973"/>
      <c r="WPQ194" s="973"/>
      <c r="WPR194" s="973"/>
      <c r="WPS194" s="973"/>
      <c r="WPT194" s="973"/>
      <c r="WPU194" s="973"/>
      <c r="WPV194" s="973"/>
      <c r="WPW194" s="973"/>
      <c r="WPX194" s="973"/>
      <c r="WPY194" s="973"/>
      <c r="WPZ194" s="973"/>
      <c r="WQA194" s="973"/>
      <c r="WQB194" s="973"/>
      <c r="WQC194" s="973"/>
      <c r="WQD194" s="973"/>
      <c r="WQE194" s="973"/>
      <c r="WQF194" s="973"/>
      <c r="WQG194" s="973"/>
      <c r="WQH194" s="973"/>
      <c r="WQI194" s="973"/>
      <c r="WQJ194" s="973"/>
      <c r="WQK194" s="973"/>
      <c r="WQL194" s="973"/>
      <c r="WQM194" s="973"/>
      <c r="WQN194" s="973"/>
      <c r="WQO194" s="973"/>
      <c r="WQP194" s="973"/>
      <c r="WQQ194" s="973"/>
      <c r="WQR194" s="973"/>
      <c r="WQS194" s="973"/>
      <c r="WQT194" s="973"/>
      <c r="WQU194" s="973"/>
      <c r="WQV194" s="973"/>
      <c r="WQW194" s="973"/>
      <c r="WQX194" s="973"/>
      <c r="WQY194" s="973"/>
      <c r="WQZ194" s="973"/>
      <c r="WRA194" s="973"/>
      <c r="WRB194" s="973"/>
      <c r="WRC194" s="973"/>
      <c r="WRD194" s="973"/>
      <c r="WRE194" s="973"/>
      <c r="WRF194" s="973"/>
      <c r="WRG194" s="973"/>
      <c r="WRH194" s="973"/>
      <c r="WRI194" s="973"/>
      <c r="WRJ194" s="973"/>
      <c r="WRK194" s="973"/>
      <c r="WRL194" s="973"/>
      <c r="WRM194" s="973"/>
      <c r="WRN194" s="973"/>
      <c r="WRO194" s="973"/>
      <c r="WRP194" s="973"/>
      <c r="WRQ194" s="973"/>
      <c r="WRR194" s="973"/>
      <c r="WRS194" s="973"/>
      <c r="WRT194" s="973"/>
      <c r="WRU194" s="973"/>
      <c r="WRV194" s="973"/>
      <c r="WRW194" s="973"/>
      <c r="WRX194" s="973"/>
      <c r="WRY194" s="973"/>
      <c r="WRZ194" s="973"/>
      <c r="WSA194" s="973"/>
      <c r="WSB194" s="973"/>
      <c r="WSC194" s="973"/>
      <c r="WSD194" s="973"/>
      <c r="WSE194" s="973"/>
      <c r="WSF194" s="973"/>
      <c r="WSG194" s="973"/>
      <c r="WSH194" s="973"/>
      <c r="WSI194" s="973"/>
      <c r="WSJ194" s="973"/>
      <c r="WSK194" s="973"/>
      <c r="WSL194" s="973"/>
      <c r="WSM194" s="973"/>
      <c r="WSN194" s="973"/>
      <c r="WSO194" s="973"/>
      <c r="WSP194" s="973"/>
      <c r="WSQ194" s="973"/>
      <c r="WSR194" s="973"/>
      <c r="WSS194" s="973"/>
      <c r="WST194" s="973"/>
      <c r="WSU194" s="973"/>
      <c r="WSV194" s="973"/>
      <c r="WSW194" s="973"/>
      <c r="WSX194" s="973"/>
      <c r="WSY194" s="973"/>
      <c r="WSZ194" s="973"/>
      <c r="WTA194" s="973"/>
      <c r="WTB194" s="973"/>
      <c r="WTC194" s="973"/>
      <c r="WTD194" s="973"/>
      <c r="WTE194" s="973"/>
      <c r="WTF194" s="973"/>
      <c r="WTG194" s="973"/>
      <c r="WTH194" s="973"/>
      <c r="WTI194" s="973"/>
      <c r="WTJ194" s="973"/>
      <c r="WTK194" s="973"/>
      <c r="WTL194" s="973"/>
      <c r="WTM194" s="973"/>
      <c r="WTN194" s="973"/>
      <c r="WTO194" s="973"/>
      <c r="WTP194" s="973"/>
      <c r="WTQ194" s="973"/>
      <c r="WTR194" s="973"/>
      <c r="WTS194" s="973"/>
      <c r="WTT194" s="973"/>
      <c r="WTU194" s="973"/>
      <c r="WTV194" s="973"/>
      <c r="WTW194" s="973"/>
      <c r="WTX194" s="973"/>
      <c r="WTY194" s="973"/>
      <c r="WTZ194" s="973"/>
      <c r="WUA194" s="973"/>
      <c r="WUB194" s="973"/>
      <c r="WUC194" s="973"/>
      <c r="WUD194" s="973"/>
      <c r="WUE194" s="973"/>
      <c r="WUF194" s="973"/>
      <c r="WUG194" s="973"/>
      <c r="WUH194" s="973"/>
      <c r="WUI194" s="973"/>
      <c r="WUJ194" s="973"/>
      <c r="WUK194" s="973"/>
      <c r="WUL194" s="973"/>
      <c r="WUM194" s="973"/>
      <c r="WUN194" s="973"/>
      <c r="WUO194" s="973"/>
      <c r="WUP194" s="973"/>
      <c r="WUQ194" s="973"/>
      <c r="WUR194" s="973"/>
      <c r="WUS194" s="973"/>
      <c r="WUT194" s="973"/>
      <c r="WUU194" s="973"/>
      <c r="WUV194" s="973"/>
      <c r="WUW194" s="973"/>
      <c r="WUX194" s="973"/>
      <c r="WUY194" s="973"/>
      <c r="WUZ194" s="973"/>
      <c r="WVA194" s="973"/>
      <c r="WVB194" s="973"/>
      <c r="WVC194" s="973"/>
      <c r="WVD194" s="973"/>
      <c r="WVE194" s="973"/>
      <c r="WVF194" s="973"/>
      <c r="WVG194" s="973"/>
      <c r="WVH194" s="973"/>
      <c r="WVI194" s="973"/>
      <c r="WVJ194" s="973"/>
      <c r="WVK194" s="973"/>
      <c r="WVL194" s="973"/>
      <c r="WVM194" s="973"/>
      <c r="WVN194" s="973"/>
      <c r="WVO194" s="973"/>
      <c r="WVP194" s="973"/>
      <c r="WVQ194" s="973"/>
      <c r="WVR194" s="973"/>
      <c r="WVS194" s="973"/>
      <c r="WVT194" s="973"/>
      <c r="WVU194" s="973"/>
      <c r="WVV194" s="973"/>
      <c r="WVW194" s="973"/>
      <c r="WVX194" s="973"/>
      <c r="WVY194" s="973"/>
      <c r="WVZ194" s="973"/>
      <c r="WWA194" s="973"/>
      <c r="WWB194" s="973"/>
      <c r="WWC194" s="973"/>
      <c r="WWD194" s="973"/>
      <c r="WWE194" s="973"/>
      <c r="WWF194" s="973"/>
      <c r="WWG194" s="973"/>
      <c r="WWH194" s="973"/>
      <c r="WWI194" s="973"/>
      <c r="WWJ194" s="973"/>
      <c r="WWK194" s="973"/>
      <c r="WWL194" s="973"/>
      <c r="WWM194" s="973"/>
      <c r="WWN194" s="973"/>
      <c r="WWO194" s="973"/>
      <c r="WWP194" s="973"/>
      <c r="WWQ194" s="973"/>
      <c r="WWR194" s="973"/>
      <c r="WWS194" s="973"/>
      <c r="WWT194" s="973"/>
      <c r="WWU194" s="973"/>
      <c r="WWV194" s="973"/>
      <c r="WWW194" s="973"/>
      <c r="WWX194" s="973"/>
      <c r="WWY194" s="973"/>
      <c r="WWZ194" s="973"/>
      <c r="WXA194" s="973"/>
      <c r="WXB194" s="973"/>
      <c r="WXC194" s="973"/>
      <c r="WXD194" s="973"/>
      <c r="WXE194" s="973"/>
      <c r="WXF194" s="973"/>
      <c r="WXG194" s="973"/>
      <c r="WXH194" s="973"/>
      <c r="WXI194" s="973"/>
      <c r="WXJ194" s="973"/>
      <c r="WXK194" s="973"/>
      <c r="WXL194" s="973"/>
      <c r="WXM194" s="973"/>
      <c r="WXN194" s="973"/>
      <c r="WXO194" s="973"/>
      <c r="WXP194" s="973"/>
      <c r="WXQ194" s="973"/>
      <c r="WXR194" s="973"/>
      <c r="WXS194" s="973"/>
      <c r="WXT194" s="973"/>
      <c r="WXU194" s="973"/>
      <c r="WXV194" s="973"/>
      <c r="WXW194" s="973"/>
      <c r="WXX194" s="973"/>
      <c r="WXY194" s="973"/>
      <c r="WXZ194" s="973"/>
      <c r="WYA194" s="973"/>
      <c r="WYB194" s="973"/>
      <c r="WYC194" s="973"/>
      <c r="WYD194" s="973"/>
      <c r="WYE194" s="973"/>
      <c r="WYF194" s="973"/>
      <c r="WYG194" s="973"/>
      <c r="WYH194" s="973"/>
      <c r="WYI194" s="973"/>
      <c r="WYJ194" s="973"/>
      <c r="WYK194" s="973"/>
      <c r="WYL194" s="973"/>
      <c r="WYM194" s="973"/>
      <c r="WYN194" s="973"/>
      <c r="WYO194" s="973"/>
      <c r="WYP194" s="973"/>
      <c r="WYQ194" s="973"/>
      <c r="WYR194" s="973"/>
      <c r="WYS194" s="973"/>
      <c r="WYT194" s="973"/>
      <c r="WYU194" s="973"/>
      <c r="WYV194" s="973"/>
      <c r="WYW194" s="973"/>
      <c r="WYX194" s="973"/>
      <c r="WYY194" s="973"/>
      <c r="WYZ194" s="973"/>
      <c r="WZA194" s="973"/>
      <c r="WZB194" s="973"/>
      <c r="WZC194" s="973"/>
      <c r="WZD194" s="973"/>
      <c r="WZE194" s="973"/>
      <c r="WZF194" s="973"/>
      <c r="WZG194" s="973"/>
      <c r="WZH194" s="973"/>
      <c r="WZI194" s="973"/>
      <c r="WZJ194" s="973"/>
      <c r="WZK194" s="973"/>
      <c r="WZL194" s="973"/>
      <c r="WZM194" s="973"/>
      <c r="WZN194" s="973"/>
      <c r="WZO194" s="973"/>
      <c r="WZP194" s="973"/>
      <c r="WZQ194" s="973"/>
      <c r="WZR194" s="973"/>
      <c r="WZS194" s="973"/>
      <c r="WZT194" s="973"/>
      <c r="WZU194" s="973"/>
      <c r="WZV194" s="973"/>
      <c r="WZW194" s="973"/>
      <c r="WZX194" s="973"/>
      <c r="WZY194" s="973"/>
      <c r="WZZ194" s="973"/>
      <c r="XAA194" s="973"/>
      <c r="XAB194" s="973"/>
      <c r="XAC194" s="973"/>
      <c r="XAD194" s="973"/>
      <c r="XAE194" s="973"/>
      <c r="XAF194" s="973"/>
      <c r="XAG194" s="973"/>
      <c r="XAH194" s="973"/>
      <c r="XAI194" s="973"/>
      <c r="XAJ194" s="973"/>
      <c r="XAK194" s="973"/>
      <c r="XAL194" s="973"/>
      <c r="XAM194" s="973"/>
      <c r="XAN194" s="973"/>
      <c r="XAO194" s="973"/>
      <c r="XAP194" s="973"/>
      <c r="XAQ194" s="973"/>
      <c r="XAR194" s="973"/>
      <c r="XAS194" s="973"/>
      <c r="XAT194" s="973"/>
      <c r="XAU194" s="973"/>
      <c r="XAV194" s="973"/>
      <c r="XAW194" s="973"/>
      <c r="XAX194" s="973"/>
      <c r="XAY194" s="973"/>
      <c r="XAZ194" s="973"/>
      <c r="XBA194" s="973"/>
      <c r="XBB194" s="973"/>
      <c r="XBC194" s="973"/>
      <c r="XBD194" s="973"/>
      <c r="XBE194" s="973"/>
      <c r="XBF194" s="973"/>
      <c r="XBG194" s="973"/>
      <c r="XBH194" s="973"/>
      <c r="XBI194" s="973"/>
      <c r="XBJ194" s="973"/>
      <c r="XBK194" s="973"/>
      <c r="XBL194" s="973"/>
      <c r="XBM194" s="973"/>
      <c r="XBN194" s="973"/>
      <c r="XBO194" s="973"/>
      <c r="XBP194" s="973"/>
      <c r="XBQ194" s="973"/>
      <c r="XBR194" s="973"/>
      <c r="XBS194" s="973"/>
      <c r="XBT194" s="973"/>
      <c r="XBU194" s="973"/>
      <c r="XBV194" s="973"/>
      <c r="XBW194" s="973"/>
      <c r="XBX194" s="973"/>
      <c r="XBY194" s="973"/>
      <c r="XBZ194" s="973"/>
      <c r="XCA194" s="973"/>
      <c r="XCB194" s="973"/>
      <c r="XCC194" s="973"/>
      <c r="XCD194" s="973"/>
      <c r="XCE194" s="973"/>
      <c r="XCF194" s="973"/>
      <c r="XCG194" s="973"/>
      <c r="XCH194" s="973"/>
      <c r="XCI194" s="973"/>
      <c r="XCJ194" s="973"/>
      <c r="XCK194" s="973"/>
      <c r="XCL194" s="973"/>
      <c r="XCM194" s="973"/>
      <c r="XCN194" s="973"/>
      <c r="XCO194" s="973"/>
      <c r="XCP194" s="973"/>
      <c r="XCQ194" s="973"/>
      <c r="XCR194" s="973"/>
      <c r="XCS194" s="973"/>
      <c r="XCT194" s="973"/>
      <c r="XCU194" s="973"/>
      <c r="XCV194" s="973"/>
      <c r="XCW194" s="973"/>
      <c r="XCX194" s="973"/>
      <c r="XCY194" s="973"/>
      <c r="XCZ194" s="973"/>
      <c r="XDA194" s="973"/>
      <c r="XDB194" s="973"/>
      <c r="XDC194" s="973"/>
      <c r="XDD194" s="973"/>
      <c r="XDE194" s="973"/>
      <c r="XDF194" s="973"/>
      <c r="XDG194" s="973"/>
      <c r="XDH194" s="973"/>
      <c r="XDI194" s="973"/>
      <c r="XDJ194" s="973"/>
      <c r="XDK194" s="973"/>
      <c r="XDL194" s="973"/>
      <c r="XDM194" s="973"/>
      <c r="XDN194" s="973"/>
      <c r="XDO194" s="973"/>
      <c r="XDP194" s="973"/>
      <c r="XDQ194" s="973"/>
      <c r="XDR194" s="973"/>
      <c r="XDS194" s="973"/>
      <c r="XDT194" s="973"/>
      <c r="XDU194" s="973"/>
      <c r="XDV194" s="973"/>
      <c r="XDW194" s="973"/>
      <c r="XDX194" s="973"/>
      <c r="XDY194" s="973"/>
      <c r="XDZ194" s="973"/>
      <c r="XEA194" s="973"/>
      <c r="XEB194" s="973"/>
      <c r="XEC194" s="973"/>
      <c r="XED194" s="973"/>
      <c r="XEE194" s="973"/>
      <c r="XEF194" s="973"/>
      <c r="XEG194" s="973"/>
      <c r="XEH194" s="973"/>
      <c r="XEI194" s="973"/>
      <c r="XEJ194" s="973"/>
      <c r="XEK194" s="973"/>
      <c r="XEL194" s="973"/>
      <c r="XEM194" s="973"/>
      <c r="XEN194" s="973"/>
      <c r="XEO194" s="973"/>
      <c r="XEP194" s="973"/>
      <c r="XEQ194" s="973"/>
      <c r="XER194" s="973"/>
      <c r="XES194" s="973"/>
      <c r="XET194" s="973"/>
      <c r="XEU194" s="973"/>
      <c r="XEV194" s="973"/>
      <c r="XEW194" s="973"/>
      <c r="XEX194" s="973"/>
      <c r="XEY194" s="973"/>
      <c r="XEZ194" s="973"/>
      <c r="XFA194" s="973"/>
      <c r="XFB194" s="973"/>
      <c r="XFC194" s="973"/>
      <c r="XFD194" s="973"/>
    </row>
    <row r="195" spans="1:16384" x14ac:dyDescent="0.25">
      <c r="A195" s="978" t="s">
        <v>254</v>
      </c>
      <c r="B195" s="971"/>
      <c r="C195" s="979">
        <f>ROUND(C193*2/484+C194*3.7/484,4)</f>
        <v>23.553699999999999</v>
      </c>
      <c r="D195" s="979">
        <f t="shared" ref="D195:S195" si="68">ROUND(D193*2/484+D194*3.7/484,4)</f>
        <v>23.553699999999999</v>
      </c>
      <c r="E195" s="979">
        <f t="shared" si="68"/>
        <v>23.553699999999999</v>
      </c>
      <c r="F195" s="979">
        <f t="shared" si="68"/>
        <v>23.553699999999999</v>
      </c>
      <c r="G195" s="979">
        <f t="shared" si="68"/>
        <v>23.553699999999999</v>
      </c>
      <c r="H195" s="979">
        <f t="shared" si="68"/>
        <v>23.553699999999999</v>
      </c>
      <c r="I195" s="979">
        <f t="shared" si="68"/>
        <v>23.553699999999999</v>
      </c>
      <c r="J195" s="979">
        <f t="shared" si="68"/>
        <v>23.553699999999999</v>
      </c>
      <c r="K195" s="979">
        <f t="shared" si="68"/>
        <v>23.553699999999999</v>
      </c>
      <c r="L195" s="979">
        <f t="shared" si="68"/>
        <v>23.553699999999999</v>
      </c>
      <c r="M195" s="979">
        <f t="shared" si="68"/>
        <v>23.553699999999999</v>
      </c>
      <c r="N195" s="979">
        <f t="shared" si="68"/>
        <v>23.553699999999999</v>
      </c>
      <c r="O195" s="979">
        <f t="shared" si="68"/>
        <v>23.553699999999999</v>
      </c>
      <c r="P195" s="979">
        <f t="shared" si="68"/>
        <v>23.553699999999999</v>
      </c>
      <c r="Q195" s="979">
        <f t="shared" si="68"/>
        <v>23.553699999999999</v>
      </c>
      <c r="R195" s="979">
        <f t="shared" si="68"/>
        <v>23.553699999999999</v>
      </c>
      <c r="S195" s="1164">
        <f t="shared" si="68"/>
        <v>23.553699999999999</v>
      </c>
      <c r="T195" s="1126"/>
      <c r="U195" s="1126"/>
      <c r="V195" s="1126"/>
      <c r="W195" s="1126"/>
      <c r="X195" s="1126"/>
      <c r="Y195" s="1126"/>
      <c r="Z195" s="1126"/>
      <c r="AA195" s="1126"/>
      <c r="AB195" s="1126"/>
      <c r="AC195" s="1126"/>
      <c r="AD195" s="1126"/>
      <c r="AE195" s="1126"/>
      <c r="AF195" s="923"/>
    </row>
    <row r="196" spans="1:16384" x14ac:dyDescent="0.25">
      <c r="A196" s="978" t="s">
        <v>255</v>
      </c>
      <c r="B196" s="971"/>
      <c r="C196" s="979">
        <f t="shared" ref="C196:S196" si="69">ROUND(IF(((C191-C192-0.5*C197)*(37.5/484)-124)&lt;0,0,(C191-C192-0.5*C197)*(37.5/484)-124),4)</f>
        <v>0</v>
      </c>
      <c r="D196" s="979">
        <f t="shared" si="69"/>
        <v>0</v>
      </c>
      <c r="E196" s="979">
        <f t="shared" si="69"/>
        <v>0</v>
      </c>
      <c r="F196" s="979">
        <f t="shared" si="69"/>
        <v>0</v>
      </c>
      <c r="G196" s="979">
        <f t="shared" si="69"/>
        <v>0</v>
      </c>
      <c r="H196" s="979">
        <f t="shared" si="69"/>
        <v>0</v>
      </c>
      <c r="I196" s="979">
        <f t="shared" si="69"/>
        <v>0</v>
      </c>
      <c r="J196" s="979">
        <f t="shared" si="69"/>
        <v>0</v>
      </c>
      <c r="K196" s="979">
        <f t="shared" si="69"/>
        <v>0</v>
      </c>
      <c r="L196" s="979">
        <f t="shared" si="69"/>
        <v>0</v>
      </c>
      <c r="M196" s="979">
        <f t="shared" si="69"/>
        <v>0</v>
      </c>
      <c r="N196" s="979">
        <f t="shared" si="69"/>
        <v>0</v>
      </c>
      <c r="O196" s="979">
        <f t="shared" si="69"/>
        <v>0</v>
      </c>
      <c r="P196" s="979">
        <f t="shared" si="69"/>
        <v>0</v>
      </c>
      <c r="Q196" s="979">
        <f t="shared" si="69"/>
        <v>0</v>
      </c>
      <c r="R196" s="979">
        <f t="shared" si="69"/>
        <v>0</v>
      </c>
      <c r="S196" s="1164">
        <f t="shared" si="69"/>
        <v>0</v>
      </c>
      <c r="T196" s="1126"/>
      <c r="U196" s="1126"/>
      <c r="V196" s="1126"/>
      <c r="W196" s="1126"/>
      <c r="X196" s="1126"/>
      <c r="Y196" s="1126"/>
      <c r="Z196" s="1126"/>
      <c r="AA196" s="1126"/>
      <c r="AB196" s="1126"/>
      <c r="AC196" s="1126"/>
      <c r="AD196" s="1126"/>
      <c r="AE196" s="1126"/>
      <c r="AF196" s="923"/>
    </row>
    <row r="197" spans="1:16384" s="1186" customFormat="1" x14ac:dyDescent="0.25">
      <c r="A197" s="973" t="s">
        <v>256</v>
      </c>
      <c r="B197" s="977"/>
      <c r="C197" s="972">
        <f>(59000-C181)*C177+(53250-C182)*C178</f>
        <v>0</v>
      </c>
      <c r="D197" s="972">
        <f t="shared" ref="D197:S197" si="70">(59000-D181)*D177+(53250-D182)*D178</f>
        <v>0</v>
      </c>
      <c r="E197" s="972">
        <f t="shared" si="70"/>
        <v>0</v>
      </c>
      <c r="F197" s="972">
        <f t="shared" si="70"/>
        <v>0</v>
      </c>
      <c r="G197" s="972">
        <f t="shared" si="70"/>
        <v>0</v>
      </c>
      <c r="H197" s="972">
        <f t="shared" si="70"/>
        <v>0</v>
      </c>
      <c r="I197" s="972">
        <f t="shared" si="70"/>
        <v>0</v>
      </c>
      <c r="J197" s="972">
        <f t="shared" si="70"/>
        <v>0</v>
      </c>
      <c r="K197" s="972">
        <f t="shared" si="70"/>
        <v>0</v>
      </c>
      <c r="L197" s="972">
        <f t="shared" si="70"/>
        <v>0</v>
      </c>
      <c r="M197" s="972">
        <f t="shared" si="70"/>
        <v>0</v>
      </c>
      <c r="N197" s="972">
        <f t="shared" si="70"/>
        <v>0</v>
      </c>
      <c r="O197" s="972">
        <f t="shared" si="70"/>
        <v>0</v>
      </c>
      <c r="P197" s="972">
        <f t="shared" si="70"/>
        <v>0</v>
      </c>
      <c r="Q197" s="972">
        <f t="shared" si="70"/>
        <v>0</v>
      </c>
      <c r="R197" s="972">
        <f t="shared" si="70"/>
        <v>0</v>
      </c>
      <c r="S197" s="1160">
        <f t="shared" si="70"/>
        <v>0</v>
      </c>
      <c r="T197" s="1122"/>
      <c r="U197" s="1122"/>
      <c r="V197" s="1122"/>
      <c r="W197" s="1122"/>
      <c r="X197" s="1122"/>
      <c r="Y197" s="1122"/>
      <c r="Z197" s="1122"/>
      <c r="AA197" s="1122"/>
      <c r="AB197" s="1122"/>
      <c r="AC197" s="1122"/>
      <c r="AD197" s="1122"/>
      <c r="AE197" s="1122"/>
      <c r="AF197" s="1170"/>
      <c r="AG197" s="1091"/>
      <c r="AH197" s="973"/>
      <c r="AI197" s="973"/>
      <c r="AJ197" s="973"/>
      <c r="AK197" s="973"/>
      <c r="AL197" s="973"/>
      <c r="AM197" s="973"/>
      <c r="AN197" s="973"/>
      <c r="AO197" s="973"/>
      <c r="AP197" s="973"/>
      <c r="AQ197" s="973"/>
      <c r="AR197" s="973"/>
      <c r="AS197" s="973"/>
      <c r="AT197" s="973"/>
      <c r="AU197" s="973"/>
      <c r="AV197" s="973"/>
      <c r="AW197" s="973"/>
      <c r="AX197" s="973"/>
      <c r="AY197" s="973"/>
      <c r="AZ197" s="973"/>
      <c r="BA197" s="973"/>
      <c r="BB197" s="973"/>
      <c r="BC197" s="973"/>
      <c r="BD197" s="973"/>
      <c r="BE197" s="973"/>
      <c r="BF197" s="973"/>
      <c r="BG197" s="973"/>
      <c r="BH197" s="973"/>
      <c r="BI197" s="973"/>
      <c r="BJ197" s="973"/>
      <c r="BK197" s="973"/>
      <c r="BL197" s="973"/>
      <c r="BM197" s="973"/>
      <c r="BN197" s="973"/>
      <c r="BO197" s="973"/>
      <c r="BP197" s="973"/>
      <c r="BQ197" s="973"/>
      <c r="BR197" s="973"/>
      <c r="BS197" s="973"/>
      <c r="BT197" s="973"/>
      <c r="BU197" s="973"/>
      <c r="BV197" s="973"/>
      <c r="BW197" s="973"/>
      <c r="BX197" s="973"/>
      <c r="BY197" s="973"/>
      <c r="BZ197" s="973"/>
      <c r="CA197" s="973"/>
      <c r="CB197" s="973"/>
      <c r="CC197" s="973"/>
      <c r="CD197" s="973"/>
      <c r="CE197" s="973"/>
      <c r="CF197" s="973"/>
      <c r="CG197" s="973"/>
      <c r="CH197" s="973"/>
      <c r="CI197" s="973"/>
      <c r="CJ197" s="973"/>
      <c r="CK197" s="973"/>
      <c r="CL197" s="973"/>
      <c r="CM197" s="973"/>
      <c r="CN197" s="973"/>
      <c r="CO197" s="973"/>
      <c r="CP197" s="973"/>
      <c r="CQ197" s="973"/>
      <c r="CR197" s="973"/>
      <c r="CS197" s="973"/>
      <c r="CT197" s="973"/>
      <c r="CU197" s="973"/>
      <c r="CV197" s="973"/>
      <c r="CW197" s="973"/>
      <c r="CX197" s="973"/>
      <c r="CY197" s="973"/>
      <c r="CZ197" s="973"/>
      <c r="DA197" s="973"/>
      <c r="DB197" s="973"/>
      <c r="DC197" s="973"/>
      <c r="DD197" s="973"/>
      <c r="DE197" s="973"/>
      <c r="DF197" s="973"/>
      <c r="DG197" s="973"/>
      <c r="DH197" s="973"/>
      <c r="DI197" s="973"/>
      <c r="DJ197" s="973"/>
      <c r="DK197" s="973"/>
      <c r="DL197" s="973"/>
      <c r="DM197" s="973"/>
      <c r="DN197" s="973"/>
      <c r="DO197" s="973"/>
      <c r="DP197" s="973"/>
      <c r="DQ197" s="973"/>
      <c r="DR197" s="973"/>
      <c r="DS197" s="973"/>
      <c r="DT197" s="973"/>
      <c r="DU197" s="973"/>
      <c r="DV197" s="973"/>
      <c r="DW197" s="973"/>
      <c r="DX197" s="973"/>
      <c r="DY197" s="973"/>
      <c r="DZ197" s="973"/>
      <c r="EA197" s="973"/>
      <c r="EB197" s="973"/>
      <c r="EC197" s="973"/>
      <c r="ED197" s="973"/>
      <c r="EE197" s="973"/>
      <c r="EF197" s="973"/>
      <c r="EG197" s="973"/>
      <c r="EH197" s="973"/>
      <c r="EI197" s="973"/>
      <c r="EJ197" s="973"/>
      <c r="EK197" s="973"/>
      <c r="EL197" s="973"/>
      <c r="EM197" s="973"/>
      <c r="EN197" s="973"/>
      <c r="EO197" s="973"/>
      <c r="EP197" s="973"/>
      <c r="EQ197" s="973"/>
      <c r="ER197" s="973"/>
      <c r="ES197" s="973"/>
      <c r="ET197" s="973"/>
      <c r="EU197" s="973"/>
      <c r="EV197" s="973"/>
      <c r="EW197" s="973"/>
      <c r="EX197" s="973"/>
      <c r="EY197" s="973"/>
      <c r="EZ197" s="973"/>
      <c r="FA197" s="973"/>
      <c r="FB197" s="973"/>
      <c r="FC197" s="973"/>
      <c r="FD197" s="973"/>
      <c r="FE197" s="973"/>
      <c r="FF197" s="973"/>
      <c r="FG197" s="973"/>
      <c r="FH197" s="973"/>
      <c r="FI197" s="973"/>
      <c r="FJ197" s="973"/>
      <c r="FK197" s="973"/>
      <c r="FL197" s="973"/>
      <c r="FM197" s="973"/>
      <c r="FN197" s="973"/>
      <c r="FO197" s="973"/>
      <c r="FP197" s="973"/>
      <c r="FQ197" s="973"/>
      <c r="FR197" s="973"/>
      <c r="FS197" s="973"/>
      <c r="FT197" s="973"/>
      <c r="FU197" s="973"/>
      <c r="FV197" s="973"/>
      <c r="FW197" s="973"/>
      <c r="FX197" s="973"/>
      <c r="FY197" s="973"/>
      <c r="FZ197" s="973"/>
      <c r="GA197" s="973"/>
      <c r="GB197" s="973"/>
      <c r="GC197" s="973"/>
      <c r="GD197" s="973"/>
      <c r="GE197" s="973"/>
      <c r="GF197" s="973"/>
      <c r="GG197" s="973"/>
      <c r="GH197" s="973"/>
      <c r="GI197" s="973"/>
      <c r="GJ197" s="973"/>
      <c r="GK197" s="973"/>
      <c r="GL197" s="973"/>
      <c r="GM197" s="973"/>
      <c r="GN197" s="973"/>
      <c r="GO197" s="973"/>
      <c r="GP197" s="973"/>
      <c r="GQ197" s="973"/>
      <c r="GR197" s="973"/>
      <c r="GS197" s="973"/>
      <c r="GT197" s="973"/>
      <c r="GU197" s="973"/>
      <c r="GV197" s="973"/>
      <c r="GW197" s="973"/>
      <c r="GX197" s="973"/>
      <c r="GY197" s="973"/>
      <c r="GZ197" s="973"/>
      <c r="HA197" s="973"/>
      <c r="HB197" s="973"/>
      <c r="HC197" s="973"/>
      <c r="HD197" s="973"/>
      <c r="HE197" s="973"/>
      <c r="HF197" s="973"/>
      <c r="HG197" s="973"/>
      <c r="HH197" s="973"/>
      <c r="HI197" s="973"/>
      <c r="HJ197" s="973"/>
      <c r="HK197" s="973"/>
      <c r="HL197" s="973"/>
      <c r="HM197" s="973"/>
      <c r="HN197" s="973"/>
      <c r="HO197" s="973"/>
      <c r="HP197" s="973"/>
      <c r="HQ197" s="973"/>
      <c r="HR197" s="973"/>
      <c r="HS197" s="973"/>
      <c r="HT197" s="973"/>
      <c r="HU197" s="973"/>
      <c r="HV197" s="973"/>
      <c r="HW197" s="973"/>
      <c r="HX197" s="973"/>
      <c r="HY197" s="973"/>
      <c r="HZ197" s="973"/>
      <c r="IA197" s="973"/>
      <c r="IB197" s="973"/>
      <c r="IC197" s="973"/>
      <c r="ID197" s="973"/>
      <c r="IE197" s="973"/>
      <c r="IF197" s="973"/>
      <c r="IG197" s="973"/>
      <c r="IH197" s="973"/>
      <c r="II197" s="973"/>
      <c r="IJ197" s="973"/>
      <c r="IK197" s="973"/>
      <c r="IL197" s="973"/>
      <c r="IM197" s="973"/>
      <c r="IN197" s="973"/>
      <c r="IO197" s="973"/>
      <c r="IP197" s="973"/>
      <c r="IQ197" s="973"/>
      <c r="IR197" s="973"/>
      <c r="IS197" s="973"/>
      <c r="IT197" s="973"/>
      <c r="IU197" s="973"/>
      <c r="IV197" s="973"/>
      <c r="IW197" s="973"/>
      <c r="IX197" s="973"/>
      <c r="IY197" s="973"/>
      <c r="IZ197" s="973"/>
      <c r="JA197" s="973"/>
      <c r="JB197" s="973"/>
      <c r="JC197" s="973"/>
      <c r="JD197" s="973"/>
      <c r="JE197" s="973"/>
      <c r="JF197" s="973"/>
      <c r="JG197" s="973"/>
      <c r="JH197" s="973"/>
      <c r="JI197" s="973"/>
      <c r="JJ197" s="973"/>
      <c r="JK197" s="973"/>
      <c r="JL197" s="973"/>
      <c r="JM197" s="973"/>
      <c r="JN197" s="973"/>
      <c r="JO197" s="973"/>
      <c r="JP197" s="973"/>
      <c r="JQ197" s="973"/>
      <c r="JR197" s="973"/>
      <c r="JS197" s="973"/>
      <c r="JT197" s="973"/>
      <c r="JU197" s="973"/>
      <c r="JV197" s="973"/>
      <c r="JW197" s="973"/>
      <c r="JX197" s="973"/>
      <c r="JY197" s="973"/>
      <c r="JZ197" s="973"/>
      <c r="KA197" s="973"/>
      <c r="KB197" s="973"/>
      <c r="KC197" s="973"/>
      <c r="KD197" s="973"/>
      <c r="KE197" s="973"/>
      <c r="KF197" s="973"/>
      <c r="KG197" s="973"/>
      <c r="KH197" s="973"/>
      <c r="KI197" s="973"/>
      <c r="KJ197" s="973"/>
      <c r="KK197" s="973"/>
      <c r="KL197" s="973"/>
      <c r="KM197" s="973"/>
      <c r="KN197" s="973"/>
      <c r="KO197" s="973"/>
      <c r="KP197" s="973"/>
      <c r="KQ197" s="973"/>
      <c r="KR197" s="973"/>
      <c r="KS197" s="973"/>
      <c r="KT197" s="973"/>
      <c r="KU197" s="973"/>
      <c r="KV197" s="973"/>
      <c r="KW197" s="973"/>
      <c r="KX197" s="973"/>
      <c r="KY197" s="973"/>
      <c r="KZ197" s="973"/>
      <c r="LA197" s="973"/>
      <c r="LB197" s="973"/>
      <c r="LC197" s="973"/>
      <c r="LD197" s="973"/>
      <c r="LE197" s="973"/>
      <c r="LF197" s="973"/>
      <c r="LG197" s="973"/>
      <c r="LH197" s="973"/>
      <c r="LI197" s="973"/>
      <c r="LJ197" s="973"/>
      <c r="LK197" s="973"/>
      <c r="LL197" s="973"/>
      <c r="LM197" s="973"/>
      <c r="LN197" s="973"/>
      <c r="LO197" s="973"/>
      <c r="LP197" s="973"/>
      <c r="LQ197" s="973"/>
      <c r="LR197" s="973"/>
      <c r="LS197" s="973"/>
      <c r="LT197" s="973"/>
      <c r="LU197" s="973"/>
      <c r="LV197" s="973"/>
      <c r="LW197" s="973"/>
      <c r="LX197" s="973"/>
      <c r="LY197" s="973"/>
      <c r="LZ197" s="973"/>
      <c r="MA197" s="973"/>
      <c r="MB197" s="973"/>
      <c r="MC197" s="973"/>
      <c r="MD197" s="973"/>
      <c r="ME197" s="973"/>
      <c r="MF197" s="973"/>
      <c r="MG197" s="973"/>
      <c r="MH197" s="973"/>
      <c r="MI197" s="973"/>
      <c r="MJ197" s="973"/>
      <c r="MK197" s="973"/>
      <c r="ML197" s="973"/>
      <c r="MM197" s="973"/>
      <c r="MN197" s="973"/>
      <c r="MO197" s="973"/>
      <c r="MP197" s="973"/>
      <c r="MQ197" s="973"/>
      <c r="MR197" s="973"/>
      <c r="MS197" s="973"/>
      <c r="MT197" s="973"/>
      <c r="MU197" s="973"/>
      <c r="MV197" s="973"/>
      <c r="MW197" s="973"/>
      <c r="MX197" s="973"/>
      <c r="MY197" s="973"/>
      <c r="MZ197" s="973"/>
      <c r="NA197" s="973"/>
      <c r="NB197" s="973"/>
      <c r="NC197" s="973"/>
      <c r="ND197" s="973"/>
      <c r="NE197" s="973"/>
      <c r="NF197" s="973"/>
      <c r="NG197" s="973"/>
      <c r="NH197" s="973"/>
      <c r="NI197" s="973"/>
      <c r="NJ197" s="973"/>
      <c r="NK197" s="973"/>
      <c r="NL197" s="973"/>
      <c r="NM197" s="973"/>
      <c r="NN197" s="973"/>
      <c r="NO197" s="973"/>
      <c r="NP197" s="973"/>
      <c r="NQ197" s="973"/>
      <c r="NR197" s="973"/>
      <c r="NS197" s="973"/>
      <c r="NT197" s="973"/>
      <c r="NU197" s="973"/>
      <c r="NV197" s="973"/>
      <c r="NW197" s="973"/>
      <c r="NX197" s="973"/>
      <c r="NY197" s="973"/>
      <c r="NZ197" s="973"/>
      <c r="OA197" s="973"/>
      <c r="OB197" s="973"/>
      <c r="OC197" s="973"/>
      <c r="OD197" s="973"/>
      <c r="OE197" s="973"/>
      <c r="OF197" s="973"/>
      <c r="OG197" s="973"/>
      <c r="OH197" s="973"/>
      <c r="OI197" s="973"/>
      <c r="OJ197" s="973"/>
      <c r="OK197" s="973"/>
      <c r="OL197" s="973"/>
      <c r="OM197" s="973"/>
      <c r="ON197" s="973"/>
      <c r="OO197" s="973"/>
      <c r="OP197" s="973"/>
      <c r="OQ197" s="973"/>
      <c r="OR197" s="973"/>
      <c r="OS197" s="973"/>
      <c r="OT197" s="973"/>
      <c r="OU197" s="973"/>
      <c r="OV197" s="973"/>
      <c r="OW197" s="973"/>
      <c r="OX197" s="973"/>
      <c r="OY197" s="973"/>
      <c r="OZ197" s="973"/>
      <c r="PA197" s="973"/>
      <c r="PB197" s="973"/>
      <c r="PC197" s="973"/>
      <c r="PD197" s="973"/>
      <c r="PE197" s="973"/>
      <c r="PF197" s="973"/>
      <c r="PG197" s="973"/>
      <c r="PH197" s="973"/>
      <c r="PI197" s="973"/>
      <c r="PJ197" s="973"/>
      <c r="PK197" s="973"/>
      <c r="PL197" s="973"/>
      <c r="PM197" s="973"/>
      <c r="PN197" s="973"/>
      <c r="PO197" s="973"/>
      <c r="PP197" s="973"/>
      <c r="PQ197" s="973"/>
      <c r="PR197" s="973"/>
      <c r="PS197" s="973"/>
      <c r="PT197" s="973"/>
      <c r="PU197" s="973"/>
      <c r="PV197" s="973"/>
      <c r="PW197" s="973"/>
      <c r="PX197" s="973"/>
      <c r="PY197" s="973"/>
      <c r="PZ197" s="973"/>
      <c r="QA197" s="973"/>
      <c r="QB197" s="973"/>
      <c r="QC197" s="973"/>
      <c r="QD197" s="973"/>
      <c r="QE197" s="973"/>
      <c r="QF197" s="973"/>
      <c r="QG197" s="973"/>
      <c r="QH197" s="973"/>
      <c r="QI197" s="973"/>
      <c r="QJ197" s="973"/>
      <c r="QK197" s="973"/>
      <c r="QL197" s="973"/>
      <c r="QM197" s="973"/>
      <c r="QN197" s="973"/>
      <c r="QO197" s="973"/>
      <c r="QP197" s="973"/>
      <c r="QQ197" s="973"/>
      <c r="QR197" s="973"/>
      <c r="QS197" s="973"/>
      <c r="QT197" s="973"/>
      <c r="QU197" s="973"/>
      <c r="QV197" s="973"/>
      <c r="QW197" s="973"/>
      <c r="QX197" s="973"/>
      <c r="QY197" s="973"/>
      <c r="QZ197" s="973"/>
      <c r="RA197" s="973"/>
      <c r="RB197" s="973"/>
      <c r="RC197" s="973"/>
      <c r="RD197" s="973"/>
      <c r="RE197" s="973"/>
      <c r="RF197" s="973"/>
      <c r="RG197" s="973"/>
      <c r="RH197" s="973"/>
      <c r="RI197" s="973"/>
      <c r="RJ197" s="973"/>
      <c r="RK197" s="973"/>
      <c r="RL197" s="973"/>
      <c r="RM197" s="973"/>
      <c r="RN197" s="973"/>
      <c r="RO197" s="973"/>
      <c r="RP197" s="973"/>
      <c r="RQ197" s="973"/>
      <c r="RR197" s="973"/>
      <c r="RS197" s="973"/>
      <c r="RT197" s="973"/>
      <c r="RU197" s="973"/>
      <c r="RV197" s="973"/>
      <c r="RW197" s="973"/>
      <c r="RX197" s="973"/>
      <c r="RY197" s="973"/>
      <c r="RZ197" s="973"/>
      <c r="SA197" s="973"/>
      <c r="SB197" s="973"/>
      <c r="SC197" s="973"/>
      <c r="SD197" s="973"/>
      <c r="SE197" s="973"/>
      <c r="SF197" s="973"/>
      <c r="SG197" s="973"/>
      <c r="SH197" s="973"/>
      <c r="SI197" s="973"/>
      <c r="SJ197" s="973"/>
      <c r="SK197" s="973"/>
      <c r="SL197" s="973"/>
      <c r="SM197" s="973"/>
      <c r="SN197" s="973"/>
      <c r="SO197" s="973"/>
      <c r="SP197" s="973"/>
      <c r="SQ197" s="973"/>
      <c r="SR197" s="973"/>
      <c r="SS197" s="973"/>
      <c r="ST197" s="973"/>
      <c r="SU197" s="973"/>
      <c r="SV197" s="973"/>
      <c r="SW197" s="973"/>
      <c r="SX197" s="973"/>
      <c r="SY197" s="973"/>
      <c r="SZ197" s="973"/>
      <c r="TA197" s="973"/>
      <c r="TB197" s="973"/>
      <c r="TC197" s="973"/>
      <c r="TD197" s="973"/>
      <c r="TE197" s="973"/>
      <c r="TF197" s="973"/>
      <c r="TG197" s="973"/>
      <c r="TH197" s="973"/>
      <c r="TI197" s="973"/>
      <c r="TJ197" s="973"/>
      <c r="TK197" s="973"/>
      <c r="TL197" s="973"/>
      <c r="TM197" s="973"/>
      <c r="TN197" s="973"/>
      <c r="TO197" s="973"/>
      <c r="TP197" s="973"/>
      <c r="TQ197" s="973"/>
      <c r="TR197" s="973"/>
      <c r="TS197" s="973"/>
      <c r="TT197" s="973"/>
      <c r="TU197" s="973"/>
      <c r="TV197" s="973"/>
      <c r="TW197" s="973"/>
      <c r="TX197" s="973"/>
      <c r="TY197" s="973"/>
      <c r="TZ197" s="973"/>
      <c r="UA197" s="973"/>
      <c r="UB197" s="973"/>
      <c r="UC197" s="973"/>
      <c r="UD197" s="973"/>
      <c r="UE197" s="973"/>
      <c r="UF197" s="973"/>
      <c r="UG197" s="973"/>
      <c r="UH197" s="973"/>
      <c r="UI197" s="973"/>
      <c r="UJ197" s="973"/>
      <c r="UK197" s="973"/>
      <c r="UL197" s="973"/>
      <c r="UM197" s="973"/>
      <c r="UN197" s="973"/>
      <c r="UO197" s="973"/>
      <c r="UP197" s="973"/>
      <c r="UQ197" s="973"/>
      <c r="UR197" s="973"/>
      <c r="US197" s="973"/>
      <c r="UT197" s="973"/>
      <c r="UU197" s="973"/>
      <c r="UV197" s="973"/>
      <c r="UW197" s="973"/>
      <c r="UX197" s="973"/>
      <c r="UY197" s="973"/>
      <c r="UZ197" s="973"/>
      <c r="VA197" s="973"/>
      <c r="VB197" s="973"/>
      <c r="VC197" s="973"/>
      <c r="VD197" s="973"/>
      <c r="VE197" s="973"/>
      <c r="VF197" s="973"/>
      <c r="VG197" s="973"/>
      <c r="VH197" s="973"/>
      <c r="VI197" s="973"/>
      <c r="VJ197" s="973"/>
      <c r="VK197" s="973"/>
      <c r="VL197" s="973"/>
      <c r="VM197" s="973"/>
      <c r="VN197" s="973"/>
      <c r="VO197" s="973"/>
      <c r="VP197" s="973"/>
      <c r="VQ197" s="973"/>
      <c r="VR197" s="973"/>
      <c r="VS197" s="973"/>
      <c r="VT197" s="973"/>
      <c r="VU197" s="973"/>
      <c r="VV197" s="973"/>
      <c r="VW197" s="973"/>
      <c r="VX197" s="973"/>
      <c r="VY197" s="973"/>
      <c r="VZ197" s="973"/>
      <c r="WA197" s="973"/>
      <c r="WB197" s="973"/>
      <c r="WC197" s="973"/>
      <c r="WD197" s="973"/>
      <c r="WE197" s="973"/>
      <c r="WF197" s="973"/>
      <c r="WG197" s="973"/>
      <c r="WH197" s="973"/>
      <c r="WI197" s="973"/>
      <c r="WJ197" s="973"/>
      <c r="WK197" s="973"/>
      <c r="WL197" s="973"/>
      <c r="WM197" s="973"/>
      <c r="WN197" s="973"/>
      <c r="WO197" s="973"/>
      <c r="WP197" s="973"/>
      <c r="WQ197" s="973"/>
      <c r="WR197" s="973"/>
      <c r="WS197" s="973"/>
      <c r="WT197" s="973"/>
      <c r="WU197" s="973"/>
      <c r="WV197" s="973"/>
      <c r="WW197" s="973"/>
      <c r="WX197" s="973"/>
      <c r="WY197" s="973"/>
      <c r="WZ197" s="973"/>
      <c r="XA197" s="973"/>
      <c r="XB197" s="973"/>
      <c r="XC197" s="973"/>
      <c r="XD197" s="973"/>
      <c r="XE197" s="973"/>
      <c r="XF197" s="973"/>
      <c r="XG197" s="973"/>
      <c r="XH197" s="973"/>
      <c r="XI197" s="973"/>
      <c r="XJ197" s="973"/>
      <c r="XK197" s="973"/>
      <c r="XL197" s="973"/>
      <c r="XM197" s="973"/>
      <c r="XN197" s="973"/>
      <c r="XO197" s="973"/>
      <c r="XP197" s="973"/>
      <c r="XQ197" s="973"/>
      <c r="XR197" s="973"/>
      <c r="XS197" s="973"/>
      <c r="XT197" s="973"/>
      <c r="XU197" s="973"/>
      <c r="XV197" s="973"/>
      <c r="XW197" s="973"/>
      <c r="XX197" s="973"/>
      <c r="XY197" s="973"/>
      <c r="XZ197" s="973"/>
      <c r="YA197" s="973"/>
      <c r="YB197" s="973"/>
      <c r="YC197" s="973"/>
      <c r="YD197" s="973"/>
      <c r="YE197" s="973"/>
      <c r="YF197" s="973"/>
      <c r="YG197" s="973"/>
      <c r="YH197" s="973"/>
      <c r="YI197" s="973"/>
      <c r="YJ197" s="973"/>
      <c r="YK197" s="973"/>
      <c r="YL197" s="973"/>
      <c r="YM197" s="973"/>
      <c r="YN197" s="973"/>
      <c r="YO197" s="973"/>
      <c r="YP197" s="973"/>
      <c r="YQ197" s="973"/>
      <c r="YR197" s="973"/>
      <c r="YS197" s="973"/>
      <c r="YT197" s="973"/>
      <c r="YU197" s="973"/>
      <c r="YV197" s="973"/>
      <c r="YW197" s="973"/>
      <c r="YX197" s="973"/>
      <c r="YY197" s="973"/>
      <c r="YZ197" s="973"/>
      <c r="ZA197" s="973"/>
      <c r="ZB197" s="973"/>
      <c r="ZC197" s="973"/>
      <c r="ZD197" s="973"/>
      <c r="ZE197" s="973"/>
      <c r="ZF197" s="973"/>
      <c r="ZG197" s="973"/>
      <c r="ZH197" s="973"/>
      <c r="ZI197" s="973"/>
      <c r="ZJ197" s="973"/>
      <c r="ZK197" s="973"/>
      <c r="ZL197" s="973"/>
      <c r="ZM197" s="973"/>
      <c r="ZN197" s="973"/>
      <c r="ZO197" s="973"/>
      <c r="ZP197" s="973"/>
      <c r="ZQ197" s="973"/>
      <c r="ZR197" s="973"/>
      <c r="ZS197" s="973"/>
      <c r="ZT197" s="973"/>
      <c r="ZU197" s="973"/>
      <c r="ZV197" s="973"/>
      <c r="ZW197" s="973"/>
      <c r="ZX197" s="973"/>
      <c r="ZY197" s="973"/>
      <c r="ZZ197" s="973"/>
      <c r="AAA197" s="973"/>
      <c r="AAB197" s="973"/>
      <c r="AAC197" s="973"/>
      <c r="AAD197" s="973"/>
      <c r="AAE197" s="973"/>
      <c r="AAF197" s="973"/>
      <c r="AAG197" s="973"/>
      <c r="AAH197" s="973"/>
      <c r="AAI197" s="973"/>
      <c r="AAJ197" s="973"/>
      <c r="AAK197" s="973"/>
      <c r="AAL197" s="973"/>
      <c r="AAM197" s="973"/>
      <c r="AAN197" s="973"/>
      <c r="AAO197" s="973"/>
      <c r="AAP197" s="973"/>
      <c r="AAQ197" s="973"/>
      <c r="AAR197" s="973"/>
      <c r="AAS197" s="973"/>
      <c r="AAT197" s="973"/>
      <c r="AAU197" s="973"/>
      <c r="AAV197" s="973"/>
      <c r="AAW197" s="973"/>
      <c r="AAX197" s="973"/>
      <c r="AAY197" s="973"/>
      <c r="AAZ197" s="973"/>
      <c r="ABA197" s="973"/>
      <c r="ABB197" s="973"/>
      <c r="ABC197" s="973"/>
      <c r="ABD197" s="973"/>
      <c r="ABE197" s="973"/>
      <c r="ABF197" s="973"/>
      <c r="ABG197" s="973"/>
      <c r="ABH197" s="973"/>
      <c r="ABI197" s="973"/>
      <c r="ABJ197" s="973"/>
      <c r="ABK197" s="973"/>
      <c r="ABL197" s="973"/>
      <c r="ABM197" s="973"/>
      <c r="ABN197" s="973"/>
      <c r="ABO197" s="973"/>
      <c r="ABP197" s="973"/>
      <c r="ABQ197" s="973"/>
      <c r="ABR197" s="973"/>
      <c r="ABS197" s="973"/>
      <c r="ABT197" s="973"/>
      <c r="ABU197" s="973"/>
      <c r="ABV197" s="973"/>
      <c r="ABW197" s="973"/>
      <c r="ABX197" s="973"/>
      <c r="ABY197" s="973"/>
      <c r="ABZ197" s="973"/>
      <c r="ACA197" s="973"/>
      <c r="ACB197" s="973"/>
      <c r="ACC197" s="973"/>
      <c r="ACD197" s="973"/>
      <c r="ACE197" s="973"/>
      <c r="ACF197" s="973"/>
      <c r="ACG197" s="973"/>
      <c r="ACH197" s="973"/>
      <c r="ACI197" s="973"/>
      <c r="ACJ197" s="973"/>
      <c r="ACK197" s="973"/>
      <c r="ACL197" s="973"/>
      <c r="ACM197" s="973"/>
      <c r="ACN197" s="973"/>
      <c r="ACO197" s="973"/>
      <c r="ACP197" s="973"/>
      <c r="ACQ197" s="973"/>
      <c r="ACR197" s="973"/>
      <c r="ACS197" s="973"/>
      <c r="ACT197" s="973"/>
      <c r="ACU197" s="973"/>
      <c r="ACV197" s="973"/>
      <c r="ACW197" s="973"/>
      <c r="ACX197" s="973"/>
      <c r="ACY197" s="973"/>
      <c r="ACZ197" s="973"/>
      <c r="ADA197" s="973"/>
      <c r="ADB197" s="973"/>
      <c r="ADC197" s="973"/>
      <c r="ADD197" s="973"/>
      <c r="ADE197" s="973"/>
      <c r="ADF197" s="973"/>
      <c r="ADG197" s="973"/>
      <c r="ADH197" s="973"/>
      <c r="ADI197" s="973"/>
      <c r="ADJ197" s="973"/>
      <c r="ADK197" s="973"/>
      <c r="ADL197" s="973"/>
      <c r="ADM197" s="973"/>
      <c r="ADN197" s="973"/>
      <c r="ADO197" s="973"/>
      <c r="ADP197" s="973"/>
      <c r="ADQ197" s="973"/>
      <c r="ADR197" s="973"/>
      <c r="ADS197" s="973"/>
      <c r="ADT197" s="973"/>
      <c r="ADU197" s="973"/>
      <c r="ADV197" s="973"/>
      <c r="ADW197" s="973"/>
      <c r="ADX197" s="973"/>
      <c r="ADY197" s="973"/>
      <c r="ADZ197" s="973"/>
      <c r="AEA197" s="973"/>
      <c r="AEB197" s="973"/>
      <c r="AEC197" s="973"/>
      <c r="AED197" s="973"/>
      <c r="AEE197" s="973"/>
      <c r="AEF197" s="973"/>
      <c r="AEG197" s="973"/>
      <c r="AEH197" s="973"/>
      <c r="AEI197" s="973"/>
      <c r="AEJ197" s="973"/>
      <c r="AEK197" s="973"/>
      <c r="AEL197" s="973"/>
      <c r="AEM197" s="973"/>
      <c r="AEN197" s="973"/>
      <c r="AEO197" s="973"/>
      <c r="AEP197" s="973"/>
      <c r="AEQ197" s="973"/>
      <c r="AER197" s="973"/>
      <c r="AES197" s="973"/>
      <c r="AET197" s="973"/>
      <c r="AEU197" s="973"/>
      <c r="AEV197" s="973"/>
      <c r="AEW197" s="973"/>
      <c r="AEX197" s="973"/>
      <c r="AEY197" s="973"/>
      <c r="AEZ197" s="973"/>
      <c r="AFA197" s="973"/>
      <c r="AFB197" s="973"/>
      <c r="AFC197" s="973"/>
      <c r="AFD197" s="973"/>
      <c r="AFE197" s="973"/>
      <c r="AFF197" s="973"/>
      <c r="AFG197" s="973"/>
      <c r="AFH197" s="973"/>
      <c r="AFI197" s="973"/>
      <c r="AFJ197" s="973"/>
      <c r="AFK197" s="973"/>
      <c r="AFL197" s="973"/>
      <c r="AFM197" s="973"/>
      <c r="AFN197" s="973"/>
      <c r="AFO197" s="973"/>
      <c r="AFP197" s="973"/>
      <c r="AFQ197" s="973"/>
      <c r="AFR197" s="973"/>
      <c r="AFS197" s="973"/>
      <c r="AFT197" s="973"/>
      <c r="AFU197" s="973"/>
      <c r="AFV197" s="973"/>
      <c r="AFW197" s="973"/>
      <c r="AFX197" s="973"/>
      <c r="AFY197" s="973"/>
      <c r="AFZ197" s="973"/>
      <c r="AGA197" s="973"/>
      <c r="AGB197" s="973"/>
      <c r="AGC197" s="973"/>
      <c r="AGD197" s="973"/>
      <c r="AGE197" s="973"/>
      <c r="AGF197" s="973"/>
      <c r="AGG197" s="973"/>
      <c r="AGH197" s="973"/>
      <c r="AGI197" s="973"/>
      <c r="AGJ197" s="973"/>
      <c r="AGK197" s="973"/>
      <c r="AGL197" s="973"/>
      <c r="AGM197" s="973"/>
      <c r="AGN197" s="973"/>
      <c r="AGO197" s="973"/>
      <c r="AGP197" s="973"/>
      <c r="AGQ197" s="973"/>
      <c r="AGR197" s="973"/>
      <c r="AGS197" s="973"/>
      <c r="AGT197" s="973"/>
      <c r="AGU197" s="973"/>
      <c r="AGV197" s="973"/>
      <c r="AGW197" s="973"/>
      <c r="AGX197" s="973"/>
      <c r="AGY197" s="973"/>
      <c r="AGZ197" s="973"/>
      <c r="AHA197" s="973"/>
      <c r="AHB197" s="973"/>
      <c r="AHC197" s="973"/>
      <c r="AHD197" s="973"/>
      <c r="AHE197" s="973"/>
      <c r="AHF197" s="973"/>
      <c r="AHG197" s="973"/>
      <c r="AHH197" s="973"/>
      <c r="AHI197" s="973"/>
      <c r="AHJ197" s="973"/>
      <c r="AHK197" s="973"/>
      <c r="AHL197" s="973"/>
      <c r="AHM197" s="973"/>
      <c r="AHN197" s="973"/>
      <c r="AHO197" s="973"/>
      <c r="AHP197" s="973"/>
      <c r="AHQ197" s="973"/>
      <c r="AHR197" s="973"/>
      <c r="AHS197" s="973"/>
      <c r="AHT197" s="973"/>
      <c r="AHU197" s="973"/>
      <c r="AHV197" s="973"/>
      <c r="AHW197" s="973"/>
      <c r="AHX197" s="973"/>
      <c r="AHY197" s="973"/>
      <c r="AHZ197" s="973"/>
      <c r="AIA197" s="973"/>
      <c r="AIB197" s="973"/>
      <c r="AIC197" s="973"/>
      <c r="AID197" s="973"/>
      <c r="AIE197" s="973"/>
      <c r="AIF197" s="973"/>
      <c r="AIG197" s="973"/>
      <c r="AIH197" s="973"/>
      <c r="AII197" s="973"/>
      <c r="AIJ197" s="973"/>
      <c r="AIK197" s="973"/>
      <c r="AIL197" s="973"/>
      <c r="AIM197" s="973"/>
      <c r="AIN197" s="973"/>
      <c r="AIO197" s="973"/>
      <c r="AIP197" s="973"/>
      <c r="AIQ197" s="973"/>
      <c r="AIR197" s="973"/>
      <c r="AIS197" s="973"/>
      <c r="AIT197" s="973"/>
      <c r="AIU197" s="973"/>
      <c r="AIV197" s="973"/>
      <c r="AIW197" s="973"/>
      <c r="AIX197" s="973"/>
      <c r="AIY197" s="973"/>
      <c r="AIZ197" s="973"/>
      <c r="AJA197" s="973"/>
      <c r="AJB197" s="973"/>
      <c r="AJC197" s="973"/>
      <c r="AJD197" s="973"/>
      <c r="AJE197" s="973"/>
      <c r="AJF197" s="973"/>
      <c r="AJG197" s="973"/>
      <c r="AJH197" s="973"/>
      <c r="AJI197" s="973"/>
      <c r="AJJ197" s="973"/>
      <c r="AJK197" s="973"/>
      <c r="AJL197" s="973"/>
      <c r="AJM197" s="973"/>
      <c r="AJN197" s="973"/>
      <c r="AJO197" s="973"/>
      <c r="AJP197" s="973"/>
      <c r="AJQ197" s="973"/>
      <c r="AJR197" s="973"/>
      <c r="AJS197" s="973"/>
      <c r="AJT197" s="973"/>
      <c r="AJU197" s="973"/>
      <c r="AJV197" s="973"/>
      <c r="AJW197" s="973"/>
      <c r="AJX197" s="973"/>
      <c r="AJY197" s="973"/>
      <c r="AJZ197" s="973"/>
      <c r="AKA197" s="973"/>
      <c r="AKB197" s="973"/>
      <c r="AKC197" s="973"/>
      <c r="AKD197" s="973"/>
      <c r="AKE197" s="973"/>
      <c r="AKF197" s="973"/>
      <c r="AKG197" s="973"/>
      <c r="AKH197" s="973"/>
      <c r="AKI197" s="973"/>
      <c r="AKJ197" s="973"/>
      <c r="AKK197" s="973"/>
      <c r="AKL197" s="973"/>
      <c r="AKM197" s="973"/>
      <c r="AKN197" s="973"/>
      <c r="AKO197" s="973"/>
      <c r="AKP197" s="973"/>
      <c r="AKQ197" s="973"/>
      <c r="AKR197" s="973"/>
      <c r="AKS197" s="973"/>
      <c r="AKT197" s="973"/>
      <c r="AKU197" s="973"/>
      <c r="AKV197" s="973"/>
      <c r="AKW197" s="973"/>
      <c r="AKX197" s="973"/>
      <c r="AKY197" s="973"/>
      <c r="AKZ197" s="973"/>
      <c r="ALA197" s="973"/>
      <c r="ALB197" s="973"/>
      <c r="ALC197" s="973"/>
      <c r="ALD197" s="973"/>
      <c r="ALE197" s="973"/>
      <c r="ALF197" s="973"/>
      <c r="ALG197" s="973"/>
      <c r="ALH197" s="973"/>
      <c r="ALI197" s="973"/>
      <c r="ALJ197" s="973"/>
      <c r="ALK197" s="973"/>
      <c r="ALL197" s="973"/>
      <c r="ALM197" s="973"/>
      <c r="ALN197" s="973"/>
      <c r="ALO197" s="973"/>
      <c r="ALP197" s="973"/>
      <c r="ALQ197" s="973"/>
      <c r="ALR197" s="973"/>
      <c r="ALS197" s="973"/>
      <c r="ALT197" s="973"/>
      <c r="ALU197" s="973"/>
      <c r="ALV197" s="973"/>
      <c r="ALW197" s="973"/>
      <c r="ALX197" s="973"/>
      <c r="ALY197" s="973"/>
      <c r="ALZ197" s="973"/>
      <c r="AMA197" s="973"/>
      <c r="AMB197" s="973"/>
      <c r="AMC197" s="973"/>
      <c r="AMD197" s="973"/>
      <c r="AME197" s="973"/>
      <c r="AMF197" s="973"/>
      <c r="AMG197" s="973"/>
      <c r="AMH197" s="973"/>
      <c r="AMI197" s="973"/>
      <c r="AMJ197" s="973"/>
      <c r="AMK197" s="973"/>
      <c r="AML197" s="973"/>
      <c r="AMM197" s="973"/>
      <c r="AMN197" s="973"/>
      <c r="AMO197" s="973"/>
      <c r="AMP197" s="973"/>
      <c r="AMQ197" s="973"/>
      <c r="AMR197" s="973"/>
      <c r="AMS197" s="973"/>
      <c r="AMT197" s="973"/>
      <c r="AMU197" s="973"/>
      <c r="AMV197" s="973"/>
      <c r="AMW197" s="973"/>
      <c r="AMX197" s="973"/>
      <c r="AMY197" s="973"/>
      <c r="AMZ197" s="973"/>
      <c r="ANA197" s="973"/>
      <c r="ANB197" s="973"/>
      <c r="ANC197" s="973"/>
      <c r="AND197" s="973"/>
      <c r="ANE197" s="973"/>
      <c r="ANF197" s="973"/>
      <c r="ANG197" s="973"/>
      <c r="ANH197" s="973"/>
      <c r="ANI197" s="973"/>
      <c r="ANJ197" s="973"/>
      <c r="ANK197" s="973"/>
      <c r="ANL197" s="973"/>
      <c r="ANM197" s="973"/>
      <c r="ANN197" s="973"/>
      <c r="ANO197" s="973"/>
      <c r="ANP197" s="973"/>
      <c r="ANQ197" s="973"/>
      <c r="ANR197" s="973"/>
      <c r="ANS197" s="973"/>
      <c r="ANT197" s="973"/>
      <c r="ANU197" s="973"/>
      <c r="ANV197" s="973"/>
      <c r="ANW197" s="973"/>
      <c r="ANX197" s="973"/>
      <c r="ANY197" s="973"/>
      <c r="ANZ197" s="973"/>
      <c r="AOA197" s="973"/>
      <c r="AOB197" s="973"/>
      <c r="AOC197" s="973"/>
      <c r="AOD197" s="973"/>
      <c r="AOE197" s="973"/>
      <c r="AOF197" s="973"/>
      <c r="AOG197" s="973"/>
      <c r="AOH197" s="973"/>
      <c r="AOI197" s="973"/>
      <c r="AOJ197" s="973"/>
      <c r="AOK197" s="973"/>
      <c r="AOL197" s="973"/>
      <c r="AOM197" s="973"/>
      <c r="AON197" s="973"/>
      <c r="AOO197" s="973"/>
      <c r="AOP197" s="973"/>
      <c r="AOQ197" s="973"/>
      <c r="AOR197" s="973"/>
      <c r="AOS197" s="973"/>
      <c r="AOT197" s="973"/>
      <c r="AOU197" s="973"/>
      <c r="AOV197" s="973"/>
      <c r="AOW197" s="973"/>
      <c r="AOX197" s="973"/>
      <c r="AOY197" s="973"/>
      <c r="AOZ197" s="973"/>
      <c r="APA197" s="973"/>
      <c r="APB197" s="973"/>
      <c r="APC197" s="973"/>
      <c r="APD197" s="973"/>
      <c r="APE197" s="973"/>
      <c r="APF197" s="973"/>
      <c r="APG197" s="973"/>
      <c r="APH197" s="973"/>
      <c r="API197" s="973"/>
      <c r="APJ197" s="973"/>
      <c r="APK197" s="973"/>
      <c r="APL197" s="973"/>
      <c r="APM197" s="973"/>
      <c r="APN197" s="973"/>
      <c r="APO197" s="973"/>
      <c r="APP197" s="973"/>
      <c r="APQ197" s="973"/>
      <c r="APR197" s="973"/>
      <c r="APS197" s="973"/>
      <c r="APT197" s="973"/>
      <c r="APU197" s="973"/>
      <c r="APV197" s="973"/>
      <c r="APW197" s="973"/>
      <c r="APX197" s="973"/>
      <c r="APY197" s="973"/>
      <c r="APZ197" s="973"/>
      <c r="AQA197" s="973"/>
      <c r="AQB197" s="973"/>
      <c r="AQC197" s="973"/>
      <c r="AQD197" s="973"/>
      <c r="AQE197" s="973"/>
      <c r="AQF197" s="973"/>
      <c r="AQG197" s="973"/>
      <c r="AQH197" s="973"/>
      <c r="AQI197" s="973"/>
      <c r="AQJ197" s="973"/>
      <c r="AQK197" s="973"/>
      <c r="AQL197" s="973"/>
      <c r="AQM197" s="973"/>
      <c r="AQN197" s="973"/>
      <c r="AQO197" s="973"/>
      <c r="AQP197" s="973"/>
      <c r="AQQ197" s="973"/>
      <c r="AQR197" s="973"/>
      <c r="AQS197" s="973"/>
      <c r="AQT197" s="973"/>
      <c r="AQU197" s="973"/>
      <c r="AQV197" s="973"/>
      <c r="AQW197" s="973"/>
      <c r="AQX197" s="973"/>
      <c r="AQY197" s="973"/>
      <c r="AQZ197" s="973"/>
      <c r="ARA197" s="973"/>
      <c r="ARB197" s="973"/>
      <c r="ARC197" s="973"/>
      <c r="ARD197" s="973"/>
      <c r="ARE197" s="973"/>
      <c r="ARF197" s="973"/>
      <c r="ARG197" s="973"/>
      <c r="ARH197" s="973"/>
      <c r="ARI197" s="973"/>
      <c r="ARJ197" s="973"/>
      <c r="ARK197" s="973"/>
      <c r="ARL197" s="973"/>
      <c r="ARM197" s="973"/>
      <c r="ARN197" s="973"/>
      <c r="ARO197" s="973"/>
      <c r="ARP197" s="973"/>
      <c r="ARQ197" s="973"/>
      <c r="ARR197" s="973"/>
      <c r="ARS197" s="973"/>
      <c r="ART197" s="973"/>
      <c r="ARU197" s="973"/>
      <c r="ARV197" s="973"/>
      <c r="ARW197" s="973"/>
      <c r="ARX197" s="973"/>
      <c r="ARY197" s="973"/>
      <c r="ARZ197" s="973"/>
      <c r="ASA197" s="973"/>
      <c r="ASB197" s="973"/>
      <c r="ASC197" s="973"/>
      <c r="ASD197" s="973"/>
      <c r="ASE197" s="973"/>
      <c r="ASF197" s="973"/>
      <c r="ASG197" s="973"/>
      <c r="ASH197" s="973"/>
      <c r="ASI197" s="973"/>
      <c r="ASJ197" s="973"/>
      <c r="ASK197" s="973"/>
      <c r="ASL197" s="973"/>
      <c r="ASM197" s="973"/>
      <c r="ASN197" s="973"/>
      <c r="ASO197" s="973"/>
      <c r="ASP197" s="973"/>
      <c r="ASQ197" s="973"/>
      <c r="ASR197" s="973"/>
      <c r="ASS197" s="973"/>
      <c r="AST197" s="973"/>
      <c r="ASU197" s="973"/>
      <c r="ASV197" s="973"/>
      <c r="ASW197" s="973"/>
      <c r="ASX197" s="973"/>
      <c r="ASY197" s="973"/>
      <c r="ASZ197" s="973"/>
      <c r="ATA197" s="973"/>
      <c r="ATB197" s="973"/>
      <c r="ATC197" s="973"/>
      <c r="ATD197" s="973"/>
      <c r="ATE197" s="973"/>
      <c r="ATF197" s="973"/>
      <c r="ATG197" s="973"/>
      <c r="ATH197" s="973"/>
      <c r="ATI197" s="973"/>
      <c r="ATJ197" s="973"/>
      <c r="ATK197" s="973"/>
      <c r="ATL197" s="973"/>
      <c r="ATM197" s="973"/>
      <c r="ATN197" s="973"/>
      <c r="ATO197" s="973"/>
      <c r="ATP197" s="973"/>
      <c r="ATQ197" s="973"/>
      <c r="ATR197" s="973"/>
      <c r="ATS197" s="973"/>
      <c r="ATT197" s="973"/>
      <c r="ATU197" s="973"/>
      <c r="ATV197" s="973"/>
      <c r="ATW197" s="973"/>
      <c r="ATX197" s="973"/>
      <c r="ATY197" s="973"/>
      <c r="ATZ197" s="973"/>
      <c r="AUA197" s="973"/>
      <c r="AUB197" s="973"/>
      <c r="AUC197" s="973"/>
      <c r="AUD197" s="973"/>
      <c r="AUE197" s="973"/>
      <c r="AUF197" s="973"/>
      <c r="AUG197" s="973"/>
      <c r="AUH197" s="973"/>
      <c r="AUI197" s="973"/>
      <c r="AUJ197" s="973"/>
      <c r="AUK197" s="973"/>
      <c r="AUL197" s="973"/>
      <c r="AUM197" s="973"/>
      <c r="AUN197" s="973"/>
      <c r="AUO197" s="973"/>
      <c r="AUP197" s="973"/>
      <c r="AUQ197" s="973"/>
      <c r="AUR197" s="973"/>
      <c r="AUS197" s="973"/>
      <c r="AUT197" s="973"/>
      <c r="AUU197" s="973"/>
      <c r="AUV197" s="973"/>
      <c r="AUW197" s="973"/>
      <c r="AUX197" s="973"/>
      <c r="AUY197" s="973"/>
      <c r="AUZ197" s="973"/>
      <c r="AVA197" s="973"/>
      <c r="AVB197" s="973"/>
      <c r="AVC197" s="973"/>
      <c r="AVD197" s="973"/>
      <c r="AVE197" s="973"/>
      <c r="AVF197" s="973"/>
      <c r="AVG197" s="973"/>
      <c r="AVH197" s="973"/>
      <c r="AVI197" s="973"/>
      <c r="AVJ197" s="973"/>
      <c r="AVK197" s="973"/>
      <c r="AVL197" s="973"/>
      <c r="AVM197" s="973"/>
      <c r="AVN197" s="973"/>
      <c r="AVO197" s="973"/>
      <c r="AVP197" s="973"/>
      <c r="AVQ197" s="973"/>
      <c r="AVR197" s="973"/>
      <c r="AVS197" s="973"/>
      <c r="AVT197" s="973"/>
      <c r="AVU197" s="973"/>
      <c r="AVV197" s="973"/>
      <c r="AVW197" s="973"/>
      <c r="AVX197" s="973"/>
      <c r="AVY197" s="973"/>
      <c r="AVZ197" s="973"/>
      <c r="AWA197" s="973"/>
      <c r="AWB197" s="973"/>
      <c r="AWC197" s="973"/>
      <c r="AWD197" s="973"/>
      <c r="AWE197" s="973"/>
      <c r="AWF197" s="973"/>
      <c r="AWG197" s="973"/>
      <c r="AWH197" s="973"/>
      <c r="AWI197" s="973"/>
      <c r="AWJ197" s="973"/>
      <c r="AWK197" s="973"/>
      <c r="AWL197" s="973"/>
      <c r="AWM197" s="973"/>
      <c r="AWN197" s="973"/>
      <c r="AWO197" s="973"/>
      <c r="AWP197" s="973"/>
      <c r="AWQ197" s="973"/>
      <c r="AWR197" s="973"/>
      <c r="AWS197" s="973"/>
      <c r="AWT197" s="973"/>
      <c r="AWU197" s="973"/>
      <c r="AWV197" s="973"/>
      <c r="AWW197" s="973"/>
      <c r="AWX197" s="973"/>
      <c r="AWY197" s="973"/>
      <c r="AWZ197" s="973"/>
      <c r="AXA197" s="973"/>
      <c r="AXB197" s="973"/>
      <c r="AXC197" s="973"/>
      <c r="AXD197" s="973"/>
      <c r="AXE197" s="973"/>
      <c r="AXF197" s="973"/>
      <c r="AXG197" s="973"/>
      <c r="AXH197" s="973"/>
      <c r="AXI197" s="973"/>
      <c r="AXJ197" s="973"/>
      <c r="AXK197" s="973"/>
      <c r="AXL197" s="973"/>
      <c r="AXM197" s="973"/>
      <c r="AXN197" s="973"/>
      <c r="AXO197" s="973"/>
      <c r="AXP197" s="973"/>
      <c r="AXQ197" s="973"/>
      <c r="AXR197" s="973"/>
      <c r="AXS197" s="973"/>
      <c r="AXT197" s="973"/>
      <c r="AXU197" s="973"/>
      <c r="AXV197" s="973"/>
      <c r="AXW197" s="973"/>
      <c r="AXX197" s="973"/>
      <c r="AXY197" s="973"/>
      <c r="AXZ197" s="973"/>
      <c r="AYA197" s="973"/>
      <c r="AYB197" s="973"/>
      <c r="AYC197" s="973"/>
      <c r="AYD197" s="973"/>
      <c r="AYE197" s="973"/>
      <c r="AYF197" s="973"/>
      <c r="AYG197" s="973"/>
      <c r="AYH197" s="973"/>
      <c r="AYI197" s="973"/>
      <c r="AYJ197" s="973"/>
      <c r="AYK197" s="973"/>
      <c r="AYL197" s="973"/>
      <c r="AYM197" s="973"/>
      <c r="AYN197" s="973"/>
      <c r="AYO197" s="973"/>
      <c r="AYP197" s="973"/>
      <c r="AYQ197" s="973"/>
      <c r="AYR197" s="973"/>
      <c r="AYS197" s="973"/>
      <c r="AYT197" s="973"/>
      <c r="AYU197" s="973"/>
      <c r="AYV197" s="973"/>
      <c r="AYW197" s="973"/>
      <c r="AYX197" s="973"/>
      <c r="AYY197" s="973"/>
      <c r="AYZ197" s="973"/>
      <c r="AZA197" s="973"/>
      <c r="AZB197" s="973"/>
      <c r="AZC197" s="973"/>
      <c r="AZD197" s="973"/>
      <c r="AZE197" s="973"/>
      <c r="AZF197" s="973"/>
      <c r="AZG197" s="973"/>
      <c r="AZH197" s="973"/>
      <c r="AZI197" s="973"/>
      <c r="AZJ197" s="973"/>
      <c r="AZK197" s="973"/>
      <c r="AZL197" s="973"/>
      <c r="AZM197" s="973"/>
      <c r="AZN197" s="973"/>
      <c r="AZO197" s="973"/>
      <c r="AZP197" s="973"/>
      <c r="AZQ197" s="973"/>
      <c r="AZR197" s="973"/>
      <c r="AZS197" s="973"/>
      <c r="AZT197" s="973"/>
      <c r="AZU197" s="973"/>
      <c r="AZV197" s="973"/>
      <c r="AZW197" s="973"/>
      <c r="AZX197" s="973"/>
      <c r="AZY197" s="973"/>
      <c r="AZZ197" s="973"/>
      <c r="BAA197" s="973"/>
      <c r="BAB197" s="973"/>
      <c r="BAC197" s="973"/>
      <c r="BAD197" s="973"/>
      <c r="BAE197" s="973"/>
      <c r="BAF197" s="973"/>
      <c r="BAG197" s="973"/>
      <c r="BAH197" s="973"/>
      <c r="BAI197" s="973"/>
      <c r="BAJ197" s="973"/>
      <c r="BAK197" s="973"/>
      <c r="BAL197" s="973"/>
      <c r="BAM197" s="973"/>
      <c r="BAN197" s="973"/>
      <c r="BAO197" s="973"/>
      <c r="BAP197" s="973"/>
      <c r="BAQ197" s="973"/>
      <c r="BAR197" s="973"/>
      <c r="BAS197" s="973"/>
      <c r="BAT197" s="973"/>
      <c r="BAU197" s="973"/>
      <c r="BAV197" s="973"/>
      <c r="BAW197" s="973"/>
      <c r="BAX197" s="973"/>
      <c r="BAY197" s="973"/>
      <c r="BAZ197" s="973"/>
      <c r="BBA197" s="973"/>
      <c r="BBB197" s="973"/>
      <c r="BBC197" s="973"/>
      <c r="BBD197" s="973"/>
      <c r="BBE197" s="973"/>
      <c r="BBF197" s="973"/>
      <c r="BBG197" s="973"/>
      <c r="BBH197" s="973"/>
      <c r="BBI197" s="973"/>
      <c r="BBJ197" s="973"/>
      <c r="BBK197" s="973"/>
      <c r="BBL197" s="973"/>
      <c r="BBM197" s="973"/>
      <c r="BBN197" s="973"/>
      <c r="BBO197" s="973"/>
      <c r="BBP197" s="973"/>
      <c r="BBQ197" s="973"/>
      <c r="BBR197" s="973"/>
      <c r="BBS197" s="973"/>
      <c r="BBT197" s="973"/>
      <c r="BBU197" s="973"/>
      <c r="BBV197" s="973"/>
      <c r="BBW197" s="973"/>
      <c r="BBX197" s="973"/>
      <c r="BBY197" s="973"/>
      <c r="BBZ197" s="973"/>
      <c r="BCA197" s="973"/>
      <c r="BCB197" s="973"/>
      <c r="BCC197" s="973"/>
      <c r="BCD197" s="973"/>
      <c r="BCE197" s="973"/>
      <c r="BCF197" s="973"/>
      <c r="BCG197" s="973"/>
      <c r="BCH197" s="973"/>
      <c r="BCI197" s="973"/>
      <c r="BCJ197" s="973"/>
      <c r="BCK197" s="973"/>
      <c r="BCL197" s="973"/>
      <c r="BCM197" s="973"/>
      <c r="BCN197" s="973"/>
      <c r="BCO197" s="973"/>
      <c r="BCP197" s="973"/>
      <c r="BCQ197" s="973"/>
      <c r="BCR197" s="973"/>
      <c r="BCS197" s="973"/>
      <c r="BCT197" s="973"/>
      <c r="BCU197" s="973"/>
      <c r="BCV197" s="973"/>
      <c r="BCW197" s="973"/>
      <c r="BCX197" s="973"/>
      <c r="BCY197" s="973"/>
      <c r="BCZ197" s="973"/>
      <c r="BDA197" s="973"/>
      <c r="BDB197" s="973"/>
      <c r="BDC197" s="973"/>
      <c r="BDD197" s="973"/>
      <c r="BDE197" s="973"/>
      <c r="BDF197" s="973"/>
      <c r="BDG197" s="973"/>
      <c r="BDH197" s="973"/>
      <c r="BDI197" s="973"/>
      <c r="BDJ197" s="973"/>
      <c r="BDK197" s="973"/>
      <c r="BDL197" s="973"/>
      <c r="BDM197" s="973"/>
      <c r="BDN197" s="973"/>
      <c r="BDO197" s="973"/>
      <c r="BDP197" s="973"/>
      <c r="BDQ197" s="973"/>
      <c r="BDR197" s="973"/>
      <c r="BDS197" s="973"/>
      <c r="BDT197" s="973"/>
      <c r="BDU197" s="973"/>
      <c r="BDV197" s="973"/>
      <c r="BDW197" s="973"/>
      <c r="BDX197" s="973"/>
      <c r="BDY197" s="973"/>
      <c r="BDZ197" s="973"/>
      <c r="BEA197" s="973"/>
      <c r="BEB197" s="973"/>
      <c r="BEC197" s="973"/>
      <c r="BED197" s="973"/>
      <c r="BEE197" s="973"/>
      <c r="BEF197" s="973"/>
      <c r="BEG197" s="973"/>
      <c r="BEH197" s="973"/>
      <c r="BEI197" s="973"/>
      <c r="BEJ197" s="973"/>
      <c r="BEK197" s="973"/>
      <c r="BEL197" s="973"/>
      <c r="BEM197" s="973"/>
      <c r="BEN197" s="973"/>
      <c r="BEO197" s="973"/>
      <c r="BEP197" s="973"/>
      <c r="BEQ197" s="973"/>
      <c r="BER197" s="973"/>
      <c r="BES197" s="973"/>
      <c r="BET197" s="973"/>
      <c r="BEU197" s="973"/>
      <c r="BEV197" s="973"/>
      <c r="BEW197" s="973"/>
      <c r="BEX197" s="973"/>
      <c r="BEY197" s="973"/>
      <c r="BEZ197" s="973"/>
      <c r="BFA197" s="973"/>
      <c r="BFB197" s="973"/>
      <c r="BFC197" s="973"/>
      <c r="BFD197" s="973"/>
      <c r="BFE197" s="973"/>
      <c r="BFF197" s="973"/>
      <c r="BFG197" s="973"/>
      <c r="BFH197" s="973"/>
      <c r="BFI197" s="973"/>
      <c r="BFJ197" s="973"/>
      <c r="BFK197" s="973"/>
      <c r="BFL197" s="973"/>
      <c r="BFM197" s="973"/>
      <c r="BFN197" s="973"/>
      <c r="BFO197" s="973"/>
      <c r="BFP197" s="973"/>
      <c r="BFQ197" s="973"/>
      <c r="BFR197" s="973"/>
      <c r="BFS197" s="973"/>
      <c r="BFT197" s="973"/>
      <c r="BFU197" s="973"/>
      <c r="BFV197" s="973"/>
      <c r="BFW197" s="973"/>
      <c r="BFX197" s="973"/>
      <c r="BFY197" s="973"/>
      <c r="BFZ197" s="973"/>
      <c r="BGA197" s="973"/>
      <c r="BGB197" s="973"/>
      <c r="BGC197" s="973"/>
      <c r="BGD197" s="973"/>
      <c r="BGE197" s="973"/>
      <c r="BGF197" s="973"/>
      <c r="BGG197" s="973"/>
      <c r="BGH197" s="973"/>
      <c r="BGI197" s="973"/>
      <c r="BGJ197" s="973"/>
      <c r="BGK197" s="973"/>
      <c r="BGL197" s="973"/>
      <c r="BGM197" s="973"/>
      <c r="BGN197" s="973"/>
      <c r="BGO197" s="973"/>
      <c r="BGP197" s="973"/>
      <c r="BGQ197" s="973"/>
      <c r="BGR197" s="973"/>
      <c r="BGS197" s="973"/>
      <c r="BGT197" s="973"/>
      <c r="BGU197" s="973"/>
      <c r="BGV197" s="973"/>
      <c r="BGW197" s="973"/>
      <c r="BGX197" s="973"/>
      <c r="BGY197" s="973"/>
      <c r="BGZ197" s="973"/>
      <c r="BHA197" s="973"/>
      <c r="BHB197" s="973"/>
      <c r="BHC197" s="973"/>
      <c r="BHD197" s="973"/>
      <c r="BHE197" s="973"/>
      <c r="BHF197" s="973"/>
      <c r="BHG197" s="973"/>
      <c r="BHH197" s="973"/>
      <c r="BHI197" s="973"/>
      <c r="BHJ197" s="973"/>
      <c r="BHK197" s="973"/>
      <c r="BHL197" s="973"/>
      <c r="BHM197" s="973"/>
      <c r="BHN197" s="973"/>
      <c r="BHO197" s="973"/>
      <c r="BHP197" s="973"/>
      <c r="BHQ197" s="973"/>
      <c r="BHR197" s="973"/>
      <c r="BHS197" s="973"/>
      <c r="BHT197" s="973"/>
      <c r="BHU197" s="973"/>
      <c r="BHV197" s="973"/>
      <c r="BHW197" s="973"/>
      <c r="BHX197" s="973"/>
      <c r="BHY197" s="973"/>
      <c r="BHZ197" s="973"/>
      <c r="BIA197" s="973"/>
      <c r="BIB197" s="973"/>
      <c r="BIC197" s="973"/>
      <c r="BID197" s="973"/>
      <c r="BIE197" s="973"/>
      <c r="BIF197" s="973"/>
      <c r="BIG197" s="973"/>
      <c r="BIH197" s="973"/>
      <c r="BII197" s="973"/>
      <c r="BIJ197" s="973"/>
      <c r="BIK197" s="973"/>
      <c r="BIL197" s="973"/>
      <c r="BIM197" s="973"/>
      <c r="BIN197" s="973"/>
      <c r="BIO197" s="973"/>
      <c r="BIP197" s="973"/>
      <c r="BIQ197" s="973"/>
      <c r="BIR197" s="973"/>
      <c r="BIS197" s="973"/>
      <c r="BIT197" s="973"/>
      <c r="BIU197" s="973"/>
      <c r="BIV197" s="973"/>
      <c r="BIW197" s="973"/>
      <c r="BIX197" s="973"/>
      <c r="BIY197" s="973"/>
      <c r="BIZ197" s="973"/>
      <c r="BJA197" s="973"/>
      <c r="BJB197" s="973"/>
      <c r="BJC197" s="973"/>
      <c r="BJD197" s="973"/>
      <c r="BJE197" s="973"/>
      <c r="BJF197" s="973"/>
      <c r="BJG197" s="973"/>
      <c r="BJH197" s="973"/>
      <c r="BJI197" s="973"/>
      <c r="BJJ197" s="973"/>
      <c r="BJK197" s="973"/>
      <c r="BJL197" s="973"/>
      <c r="BJM197" s="973"/>
      <c r="BJN197" s="973"/>
      <c r="BJO197" s="973"/>
      <c r="BJP197" s="973"/>
      <c r="BJQ197" s="973"/>
      <c r="BJR197" s="973"/>
      <c r="BJS197" s="973"/>
      <c r="BJT197" s="973"/>
      <c r="BJU197" s="973"/>
      <c r="BJV197" s="973"/>
      <c r="BJW197" s="973"/>
      <c r="BJX197" s="973"/>
      <c r="BJY197" s="973"/>
      <c r="BJZ197" s="973"/>
      <c r="BKA197" s="973"/>
      <c r="BKB197" s="973"/>
      <c r="BKC197" s="973"/>
      <c r="BKD197" s="973"/>
      <c r="BKE197" s="973"/>
      <c r="BKF197" s="973"/>
      <c r="BKG197" s="973"/>
      <c r="BKH197" s="973"/>
      <c r="BKI197" s="973"/>
      <c r="BKJ197" s="973"/>
      <c r="BKK197" s="973"/>
      <c r="BKL197" s="973"/>
      <c r="BKM197" s="973"/>
      <c r="BKN197" s="973"/>
      <c r="BKO197" s="973"/>
      <c r="BKP197" s="973"/>
      <c r="BKQ197" s="973"/>
      <c r="BKR197" s="973"/>
      <c r="BKS197" s="973"/>
      <c r="BKT197" s="973"/>
      <c r="BKU197" s="973"/>
      <c r="BKV197" s="973"/>
      <c r="BKW197" s="973"/>
      <c r="BKX197" s="973"/>
      <c r="BKY197" s="973"/>
      <c r="BKZ197" s="973"/>
      <c r="BLA197" s="973"/>
      <c r="BLB197" s="973"/>
      <c r="BLC197" s="973"/>
      <c r="BLD197" s="973"/>
      <c r="BLE197" s="973"/>
      <c r="BLF197" s="973"/>
      <c r="BLG197" s="973"/>
      <c r="BLH197" s="973"/>
      <c r="BLI197" s="973"/>
      <c r="BLJ197" s="973"/>
      <c r="BLK197" s="973"/>
      <c r="BLL197" s="973"/>
      <c r="BLM197" s="973"/>
      <c r="BLN197" s="973"/>
      <c r="BLO197" s="973"/>
      <c r="BLP197" s="973"/>
      <c r="BLQ197" s="973"/>
      <c r="BLR197" s="973"/>
      <c r="BLS197" s="973"/>
      <c r="BLT197" s="973"/>
      <c r="BLU197" s="973"/>
      <c r="BLV197" s="973"/>
      <c r="BLW197" s="973"/>
      <c r="BLX197" s="973"/>
      <c r="BLY197" s="973"/>
      <c r="BLZ197" s="973"/>
      <c r="BMA197" s="973"/>
      <c r="BMB197" s="973"/>
      <c r="BMC197" s="973"/>
      <c r="BMD197" s="973"/>
      <c r="BME197" s="973"/>
      <c r="BMF197" s="973"/>
      <c r="BMG197" s="973"/>
      <c r="BMH197" s="973"/>
      <c r="BMI197" s="973"/>
      <c r="BMJ197" s="973"/>
      <c r="BMK197" s="973"/>
      <c r="BML197" s="973"/>
      <c r="BMM197" s="973"/>
      <c r="BMN197" s="973"/>
      <c r="BMO197" s="973"/>
      <c r="BMP197" s="973"/>
      <c r="BMQ197" s="973"/>
      <c r="BMR197" s="973"/>
      <c r="BMS197" s="973"/>
      <c r="BMT197" s="973"/>
      <c r="BMU197" s="973"/>
      <c r="BMV197" s="973"/>
      <c r="BMW197" s="973"/>
      <c r="BMX197" s="973"/>
      <c r="BMY197" s="973"/>
      <c r="BMZ197" s="973"/>
      <c r="BNA197" s="973"/>
      <c r="BNB197" s="973"/>
      <c r="BNC197" s="973"/>
      <c r="BND197" s="973"/>
      <c r="BNE197" s="973"/>
      <c r="BNF197" s="973"/>
      <c r="BNG197" s="973"/>
      <c r="BNH197" s="973"/>
      <c r="BNI197" s="973"/>
      <c r="BNJ197" s="973"/>
      <c r="BNK197" s="973"/>
      <c r="BNL197" s="973"/>
      <c r="BNM197" s="973"/>
      <c r="BNN197" s="973"/>
      <c r="BNO197" s="973"/>
      <c r="BNP197" s="973"/>
      <c r="BNQ197" s="973"/>
      <c r="BNR197" s="973"/>
      <c r="BNS197" s="973"/>
      <c r="BNT197" s="973"/>
      <c r="BNU197" s="973"/>
      <c r="BNV197" s="973"/>
      <c r="BNW197" s="973"/>
      <c r="BNX197" s="973"/>
      <c r="BNY197" s="973"/>
      <c r="BNZ197" s="973"/>
      <c r="BOA197" s="973"/>
      <c r="BOB197" s="973"/>
      <c r="BOC197" s="973"/>
      <c r="BOD197" s="973"/>
      <c r="BOE197" s="973"/>
      <c r="BOF197" s="973"/>
      <c r="BOG197" s="973"/>
      <c r="BOH197" s="973"/>
      <c r="BOI197" s="973"/>
      <c r="BOJ197" s="973"/>
      <c r="BOK197" s="973"/>
      <c r="BOL197" s="973"/>
      <c r="BOM197" s="973"/>
      <c r="BON197" s="973"/>
      <c r="BOO197" s="973"/>
      <c r="BOP197" s="973"/>
      <c r="BOQ197" s="973"/>
      <c r="BOR197" s="973"/>
      <c r="BOS197" s="973"/>
      <c r="BOT197" s="973"/>
      <c r="BOU197" s="973"/>
      <c r="BOV197" s="973"/>
      <c r="BOW197" s="973"/>
      <c r="BOX197" s="973"/>
      <c r="BOY197" s="973"/>
      <c r="BOZ197" s="973"/>
      <c r="BPA197" s="973"/>
      <c r="BPB197" s="973"/>
      <c r="BPC197" s="973"/>
      <c r="BPD197" s="973"/>
      <c r="BPE197" s="973"/>
      <c r="BPF197" s="973"/>
      <c r="BPG197" s="973"/>
      <c r="BPH197" s="973"/>
      <c r="BPI197" s="973"/>
      <c r="BPJ197" s="973"/>
      <c r="BPK197" s="973"/>
      <c r="BPL197" s="973"/>
      <c r="BPM197" s="973"/>
      <c r="BPN197" s="973"/>
      <c r="BPO197" s="973"/>
      <c r="BPP197" s="973"/>
      <c r="BPQ197" s="973"/>
      <c r="BPR197" s="973"/>
      <c r="BPS197" s="973"/>
      <c r="BPT197" s="973"/>
      <c r="BPU197" s="973"/>
      <c r="BPV197" s="973"/>
      <c r="BPW197" s="973"/>
      <c r="BPX197" s="973"/>
      <c r="BPY197" s="973"/>
      <c r="BPZ197" s="973"/>
      <c r="BQA197" s="973"/>
      <c r="BQB197" s="973"/>
      <c r="BQC197" s="973"/>
      <c r="BQD197" s="973"/>
      <c r="BQE197" s="973"/>
      <c r="BQF197" s="973"/>
      <c r="BQG197" s="973"/>
      <c r="BQH197" s="973"/>
      <c r="BQI197" s="973"/>
      <c r="BQJ197" s="973"/>
      <c r="BQK197" s="973"/>
      <c r="BQL197" s="973"/>
      <c r="BQM197" s="973"/>
      <c r="BQN197" s="973"/>
      <c r="BQO197" s="973"/>
      <c r="BQP197" s="973"/>
      <c r="BQQ197" s="973"/>
      <c r="BQR197" s="973"/>
      <c r="BQS197" s="973"/>
      <c r="BQT197" s="973"/>
      <c r="BQU197" s="973"/>
      <c r="BQV197" s="973"/>
      <c r="BQW197" s="973"/>
      <c r="BQX197" s="973"/>
      <c r="BQY197" s="973"/>
      <c r="BQZ197" s="973"/>
      <c r="BRA197" s="973"/>
      <c r="BRB197" s="973"/>
      <c r="BRC197" s="973"/>
      <c r="BRD197" s="973"/>
      <c r="BRE197" s="973"/>
      <c r="BRF197" s="973"/>
      <c r="BRG197" s="973"/>
      <c r="BRH197" s="973"/>
      <c r="BRI197" s="973"/>
      <c r="BRJ197" s="973"/>
      <c r="BRK197" s="973"/>
      <c r="BRL197" s="973"/>
      <c r="BRM197" s="973"/>
      <c r="BRN197" s="973"/>
      <c r="BRO197" s="973"/>
      <c r="BRP197" s="973"/>
      <c r="BRQ197" s="973"/>
      <c r="BRR197" s="973"/>
      <c r="BRS197" s="973"/>
      <c r="BRT197" s="973"/>
      <c r="BRU197" s="973"/>
      <c r="BRV197" s="973"/>
      <c r="BRW197" s="973"/>
      <c r="BRX197" s="973"/>
      <c r="BRY197" s="973"/>
      <c r="BRZ197" s="973"/>
      <c r="BSA197" s="973"/>
      <c r="BSB197" s="973"/>
      <c r="BSC197" s="973"/>
      <c r="BSD197" s="973"/>
      <c r="BSE197" s="973"/>
      <c r="BSF197" s="973"/>
      <c r="BSG197" s="973"/>
      <c r="BSH197" s="973"/>
      <c r="BSI197" s="973"/>
      <c r="BSJ197" s="973"/>
      <c r="BSK197" s="973"/>
      <c r="BSL197" s="973"/>
      <c r="BSM197" s="973"/>
      <c r="BSN197" s="973"/>
      <c r="BSO197" s="973"/>
      <c r="BSP197" s="973"/>
      <c r="BSQ197" s="973"/>
      <c r="BSR197" s="973"/>
      <c r="BSS197" s="973"/>
      <c r="BST197" s="973"/>
      <c r="BSU197" s="973"/>
      <c r="BSV197" s="973"/>
      <c r="BSW197" s="973"/>
      <c r="BSX197" s="973"/>
      <c r="BSY197" s="973"/>
      <c r="BSZ197" s="973"/>
      <c r="BTA197" s="973"/>
      <c r="BTB197" s="973"/>
      <c r="BTC197" s="973"/>
      <c r="BTD197" s="973"/>
      <c r="BTE197" s="973"/>
      <c r="BTF197" s="973"/>
      <c r="BTG197" s="973"/>
      <c r="BTH197" s="973"/>
      <c r="BTI197" s="973"/>
      <c r="BTJ197" s="973"/>
      <c r="BTK197" s="973"/>
      <c r="BTL197" s="973"/>
      <c r="BTM197" s="973"/>
      <c r="BTN197" s="973"/>
      <c r="BTO197" s="973"/>
      <c r="BTP197" s="973"/>
      <c r="BTQ197" s="973"/>
      <c r="BTR197" s="973"/>
      <c r="BTS197" s="973"/>
      <c r="BTT197" s="973"/>
      <c r="BTU197" s="973"/>
      <c r="BTV197" s="973"/>
      <c r="BTW197" s="973"/>
      <c r="BTX197" s="973"/>
      <c r="BTY197" s="973"/>
      <c r="BTZ197" s="973"/>
      <c r="BUA197" s="973"/>
      <c r="BUB197" s="973"/>
      <c r="BUC197" s="973"/>
      <c r="BUD197" s="973"/>
      <c r="BUE197" s="973"/>
      <c r="BUF197" s="973"/>
      <c r="BUG197" s="973"/>
      <c r="BUH197" s="973"/>
      <c r="BUI197" s="973"/>
      <c r="BUJ197" s="973"/>
      <c r="BUK197" s="973"/>
      <c r="BUL197" s="973"/>
      <c r="BUM197" s="973"/>
      <c r="BUN197" s="973"/>
      <c r="BUO197" s="973"/>
      <c r="BUP197" s="973"/>
      <c r="BUQ197" s="973"/>
      <c r="BUR197" s="973"/>
      <c r="BUS197" s="973"/>
      <c r="BUT197" s="973"/>
      <c r="BUU197" s="973"/>
      <c r="BUV197" s="973"/>
      <c r="BUW197" s="973"/>
      <c r="BUX197" s="973"/>
      <c r="BUY197" s="973"/>
      <c r="BUZ197" s="973"/>
      <c r="BVA197" s="973"/>
      <c r="BVB197" s="973"/>
      <c r="BVC197" s="973"/>
      <c r="BVD197" s="973"/>
      <c r="BVE197" s="973"/>
      <c r="BVF197" s="973"/>
      <c r="BVG197" s="973"/>
      <c r="BVH197" s="973"/>
      <c r="BVI197" s="973"/>
      <c r="BVJ197" s="973"/>
      <c r="BVK197" s="973"/>
      <c r="BVL197" s="973"/>
      <c r="BVM197" s="973"/>
      <c r="BVN197" s="973"/>
      <c r="BVO197" s="973"/>
      <c r="BVP197" s="973"/>
      <c r="BVQ197" s="973"/>
      <c r="BVR197" s="973"/>
      <c r="BVS197" s="973"/>
      <c r="BVT197" s="973"/>
      <c r="BVU197" s="973"/>
      <c r="BVV197" s="973"/>
      <c r="BVW197" s="973"/>
      <c r="BVX197" s="973"/>
      <c r="BVY197" s="973"/>
      <c r="BVZ197" s="973"/>
      <c r="BWA197" s="973"/>
      <c r="BWB197" s="973"/>
      <c r="BWC197" s="973"/>
      <c r="BWD197" s="973"/>
      <c r="BWE197" s="973"/>
      <c r="BWF197" s="973"/>
      <c r="BWG197" s="973"/>
      <c r="BWH197" s="973"/>
      <c r="BWI197" s="973"/>
      <c r="BWJ197" s="973"/>
      <c r="BWK197" s="973"/>
      <c r="BWL197" s="973"/>
      <c r="BWM197" s="973"/>
      <c r="BWN197" s="973"/>
      <c r="BWO197" s="973"/>
      <c r="BWP197" s="973"/>
      <c r="BWQ197" s="973"/>
      <c r="BWR197" s="973"/>
      <c r="BWS197" s="973"/>
      <c r="BWT197" s="973"/>
      <c r="BWU197" s="973"/>
      <c r="BWV197" s="973"/>
      <c r="BWW197" s="973"/>
      <c r="BWX197" s="973"/>
      <c r="BWY197" s="973"/>
      <c r="BWZ197" s="973"/>
      <c r="BXA197" s="973"/>
      <c r="BXB197" s="973"/>
      <c r="BXC197" s="973"/>
      <c r="BXD197" s="973"/>
      <c r="BXE197" s="973"/>
      <c r="BXF197" s="973"/>
      <c r="BXG197" s="973"/>
      <c r="BXH197" s="973"/>
      <c r="BXI197" s="973"/>
      <c r="BXJ197" s="973"/>
      <c r="BXK197" s="973"/>
      <c r="BXL197" s="973"/>
      <c r="BXM197" s="973"/>
      <c r="BXN197" s="973"/>
      <c r="BXO197" s="973"/>
      <c r="BXP197" s="973"/>
      <c r="BXQ197" s="973"/>
      <c r="BXR197" s="973"/>
      <c r="BXS197" s="973"/>
      <c r="BXT197" s="973"/>
      <c r="BXU197" s="973"/>
      <c r="BXV197" s="973"/>
      <c r="BXW197" s="973"/>
      <c r="BXX197" s="973"/>
      <c r="BXY197" s="973"/>
      <c r="BXZ197" s="973"/>
      <c r="BYA197" s="973"/>
      <c r="BYB197" s="973"/>
      <c r="BYC197" s="973"/>
      <c r="BYD197" s="973"/>
      <c r="BYE197" s="973"/>
      <c r="BYF197" s="973"/>
      <c r="BYG197" s="973"/>
      <c r="BYH197" s="973"/>
      <c r="BYI197" s="973"/>
      <c r="BYJ197" s="973"/>
      <c r="BYK197" s="973"/>
      <c r="BYL197" s="973"/>
      <c r="BYM197" s="973"/>
      <c r="BYN197" s="973"/>
      <c r="BYO197" s="973"/>
      <c r="BYP197" s="973"/>
      <c r="BYQ197" s="973"/>
      <c r="BYR197" s="973"/>
      <c r="BYS197" s="973"/>
      <c r="BYT197" s="973"/>
      <c r="BYU197" s="973"/>
      <c r="BYV197" s="973"/>
      <c r="BYW197" s="973"/>
      <c r="BYX197" s="973"/>
      <c r="BYY197" s="973"/>
      <c r="BYZ197" s="973"/>
      <c r="BZA197" s="973"/>
      <c r="BZB197" s="973"/>
      <c r="BZC197" s="973"/>
      <c r="BZD197" s="973"/>
      <c r="BZE197" s="973"/>
      <c r="BZF197" s="973"/>
      <c r="BZG197" s="973"/>
      <c r="BZH197" s="973"/>
      <c r="BZI197" s="973"/>
      <c r="BZJ197" s="973"/>
      <c r="BZK197" s="973"/>
      <c r="BZL197" s="973"/>
      <c r="BZM197" s="973"/>
      <c r="BZN197" s="973"/>
      <c r="BZO197" s="973"/>
      <c r="BZP197" s="973"/>
      <c r="BZQ197" s="973"/>
      <c r="BZR197" s="973"/>
      <c r="BZS197" s="973"/>
      <c r="BZT197" s="973"/>
      <c r="BZU197" s="973"/>
      <c r="BZV197" s="973"/>
      <c r="BZW197" s="973"/>
      <c r="BZX197" s="973"/>
      <c r="BZY197" s="973"/>
      <c r="BZZ197" s="973"/>
      <c r="CAA197" s="973"/>
      <c r="CAB197" s="973"/>
      <c r="CAC197" s="973"/>
      <c r="CAD197" s="973"/>
      <c r="CAE197" s="973"/>
      <c r="CAF197" s="973"/>
      <c r="CAG197" s="973"/>
      <c r="CAH197" s="973"/>
      <c r="CAI197" s="973"/>
      <c r="CAJ197" s="973"/>
      <c r="CAK197" s="973"/>
      <c r="CAL197" s="973"/>
      <c r="CAM197" s="973"/>
      <c r="CAN197" s="973"/>
      <c r="CAO197" s="973"/>
      <c r="CAP197" s="973"/>
      <c r="CAQ197" s="973"/>
      <c r="CAR197" s="973"/>
      <c r="CAS197" s="973"/>
      <c r="CAT197" s="973"/>
      <c r="CAU197" s="973"/>
      <c r="CAV197" s="973"/>
      <c r="CAW197" s="973"/>
      <c r="CAX197" s="973"/>
      <c r="CAY197" s="973"/>
      <c r="CAZ197" s="973"/>
      <c r="CBA197" s="973"/>
      <c r="CBB197" s="973"/>
      <c r="CBC197" s="973"/>
      <c r="CBD197" s="973"/>
      <c r="CBE197" s="973"/>
      <c r="CBF197" s="973"/>
      <c r="CBG197" s="973"/>
      <c r="CBH197" s="973"/>
      <c r="CBI197" s="973"/>
      <c r="CBJ197" s="973"/>
      <c r="CBK197" s="973"/>
      <c r="CBL197" s="973"/>
      <c r="CBM197" s="973"/>
      <c r="CBN197" s="973"/>
      <c r="CBO197" s="973"/>
      <c r="CBP197" s="973"/>
      <c r="CBQ197" s="973"/>
      <c r="CBR197" s="973"/>
      <c r="CBS197" s="973"/>
      <c r="CBT197" s="973"/>
      <c r="CBU197" s="973"/>
      <c r="CBV197" s="973"/>
      <c r="CBW197" s="973"/>
      <c r="CBX197" s="973"/>
      <c r="CBY197" s="973"/>
      <c r="CBZ197" s="973"/>
      <c r="CCA197" s="973"/>
      <c r="CCB197" s="973"/>
      <c r="CCC197" s="973"/>
      <c r="CCD197" s="973"/>
      <c r="CCE197" s="973"/>
      <c r="CCF197" s="973"/>
      <c r="CCG197" s="973"/>
      <c r="CCH197" s="973"/>
      <c r="CCI197" s="973"/>
      <c r="CCJ197" s="973"/>
      <c r="CCK197" s="973"/>
      <c r="CCL197" s="973"/>
      <c r="CCM197" s="973"/>
      <c r="CCN197" s="973"/>
      <c r="CCO197" s="973"/>
      <c r="CCP197" s="973"/>
      <c r="CCQ197" s="973"/>
      <c r="CCR197" s="973"/>
      <c r="CCS197" s="973"/>
      <c r="CCT197" s="973"/>
      <c r="CCU197" s="973"/>
      <c r="CCV197" s="973"/>
      <c r="CCW197" s="973"/>
      <c r="CCX197" s="973"/>
      <c r="CCY197" s="973"/>
      <c r="CCZ197" s="973"/>
      <c r="CDA197" s="973"/>
      <c r="CDB197" s="973"/>
      <c r="CDC197" s="973"/>
      <c r="CDD197" s="973"/>
      <c r="CDE197" s="973"/>
      <c r="CDF197" s="973"/>
      <c r="CDG197" s="973"/>
      <c r="CDH197" s="973"/>
      <c r="CDI197" s="973"/>
      <c r="CDJ197" s="973"/>
      <c r="CDK197" s="973"/>
      <c r="CDL197" s="973"/>
      <c r="CDM197" s="973"/>
      <c r="CDN197" s="973"/>
      <c r="CDO197" s="973"/>
      <c r="CDP197" s="973"/>
      <c r="CDQ197" s="973"/>
      <c r="CDR197" s="973"/>
      <c r="CDS197" s="973"/>
      <c r="CDT197" s="973"/>
      <c r="CDU197" s="973"/>
      <c r="CDV197" s="973"/>
      <c r="CDW197" s="973"/>
      <c r="CDX197" s="973"/>
      <c r="CDY197" s="973"/>
      <c r="CDZ197" s="973"/>
      <c r="CEA197" s="973"/>
      <c r="CEB197" s="973"/>
      <c r="CEC197" s="973"/>
      <c r="CED197" s="973"/>
      <c r="CEE197" s="973"/>
      <c r="CEF197" s="973"/>
      <c r="CEG197" s="973"/>
      <c r="CEH197" s="973"/>
      <c r="CEI197" s="973"/>
      <c r="CEJ197" s="973"/>
      <c r="CEK197" s="973"/>
      <c r="CEL197" s="973"/>
      <c r="CEM197" s="973"/>
      <c r="CEN197" s="973"/>
      <c r="CEO197" s="973"/>
      <c r="CEP197" s="973"/>
      <c r="CEQ197" s="973"/>
      <c r="CER197" s="973"/>
      <c r="CES197" s="973"/>
      <c r="CET197" s="973"/>
      <c r="CEU197" s="973"/>
      <c r="CEV197" s="973"/>
      <c r="CEW197" s="973"/>
      <c r="CEX197" s="973"/>
      <c r="CEY197" s="973"/>
      <c r="CEZ197" s="973"/>
      <c r="CFA197" s="973"/>
      <c r="CFB197" s="973"/>
      <c r="CFC197" s="973"/>
      <c r="CFD197" s="973"/>
      <c r="CFE197" s="973"/>
      <c r="CFF197" s="973"/>
      <c r="CFG197" s="973"/>
      <c r="CFH197" s="973"/>
      <c r="CFI197" s="973"/>
      <c r="CFJ197" s="973"/>
      <c r="CFK197" s="973"/>
      <c r="CFL197" s="973"/>
      <c r="CFM197" s="973"/>
      <c r="CFN197" s="973"/>
      <c r="CFO197" s="973"/>
      <c r="CFP197" s="973"/>
      <c r="CFQ197" s="973"/>
      <c r="CFR197" s="973"/>
      <c r="CFS197" s="973"/>
      <c r="CFT197" s="973"/>
      <c r="CFU197" s="973"/>
      <c r="CFV197" s="973"/>
      <c r="CFW197" s="973"/>
      <c r="CFX197" s="973"/>
      <c r="CFY197" s="973"/>
      <c r="CFZ197" s="973"/>
      <c r="CGA197" s="973"/>
      <c r="CGB197" s="973"/>
      <c r="CGC197" s="973"/>
      <c r="CGD197" s="973"/>
      <c r="CGE197" s="973"/>
      <c r="CGF197" s="973"/>
      <c r="CGG197" s="973"/>
      <c r="CGH197" s="973"/>
      <c r="CGI197" s="973"/>
      <c r="CGJ197" s="973"/>
      <c r="CGK197" s="973"/>
      <c r="CGL197" s="973"/>
      <c r="CGM197" s="973"/>
      <c r="CGN197" s="973"/>
      <c r="CGO197" s="973"/>
      <c r="CGP197" s="973"/>
      <c r="CGQ197" s="973"/>
      <c r="CGR197" s="973"/>
      <c r="CGS197" s="973"/>
      <c r="CGT197" s="973"/>
      <c r="CGU197" s="973"/>
      <c r="CGV197" s="973"/>
      <c r="CGW197" s="973"/>
      <c r="CGX197" s="973"/>
      <c r="CGY197" s="973"/>
      <c r="CGZ197" s="973"/>
      <c r="CHA197" s="973"/>
      <c r="CHB197" s="973"/>
      <c r="CHC197" s="973"/>
      <c r="CHD197" s="973"/>
      <c r="CHE197" s="973"/>
      <c r="CHF197" s="973"/>
      <c r="CHG197" s="973"/>
      <c r="CHH197" s="973"/>
      <c r="CHI197" s="973"/>
      <c r="CHJ197" s="973"/>
      <c r="CHK197" s="973"/>
      <c r="CHL197" s="973"/>
      <c r="CHM197" s="973"/>
      <c r="CHN197" s="973"/>
      <c r="CHO197" s="973"/>
      <c r="CHP197" s="973"/>
      <c r="CHQ197" s="973"/>
      <c r="CHR197" s="973"/>
      <c r="CHS197" s="973"/>
      <c r="CHT197" s="973"/>
      <c r="CHU197" s="973"/>
      <c r="CHV197" s="973"/>
      <c r="CHW197" s="973"/>
      <c r="CHX197" s="973"/>
      <c r="CHY197" s="973"/>
      <c r="CHZ197" s="973"/>
      <c r="CIA197" s="973"/>
      <c r="CIB197" s="973"/>
      <c r="CIC197" s="973"/>
      <c r="CID197" s="973"/>
      <c r="CIE197" s="973"/>
      <c r="CIF197" s="973"/>
      <c r="CIG197" s="973"/>
      <c r="CIH197" s="973"/>
      <c r="CII197" s="973"/>
      <c r="CIJ197" s="973"/>
      <c r="CIK197" s="973"/>
      <c r="CIL197" s="973"/>
      <c r="CIM197" s="973"/>
      <c r="CIN197" s="973"/>
      <c r="CIO197" s="973"/>
      <c r="CIP197" s="973"/>
      <c r="CIQ197" s="973"/>
      <c r="CIR197" s="973"/>
      <c r="CIS197" s="973"/>
      <c r="CIT197" s="973"/>
      <c r="CIU197" s="973"/>
      <c r="CIV197" s="973"/>
      <c r="CIW197" s="973"/>
      <c r="CIX197" s="973"/>
      <c r="CIY197" s="973"/>
      <c r="CIZ197" s="973"/>
      <c r="CJA197" s="973"/>
      <c r="CJB197" s="973"/>
      <c r="CJC197" s="973"/>
      <c r="CJD197" s="973"/>
      <c r="CJE197" s="973"/>
      <c r="CJF197" s="973"/>
      <c r="CJG197" s="973"/>
      <c r="CJH197" s="973"/>
      <c r="CJI197" s="973"/>
      <c r="CJJ197" s="973"/>
      <c r="CJK197" s="973"/>
      <c r="CJL197" s="973"/>
      <c r="CJM197" s="973"/>
      <c r="CJN197" s="973"/>
      <c r="CJO197" s="973"/>
      <c r="CJP197" s="973"/>
      <c r="CJQ197" s="973"/>
      <c r="CJR197" s="973"/>
      <c r="CJS197" s="973"/>
      <c r="CJT197" s="973"/>
      <c r="CJU197" s="973"/>
      <c r="CJV197" s="973"/>
      <c r="CJW197" s="973"/>
      <c r="CJX197" s="973"/>
      <c r="CJY197" s="973"/>
      <c r="CJZ197" s="973"/>
      <c r="CKA197" s="973"/>
      <c r="CKB197" s="973"/>
      <c r="CKC197" s="973"/>
      <c r="CKD197" s="973"/>
      <c r="CKE197" s="973"/>
      <c r="CKF197" s="973"/>
      <c r="CKG197" s="973"/>
      <c r="CKH197" s="973"/>
      <c r="CKI197" s="973"/>
      <c r="CKJ197" s="973"/>
      <c r="CKK197" s="973"/>
      <c r="CKL197" s="973"/>
      <c r="CKM197" s="973"/>
      <c r="CKN197" s="973"/>
      <c r="CKO197" s="973"/>
      <c r="CKP197" s="973"/>
      <c r="CKQ197" s="973"/>
      <c r="CKR197" s="973"/>
      <c r="CKS197" s="973"/>
      <c r="CKT197" s="973"/>
      <c r="CKU197" s="973"/>
      <c r="CKV197" s="973"/>
      <c r="CKW197" s="973"/>
      <c r="CKX197" s="973"/>
      <c r="CKY197" s="973"/>
      <c r="CKZ197" s="973"/>
      <c r="CLA197" s="973"/>
      <c r="CLB197" s="973"/>
      <c r="CLC197" s="973"/>
      <c r="CLD197" s="973"/>
      <c r="CLE197" s="973"/>
      <c r="CLF197" s="973"/>
      <c r="CLG197" s="973"/>
      <c r="CLH197" s="973"/>
      <c r="CLI197" s="973"/>
      <c r="CLJ197" s="973"/>
      <c r="CLK197" s="973"/>
      <c r="CLL197" s="973"/>
      <c r="CLM197" s="973"/>
      <c r="CLN197" s="973"/>
      <c r="CLO197" s="973"/>
      <c r="CLP197" s="973"/>
      <c r="CLQ197" s="973"/>
      <c r="CLR197" s="973"/>
      <c r="CLS197" s="973"/>
      <c r="CLT197" s="973"/>
      <c r="CLU197" s="973"/>
      <c r="CLV197" s="973"/>
      <c r="CLW197" s="973"/>
      <c r="CLX197" s="973"/>
      <c r="CLY197" s="973"/>
      <c r="CLZ197" s="973"/>
      <c r="CMA197" s="973"/>
      <c r="CMB197" s="973"/>
      <c r="CMC197" s="973"/>
      <c r="CMD197" s="973"/>
      <c r="CME197" s="973"/>
      <c r="CMF197" s="973"/>
      <c r="CMG197" s="973"/>
      <c r="CMH197" s="973"/>
      <c r="CMI197" s="973"/>
      <c r="CMJ197" s="973"/>
      <c r="CMK197" s="973"/>
      <c r="CML197" s="973"/>
      <c r="CMM197" s="973"/>
      <c r="CMN197" s="973"/>
      <c r="CMO197" s="973"/>
      <c r="CMP197" s="973"/>
      <c r="CMQ197" s="973"/>
      <c r="CMR197" s="973"/>
      <c r="CMS197" s="973"/>
      <c r="CMT197" s="973"/>
      <c r="CMU197" s="973"/>
      <c r="CMV197" s="973"/>
      <c r="CMW197" s="973"/>
      <c r="CMX197" s="973"/>
      <c r="CMY197" s="973"/>
      <c r="CMZ197" s="973"/>
      <c r="CNA197" s="973"/>
      <c r="CNB197" s="973"/>
      <c r="CNC197" s="973"/>
      <c r="CND197" s="973"/>
      <c r="CNE197" s="973"/>
      <c r="CNF197" s="973"/>
      <c r="CNG197" s="973"/>
      <c r="CNH197" s="973"/>
      <c r="CNI197" s="973"/>
      <c r="CNJ197" s="973"/>
      <c r="CNK197" s="973"/>
      <c r="CNL197" s="973"/>
      <c r="CNM197" s="973"/>
      <c r="CNN197" s="973"/>
      <c r="CNO197" s="973"/>
      <c r="CNP197" s="973"/>
      <c r="CNQ197" s="973"/>
      <c r="CNR197" s="973"/>
      <c r="CNS197" s="973"/>
      <c r="CNT197" s="973"/>
      <c r="CNU197" s="973"/>
      <c r="CNV197" s="973"/>
      <c r="CNW197" s="973"/>
      <c r="CNX197" s="973"/>
      <c r="CNY197" s="973"/>
      <c r="CNZ197" s="973"/>
      <c r="COA197" s="973"/>
      <c r="COB197" s="973"/>
      <c r="COC197" s="973"/>
      <c r="COD197" s="973"/>
      <c r="COE197" s="973"/>
      <c r="COF197" s="973"/>
      <c r="COG197" s="973"/>
      <c r="COH197" s="973"/>
      <c r="COI197" s="973"/>
      <c r="COJ197" s="973"/>
      <c r="COK197" s="973"/>
      <c r="COL197" s="973"/>
      <c r="COM197" s="973"/>
      <c r="CON197" s="973"/>
      <c r="COO197" s="973"/>
      <c r="COP197" s="973"/>
      <c r="COQ197" s="973"/>
      <c r="COR197" s="973"/>
      <c r="COS197" s="973"/>
      <c r="COT197" s="973"/>
      <c r="COU197" s="973"/>
      <c r="COV197" s="973"/>
      <c r="COW197" s="973"/>
      <c r="COX197" s="973"/>
      <c r="COY197" s="973"/>
      <c r="COZ197" s="973"/>
      <c r="CPA197" s="973"/>
      <c r="CPB197" s="973"/>
      <c r="CPC197" s="973"/>
      <c r="CPD197" s="973"/>
      <c r="CPE197" s="973"/>
      <c r="CPF197" s="973"/>
      <c r="CPG197" s="973"/>
      <c r="CPH197" s="973"/>
      <c r="CPI197" s="973"/>
      <c r="CPJ197" s="973"/>
      <c r="CPK197" s="973"/>
      <c r="CPL197" s="973"/>
      <c r="CPM197" s="973"/>
      <c r="CPN197" s="973"/>
      <c r="CPO197" s="973"/>
      <c r="CPP197" s="973"/>
      <c r="CPQ197" s="973"/>
      <c r="CPR197" s="973"/>
      <c r="CPS197" s="973"/>
      <c r="CPT197" s="973"/>
      <c r="CPU197" s="973"/>
      <c r="CPV197" s="973"/>
      <c r="CPW197" s="973"/>
      <c r="CPX197" s="973"/>
      <c r="CPY197" s="973"/>
      <c r="CPZ197" s="973"/>
      <c r="CQA197" s="973"/>
      <c r="CQB197" s="973"/>
      <c r="CQC197" s="973"/>
      <c r="CQD197" s="973"/>
      <c r="CQE197" s="973"/>
      <c r="CQF197" s="973"/>
      <c r="CQG197" s="973"/>
      <c r="CQH197" s="973"/>
      <c r="CQI197" s="973"/>
      <c r="CQJ197" s="973"/>
      <c r="CQK197" s="973"/>
      <c r="CQL197" s="973"/>
      <c r="CQM197" s="973"/>
      <c r="CQN197" s="973"/>
      <c r="CQO197" s="973"/>
      <c r="CQP197" s="973"/>
      <c r="CQQ197" s="973"/>
      <c r="CQR197" s="973"/>
      <c r="CQS197" s="973"/>
      <c r="CQT197" s="973"/>
      <c r="CQU197" s="973"/>
      <c r="CQV197" s="973"/>
      <c r="CQW197" s="973"/>
      <c r="CQX197" s="973"/>
      <c r="CQY197" s="973"/>
      <c r="CQZ197" s="973"/>
      <c r="CRA197" s="973"/>
      <c r="CRB197" s="973"/>
      <c r="CRC197" s="973"/>
      <c r="CRD197" s="973"/>
      <c r="CRE197" s="973"/>
      <c r="CRF197" s="973"/>
      <c r="CRG197" s="973"/>
      <c r="CRH197" s="973"/>
      <c r="CRI197" s="973"/>
      <c r="CRJ197" s="973"/>
      <c r="CRK197" s="973"/>
      <c r="CRL197" s="973"/>
      <c r="CRM197" s="973"/>
      <c r="CRN197" s="973"/>
      <c r="CRO197" s="973"/>
      <c r="CRP197" s="973"/>
      <c r="CRQ197" s="973"/>
      <c r="CRR197" s="973"/>
      <c r="CRS197" s="973"/>
      <c r="CRT197" s="973"/>
      <c r="CRU197" s="973"/>
      <c r="CRV197" s="973"/>
      <c r="CRW197" s="973"/>
      <c r="CRX197" s="973"/>
      <c r="CRY197" s="973"/>
      <c r="CRZ197" s="973"/>
      <c r="CSA197" s="973"/>
      <c r="CSB197" s="973"/>
      <c r="CSC197" s="973"/>
      <c r="CSD197" s="973"/>
      <c r="CSE197" s="973"/>
      <c r="CSF197" s="973"/>
      <c r="CSG197" s="973"/>
      <c r="CSH197" s="973"/>
      <c r="CSI197" s="973"/>
      <c r="CSJ197" s="973"/>
      <c r="CSK197" s="973"/>
      <c r="CSL197" s="973"/>
      <c r="CSM197" s="973"/>
      <c r="CSN197" s="973"/>
      <c r="CSO197" s="973"/>
      <c r="CSP197" s="973"/>
      <c r="CSQ197" s="973"/>
      <c r="CSR197" s="973"/>
      <c r="CSS197" s="973"/>
      <c r="CST197" s="973"/>
      <c r="CSU197" s="973"/>
      <c r="CSV197" s="973"/>
      <c r="CSW197" s="973"/>
      <c r="CSX197" s="973"/>
      <c r="CSY197" s="973"/>
      <c r="CSZ197" s="973"/>
      <c r="CTA197" s="973"/>
      <c r="CTB197" s="973"/>
      <c r="CTC197" s="973"/>
      <c r="CTD197" s="973"/>
      <c r="CTE197" s="973"/>
      <c r="CTF197" s="973"/>
      <c r="CTG197" s="973"/>
      <c r="CTH197" s="973"/>
      <c r="CTI197" s="973"/>
      <c r="CTJ197" s="973"/>
      <c r="CTK197" s="973"/>
      <c r="CTL197" s="973"/>
      <c r="CTM197" s="973"/>
      <c r="CTN197" s="973"/>
      <c r="CTO197" s="973"/>
      <c r="CTP197" s="973"/>
      <c r="CTQ197" s="973"/>
      <c r="CTR197" s="973"/>
      <c r="CTS197" s="973"/>
      <c r="CTT197" s="973"/>
      <c r="CTU197" s="973"/>
      <c r="CTV197" s="973"/>
      <c r="CTW197" s="973"/>
      <c r="CTX197" s="973"/>
      <c r="CTY197" s="973"/>
      <c r="CTZ197" s="973"/>
      <c r="CUA197" s="973"/>
      <c r="CUB197" s="973"/>
      <c r="CUC197" s="973"/>
      <c r="CUD197" s="973"/>
      <c r="CUE197" s="973"/>
      <c r="CUF197" s="973"/>
      <c r="CUG197" s="973"/>
      <c r="CUH197" s="973"/>
      <c r="CUI197" s="973"/>
      <c r="CUJ197" s="973"/>
      <c r="CUK197" s="973"/>
      <c r="CUL197" s="973"/>
      <c r="CUM197" s="973"/>
      <c r="CUN197" s="973"/>
      <c r="CUO197" s="973"/>
      <c r="CUP197" s="973"/>
      <c r="CUQ197" s="973"/>
      <c r="CUR197" s="973"/>
      <c r="CUS197" s="973"/>
      <c r="CUT197" s="973"/>
      <c r="CUU197" s="973"/>
      <c r="CUV197" s="973"/>
      <c r="CUW197" s="973"/>
      <c r="CUX197" s="973"/>
      <c r="CUY197" s="973"/>
      <c r="CUZ197" s="973"/>
      <c r="CVA197" s="973"/>
      <c r="CVB197" s="973"/>
      <c r="CVC197" s="973"/>
      <c r="CVD197" s="973"/>
      <c r="CVE197" s="973"/>
      <c r="CVF197" s="973"/>
      <c r="CVG197" s="973"/>
      <c r="CVH197" s="973"/>
      <c r="CVI197" s="973"/>
      <c r="CVJ197" s="973"/>
      <c r="CVK197" s="973"/>
      <c r="CVL197" s="973"/>
      <c r="CVM197" s="973"/>
      <c r="CVN197" s="973"/>
      <c r="CVO197" s="973"/>
      <c r="CVP197" s="973"/>
      <c r="CVQ197" s="973"/>
      <c r="CVR197" s="973"/>
      <c r="CVS197" s="973"/>
      <c r="CVT197" s="973"/>
      <c r="CVU197" s="973"/>
      <c r="CVV197" s="973"/>
      <c r="CVW197" s="973"/>
      <c r="CVX197" s="973"/>
      <c r="CVY197" s="973"/>
      <c r="CVZ197" s="973"/>
      <c r="CWA197" s="973"/>
      <c r="CWB197" s="973"/>
      <c r="CWC197" s="973"/>
      <c r="CWD197" s="973"/>
      <c r="CWE197" s="973"/>
      <c r="CWF197" s="973"/>
      <c r="CWG197" s="973"/>
      <c r="CWH197" s="973"/>
      <c r="CWI197" s="973"/>
      <c r="CWJ197" s="973"/>
      <c r="CWK197" s="973"/>
      <c r="CWL197" s="973"/>
      <c r="CWM197" s="973"/>
      <c r="CWN197" s="973"/>
      <c r="CWO197" s="973"/>
      <c r="CWP197" s="973"/>
      <c r="CWQ197" s="973"/>
      <c r="CWR197" s="973"/>
      <c r="CWS197" s="973"/>
      <c r="CWT197" s="973"/>
      <c r="CWU197" s="973"/>
      <c r="CWV197" s="973"/>
      <c r="CWW197" s="973"/>
      <c r="CWX197" s="973"/>
      <c r="CWY197" s="973"/>
      <c r="CWZ197" s="973"/>
      <c r="CXA197" s="973"/>
      <c r="CXB197" s="973"/>
      <c r="CXC197" s="973"/>
      <c r="CXD197" s="973"/>
      <c r="CXE197" s="973"/>
      <c r="CXF197" s="973"/>
      <c r="CXG197" s="973"/>
      <c r="CXH197" s="973"/>
      <c r="CXI197" s="973"/>
      <c r="CXJ197" s="973"/>
      <c r="CXK197" s="973"/>
      <c r="CXL197" s="973"/>
      <c r="CXM197" s="973"/>
      <c r="CXN197" s="973"/>
      <c r="CXO197" s="973"/>
      <c r="CXP197" s="973"/>
      <c r="CXQ197" s="973"/>
      <c r="CXR197" s="973"/>
      <c r="CXS197" s="973"/>
      <c r="CXT197" s="973"/>
      <c r="CXU197" s="973"/>
      <c r="CXV197" s="973"/>
      <c r="CXW197" s="973"/>
      <c r="CXX197" s="973"/>
      <c r="CXY197" s="973"/>
      <c r="CXZ197" s="973"/>
      <c r="CYA197" s="973"/>
      <c r="CYB197" s="973"/>
      <c r="CYC197" s="973"/>
      <c r="CYD197" s="973"/>
      <c r="CYE197" s="973"/>
      <c r="CYF197" s="973"/>
      <c r="CYG197" s="973"/>
      <c r="CYH197" s="973"/>
      <c r="CYI197" s="973"/>
      <c r="CYJ197" s="973"/>
      <c r="CYK197" s="973"/>
      <c r="CYL197" s="973"/>
      <c r="CYM197" s="973"/>
      <c r="CYN197" s="973"/>
      <c r="CYO197" s="973"/>
      <c r="CYP197" s="973"/>
      <c r="CYQ197" s="973"/>
      <c r="CYR197" s="973"/>
      <c r="CYS197" s="973"/>
      <c r="CYT197" s="973"/>
      <c r="CYU197" s="973"/>
      <c r="CYV197" s="973"/>
      <c r="CYW197" s="973"/>
      <c r="CYX197" s="973"/>
      <c r="CYY197" s="973"/>
      <c r="CYZ197" s="973"/>
      <c r="CZA197" s="973"/>
      <c r="CZB197" s="973"/>
      <c r="CZC197" s="973"/>
      <c r="CZD197" s="973"/>
      <c r="CZE197" s="973"/>
      <c r="CZF197" s="973"/>
      <c r="CZG197" s="973"/>
      <c r="CZH197" s="973"/>
      <c r="CZI197" s="973"/>
      <c r="CZJ197" s="973"/>
      <c r="CZK197" s="973"/>
      <c r="CZL197" s="973"/>
      <c r="CZM197" s="973"/>
      <c r="CZN197" s="973"/>
      <c r="CZO197" s="973"/>
      <c r="CZP197" s="973"/>
      <c r="CZQ197" s="973"/>
      <c r="CZR197" s="973"/>
      <c r="CZS197" s="973"/>
      <c r="CZT197" s="973"/>
      <c r="CZU197" s="973"/>
      <c r="CZV197" s="973"/>
      <c r="CZW197" s="973"/>
      <c r="CZX197" s="973"/>
      <c r="CZY197" s="973"/>
      <c r="CZZ197" s="973"/>
      <c r="DAA197" s="973"/>
      <c r="DAB197" s="973"/>
      <c r="DAC197" s="973"/>
      <c r="DAD197" s="973"/>
      <c r="DAE197" s="973"/>
      <c r="DAF197" s="973"/>
      <c r="DAG197" s="973"/>
      <c r="DAH197" s="973"/>
      <c r="DAI197" s="973"/>
      <c r="DAJ197" s="973"/>
      <c r="DAK197" s="973"/>
      <c r="DAL197" s="973"/>
      <c r="DAM197" s="973"/>
      <c r="DAN197" s="973"/>
      <c r="DAO197" s="973"/>
      <c r="DAP197" s="973"/>
      <c r="DAQ197" s="973"/>
      <c r="DAR197" s="973"/>
      <c r="DAS197" s="973"/>
      <c r="DAT197" s="973"/>
      <c r="DAU197" s="973"/>
      <c r="DAV197" s="973"/>
      <c r="DAW197" s="973"/>
      <c r="DAX197" s="973"/>
      <c r="DAY197" s="973"/>
      <c r="DAZ197" s="973"/>
      <c r="DBA197" s="973"/>
      <c r="DBB197" s="973"/>
      <c r="DBC197" s="973"/>
      <c r="DBD197" s="973"/>
      <c r="DBE197" s="973"/>
      <c r="DBF197" s="973"/>
      <c r="DBG197" s="973"/>
      <c r="DBH197" s="973"/>
      <c r="DBI197" s="973"/>
      <c r="DBJ197" s="973"/>
      <c r="DBK197" s="973"/>
      <c r="DBL197" s="973"/>
      <c r="DBM197" s="973"/>
      <c r="DBN197" s="973"/>
      <c r="DBO197" s="973"/>
      <c r="DBP197" s="973"/>
      <c r="DBQ197" s="973"/>
      <c r="DBR197" s="973"/>
      <c r="DBS197" s="973"/>
      <c r="DBT197" s="973"/>
      <c r="DBU197" s="973"/>
      <c r="DBV197" s="973"/>
      <c r="DBW197" s="973"/>
      <c r="DBX197" s="973"/>
      <c r="DBY197" s="973"/>
      <c r="DBZ197" s="973"/>
      <c r="DCA197" s="973"/>
      <c r="DCB197" s="973"/>
      <c r="DCC197" s="973"/>
      <c r="DCD197" s="973"/>
      <c r="DCE197" s="973"/>
      <c r="DCF197" s="973"/>
      <c r="DCG197" s="973"/>
      <c r="DCH197" s="973"/>
      <c r="DCI197" s="973"/>
      <c r="DCJ197" s="973"/>
      <c r="DCK197" s="973"/>
      <c r="DCL197" s="973"/>
      <c r="DCM197" s="973"/>
      <c r="DCN197" s="973"/>
      <c r="DCO197" s="973"/>
      <c r="DCP197" s="973"/>
      <c r="DCQ197" s="973"/>
      <c r="DCR197" s="973"/>
      <c r="DCS197" s="973"/>
      <c r="DCT197" s="973"/>
      <c r="DCU197" s="973"/>
      <c r="DCV197" s="973"/>
      <c r="DCW197" s="973"/>
      <c r="DCX197" s="973"/>
      <c r="DCY197" s="973"/>
      <c r="DCZ197" s="973"/>
      <c r="DDA197" s="973"/>
      <c r="DDB197" s="973"/>
      <c r="DDC197" s="973"/>
      <c r="DDD197" s="973"/>
      <c r="DDE197" s="973"/>
      <c r="DDF197" s="973"/>
      <c r="DDG197" s="973"/>
      <c r="DDH197" s="973"/>
      <c r="DDI197" s="973"/>
      <c r="DDJ197" s="973"/>
      <c r="DDK197" s="973"/>
      <c r="DDL197" s="973"/>
      <c r="DDM197" s="973"/>
      <c r="DDN197" s="973"/>
      <c r="DDO197" s="973"/>
      <c r="DDP197" s="973"/>
      <c r="DDQ197" s="973"/>
      <c r="DDR197" s="973"/>
      <c r="DDS197" s="973"/>
      <c r="DDT197" s="973"/>
      <c r="DDU197" s="973"/>
      <c r="DDV197" s="973"/>
      <c r="DDW197" s="973"/>
      <c r="DDX197" s="973"/>
      <c r="DDY197" s="973"/>
      <c r="DDZ197" s="973"/>
      <c r="DEA197" s="973"/>
      <c r="DEB197" s="973"/>
      <c r="DEC197" s="973"/>
      <c r="DED197" s="973"/>
      <c r="DEE197" s="973"/>
      <c r="DEF197" s="973"/>
      <c r="DEG197" s="973"/>
      <c r="DEH197" s="973"/>
      <c r="DEI197" s="973"/>
      <c r="DEJ197" s="973"/>
      <c r="DEK197" s="973"/>
      <c r="DEL197" s="973"/>
      <c r="DEM197" s="973"/>
      <c r="DEN197" s="973"/>
      <c r="DEO197" s="973"/>
      <c r="DEP197" s="973"/>
      <c r="DEQ197" s="973"/>
      <c r="DER197" s="973"/>
      <c r="DES197" s="973"/>
      <c r="DET197" s="973"/>
      <c r="DEU197" s="973"/>
      <c r="DEV197" s="973"/>
      <c r="DEW197" s="973"/>
      <c r="DEX197" s="973"/>
      <c r="DEY197" s="973"/>
      <c r="DEZ197" s="973"/>
      <c r="DFA197" s="973"/>
      <c r="DFB197" s="973"/>
      <c r="DFC197" s="973"/>
      <c r="DFD197" s="973"/>
      <c r="DFE197" s="973"/>
      <c r="DFF197" s="973"/>
      <c r="DFG197" s="973"/>
      <c r="DFH197" s="973"/>
      <c r="DFI197" s="973"/>
      <c r="DFJ197" s="973"/>
      <c r="DFK197" s="973"/>
      <c r="DFL197" s="973"/>
      <c r="DFM197" s="973"/>
      <c r="DFN197" s="973"/>
      <c r="DFO197" s="973"/>
      <c r="DFP197" s="973"/>
      <c r="DFQ197" s="973"/>
      <c r="DFR197" s="973"/>
      <c r="DFS197" s="973"/>
      <c r="DFT197" s="973"/>
      <c r="DFU197" s="973"/>
      <c r="DFV197" s="973"/>
      <c r="DFW197" s="973"/>
      <c r="DFX197" s="973"/>
      <c r="DFY197" s="973"/>
      <c r="DFZ197" s="973"/>
      <c r="DGA197" s="973"/>
      <c r="DGB197" s="973"/>
      <c r="DGC197" s="973"/>
      <c r="DGD197" s="973"/>
      <c r="DGE197" s="973"/>
      <c r="DGF197" s="973"/>
      <c r="DGG197" s="973"/>
      <c r="DGH197" s="973"/>
      <c r="DGI197" s="973"/>
      <c r="DGJ197" s="973"/>
      <c r="DGK197" s="973"/>
      <c r="DGL197" s="973"/>
      <c r="DGM197" s="973"/>
      <c r="DGN197" s="973"/>
      <c r="DGO197" s="973"/>
      <c r="DGP197" s="973"/>
      <c r="DGQ197" s="973"/>
      <c r="DGR197" s="973"/>
      <c r="DGS197" s="973"/>
      <c r="DGT197" s="973"/>
      <c r="DGU197" s="973"/>
      <c r="DGV197" s="973"/>
      <c r="DGW197" s="973"/>
      <c r="DGX197" s="973"/>
      <c r="DGY197" s="973"/>
      <c r="DGZ197" s="973"/>
      <c r="DHA197" s="973"/>
      <c r="DHB197" s="973"/>
      <c r="DHC197" s="973"/>
      <c r="DHD197" s="973"/>
      <c r="DHE197" s="973"/>
      <c r="DHF197" s="973"/>
      <c r="DHG197" s="973"/>
      <c r="DHH197" s="973"/>
      <c r="DHI197" s="973"/>
      <c r="DHJ197" s="973"/>
      <c r="DHK197" s="973"/>
      <c r="DHL197" s="973"/>
      <c r="DHM197" s="973"/>
      <c r="DHN197" s="973"/>
      <c r="DHO197" s="973"/>
      <c r="DHP197" s="973"/>
      <c r="DHQ197" s="973"/>
      <c r="DHR197" s="973"/>
      <c r="DHS197" s="973"/>
      <c r="DHT197" s="973"/>
      <c r="DHU197" s="973"/>
      <c r="DHV197" s="973"/>
      <c r="DHW197" s="973"/>
      <c r="DHX197" s="973"/>
      <c r="DHY197" s="973"/>
      <c r="DHZ197" s="973"/>
      <c r="DIA197" s="973"/>
      <c r="DIB197" s="973"/>
      <c r="DIC197" s="973"/>
      <c r="DID197" s="973"/>
      <c r="DIE197" s="973"/>
      <c r="DIF197" s="973"/>
      <c r="DIG197" s="973"/>
      <c r="DIH197" s="973"/>
      <c r="DII197" s="973"/>
      <c r="DIJ197" s="973"/>
      <c r="DIK197" s="973"/>
      <c r="DIL197" s="973"/>
      <c r="DIM197" s="973"/>
      <c r="DIN197" s="973"/>
      <c r="DIO197" s="973"/>
      <c r="DIP197" s="973"/>
      <c r="DIQ197" s="973"/>
      <c r="DIR197" s="973"/>
      <c r="DIS197" s="973"/>
      <c r="DIT197" s="973"/>
      <c r="DIU197" s="973"/>
      <c r="DIV197" s="973"/>
      <c r="DIW197" s="973"/>
      <c r="DIX197" s="973"/>
      <c r="DIY197" s="973"/>
      <c r="DIZ197" s="973"/>
      <c r="DJA197" s="973"/>
      <c r="DJB197" s="973"/>
      <c r="DJC197" s="973"/>
      <c r="DJD197" s="973"/>
      <c r="DJE197" s="973"/>
      <c r="DJF197" s="973"/>
      <c r="DJG197" s="973"/>
      <c r="DJH197" s="973"/>
      <c r="DJI197" s="973"/>
      <c r="DJJ197" s="973"/>
      <c r="DJK197" s="973"/>
      <c r="DJL197" s="973"/>
      <c r="DJM197" s="973"/>
      <c r="DJN197" s="973"/>
      <c r="DJO197" s="973"/>
      <c r="DJP197" s="973"/>
      <c r="DJQ197" s="973"/>
      <c r="DJR197" s="973"/>
      <c r="DJS197" s="973"/>
      <c r="DJT197" s="973"/>
      <c r="DJU197" s="973"/>
      <c r="DJV197" s="973"/>
      <c r="DJW197" s="973"/>
      <c r="DJX197" s="973"/>
      <c r="DJY197" s="973"/>
      <c r="DJZ197" s="973"/>
      <c r="DKA197" s="973"/>
      <c r="DKB197" s="973"/>
      <c r="DKC197" s="973"/>
      <c r="DKD197" s="973"/>
      <c r="DKE197" s="973"/>
      <c r="DKF197" s="973"/>
      <c r="DKG197" s="973"/>
      <c r="DKH197" s="973"/>
      <c r="DKI197" s="973"/>
      <c r="DKJ197" s="973"/>
      <c r="DKK197" s="973"/>
      <c r="DKL197" s="973"/>
      <c r="DKM197" s="973"/>
      <c r="DKN197" s="973"/>
      <c r="DKO197" s="973"/>
      <c r="DKP197" s="973"/>
      <c r="DKQ197" s="973"/>
      <c r="DKR197" s="973"/>
      <c r="DKS197" s="973"/>
      <c r="DKT197" s="973"/>
      <c r="DKU197" s="973"/>
      <c r="DKV197" s="973"/>
      <c r="DKW197" s="973"/>
      <c r="DKX197" s="973"/>
      <c r="DKY197" s="973"/>
      <c r="DKZ197" s="973"/>
      <c r="DLA197" s="973"/>
      <c r="DLB197" s="973"/>
      <c r="DLC197" s="973"/>
      <c r="DLD197" s="973"/>
      <c r="DLE197" s="973"/>
      <c r="DLF197" s="973"/>
      <c r="DLG197" s="973"/>
      <c r="DLH197" s="973"/>
      <c r="DLI197" s="973"/>
      <c r="DLJ197" s="973"/>
      <c r="DLK197" s="973"/>
      <c r="DLL197" s="973"/>
      <c r="DLM197" s="973"/>
      <c r="DLN197" s="973"/>
      <c r="DLO197" s="973"/>
      <c r="DLP197" s="973"/>
      <c r="DLQ197" s="973"/>
      <c r="DLR197" s="973"/>
      <c r="DLS197" s="973"/>
      <c r="DLT197" s="973"/>
      <c r="DLU197" s="973"/>
      <c r="DLV197" s="973"/>
      <c r="DLW197" s="973"/>
      <c r="DLX197" s="973"/>
      <c r="DLY197" s="973"/>
      <c r="DLZ197" s="973"/>
      <c r="DMA197" s="973"/>
      <c r="DMB197" s="973"/>
      <c r="DMC197" s="973"/>
      <c r="DMD197" s="973"/>
      <c r="DME197" s="973"/>
      <c r="DMF197" s="973"/>
      <c r="DMG197" s="973"/>
      <c r="DMH197" s="973"/>
      <c r="DMI197" s="973"/>
      <c r="DMJ197" s="973"/>
      <c r="DMK197" s="973"/>
      <c r="DML197" s="973"/>
      <c r="DMM197" s="973"/>
      <c r="DMN197" s="973"/>
      <c r="DMO197" s="973"/>
      <c r="DMP197" s="973"/>
      <c r="DMQ197" s="973"/>
      <c r="DMR197" s="973"/>
      <c r="DMS197" s="973"/>
      <c r="DMT197" s="973"/>
      <c r="DMU197" s="973"/>
      <c r="DMV197" s="973"/>
      <c r="DMW197" s="973"/>
      <c r="DMX197" s="973"/>
      <c r="DMY197" s="973"/>
      <c r="DMZ197" s="973"/>
      <c r="DNA197" s="973"/>
      <c r="DNB197" s="973"/>
      <c r="DNC197" s="973"/>
      <c r="DND197" s="973"/>
      <c r="DNE197" s="973"/>
      <c r="DNF197" s="973"/>
      <c r="DNG197" s="973"/>
      <c r="DNH197" s="973"/>
      <c r="DNI197" s="973"/>
      <c r="DNJ197" s="973"/>
      <c r="DNK197" s="973"/>
      <c r="DNL197" s="973"/>
      <c r="DNM197" s="973"/>
      <c r="DNN197" s="973"/>
      <c r="DNO197" s="973"/>
      <c r="DNP197" s="973"/>
      <c r="DNQ197" s="973"/>
      <c r="DNR197" s="973"/>
      <c r="DNS197" s="973"/>
      <c r="DNT197" s="973"/>
      <c r="DNU197" s="973"/>
      <c r="DNV197" s="973"/>
      <c r="DNW197" s="973"/>
      <c r="DNX197" s="973"/>
      <c r="DNY197" s="973"/>
      <c r="DNZ197" s="973"/>
      <c r="DOA197" s="973"/>
      <c r="DOB197" s="973"/>
      <c r="DOC197" s="973"/>
      <c r="DOD197" s="973"/>
      <c r="DOE197" s="973"/>
      <c r="DOF197" s="973"/>
      <c r="DOG197" s="973"/>
      <c r="DOH197" s="973"/>
      <c r="DOI197" s="973"/>
      <c r="DOJ197" s="973"/>
      <c r="DOK197" s="973"/>
      <c r="DOL197" s="973"/>
      <c r="DOM197" s="973"/>
      <c r="DON197" s="973"/>
      <c r="DOO197" s="973"/>
      <c r="DOP197" s="973"/>
      <c r="DOQ197" s="973"/>
      <c r="DOR197" s="973"/>
      <c r="DOS197" s="973"/>
      <c r="DOT197" s="973"/>
      <c r="DOU197" s="973"/>
      <c r="DOV197" s="973"/>
      <c r="DOW197" s="973"/>
      <c r="DOX197" s="973"/>
      <c r="DOY197" s="973"/>
      <c r="DOZ197" s="973"/>
      <c r="DPA197" s="973"/>
      <c r="DPB197" s="973"/>
      <c r="DPC197" s="973"/>
      <c r="DPD197" s="973"/>
      <c r="DPE197" s="973"/>
      <c r="DPF197" s="973"/>
      <c r="DPG197" s="973"/>
      <c r="DPH197" s="973"/>
      <c r="DPI197" s="973"/>
      <c r="DPJ197" s="973"/>
      <c r="DPK197" s="973"/>
      <c r="DPL197" s="973"/>
      <c r="DPM197" s="973"/>
      <c r="DPN197" s="973"/>
      <c r="DPO197" s="973"/>
      <c r="DPP197" s="973"/>
      <c r="DPQ197" s="973"/>
      <c r="DPR197" s="973"/>
      <c r="DPS197" s="973"/>
      <c r="DPT197" s="973"/>
      <c r="DPU197" s="973"/>
      <c r="DPV197" s="973"/>
      <c r="DPW197" s="973"/>
      <c r="DPX197" s="973"/>
      <c r="DPY197" s="973"/>
      <c r="DPZ197" s="973"/>
      <c r="DQA197" s="973"/>
      <c r="DQB197" s="973"/>
      <c r="DQC197" s="973"/>
      <c r="DQD197" s="973"/>
      <c r="DQE197" s="973"/>
      <c r="DQF197" s="973"/>
      <c r="DQG197" s="973"/>
      <c r="DQH197" s="973"/>
      <c r="DQI197" s="973"/>
      <c r="DQJ197" s="973"/>
      <c r="DQK197" s="973"/>
      <c r="DQL197" s="973"/>
      <c r="DQM197" s="973"/>
      <c r="DQN197" s="973"/>
      <c r="DQO197" s="973"/>
      <c r="DQP197" s="973"/>
      <c r="DQQ197" s="973"/>
      <c r="DQR197" s="973"/>
      <c r="DQS197" s="973"/>
      <c r="DQT197" s="973"/>
      <c r="DQU197" s="973"/>
      <c r="DQV197" s="973"/>
      <c r="DQW197" s="973"/>
      <c r="DQX197" s="973"/>
      <c r="DQY197" s="973"/>
      <c r="DQZ197" s="973"/>
      <c r="DRA197" s="973"/>
      <c r="DRB197" s="973"/>
      <c r="DRC197" s="973"/>
      <c r="DRD197" s="973"/>
      <c r="DRE197" s="973"/>
      <c r="DRF197" s="973"/>
      <c r="DRG197" s="973"/>
      <c r="DRH197" s="973"/>
      <c r="DRI197" s="973"/>
      <c r="DRJ197" s="973"/>
      <c r="DRK197" s="973"/>
      <c r="DRL197" s="973"/>
      <c r="DRM197" s="973"/>
      <c r="DRN197" s="973"/>
      <c r="DRO197" s="973"/>
      <c r="DRP197" s="973"/>
      <c r="DRQ197" s="973"/>
      <c r="DRR197" s="973"/>
      <c r="DRS197" s="973"/>
      <c r="DRT197" s="973"/>
      <c r="DRU197" s="973"/>
      <c r="DRV197" s="973"/>
      <c r="DRW197" s="973"/>
      <c r="DRX197" s="973"/>
      <c r="DRY197" s="973"/>
      <c r="DRZ197" s="973"/>
      <c r="DSA197" s="973"/>
      <c r="DSB197" s="973"/>
      <c r="DSC197" s="973"/>
      <c r="DSD197" s="973"/>
      <c r="DSE197" s="973"/>
      <c r="DSF197" s="973"/>
      <c r="DSG197" s="973"/>
      <c r="DSH197" s="973"/>
      <c r="DSI197" s="973"/>
      <c r="DSJ197" s="973"/>
      <c r="DSK197" s="973"/>
      <c r="DSL197" s="973"/>
      <c r="DSM197" s="973"/>
      <c r="DSN197" s="973"/>
      <c r="DSO197" s="973"/>
      <c r="DSP197" s="973"/>
      <c r="DSQ197" s="973"/>
      <c r="DSR197" s="973"/>
      <c r="DSS197" s="973"/>
      <c r="DST197" s="973"/>
      <c r="DSU197" s="973"/>
      <c r="DSV197" s="973"/>
      <c r="DSW197" s="973"/>
      <c r="DSX197" s="973"/>
      <c r="DSY197" s="973"/>
      <c r="DSZ197" s="973"/>
      <c r="DTA197" s="973"/>
      <c r="DTB197" s="973"/>
      <c r="DTC197" s="973"/>
      <c r="DTD197" s="973"/>
      <c r="DTE197" s="973"/>
      <c r="DTF197" s="973"/>
      <c r="DTG197" s="973"/>
      <c r="DTH197" s="973"/>
      <c r="DTI197" s="973"/>
      <c r="DTJ197" s="973"/>
      <c r="DTK197" s="973"/>
      <c r="DTL197" s="973"/>
      <c r="DTM197" s="973"/>
      <c r="DTN197" s="973"/>
      <c r="DTO197" s="973"/>
      <c r="DTP197" s="973"/>
      <c r="DTQ197" s="973"/>
      <c r="DTR197" s="973"/>
      <c r="DTS197" s="973"/>
      <c r="DTT197" s="973"/>
      <c r="DTU197" s="973"/>
      <c r="DTV197" s="973"/>
      <c r="DTW197" s="973"/>
      <c r="DTX197" s="973"/>
      <c r="DTY197" s="973"/>
      <c r="DTZ197" s="973"/>
      <c r="DUA197" s="973"/>
      <c r="DUB197" s="973"/>
      <c r="DUC197" s="973"/>
      <c r="DUD197" s="973"/>
      <c r="DUE197" s="973"/>
      <c r="DUF197" s="973"/>
      <c r="DUG197" s="973"/>
      <c r="DUH197" s="973"/>
      <c r="DUI197" s="973"/>
      <c r="DUJ197" s="973"/>
      <c r="DUK197" s="973"/>
      <c r="DUL197" s="973"/>
      <c r="DUM197" s="973"/>
      <c r="DUN197" s="973"/>
      <c r="DUO197" s="973"/>
      <c r="DUP197" s="973"/>
      <c r="DUQ197" s="973"/>
      <c r="DUR197" s="973"/>
      <c r="DUS197" s="973"/>
      <c r="DUT197" s="973"/>
      <c r="DUU197" s="973"/>
      <c r="DUV197" s="973"/>
      <c r="DUW197" s="973"/>
      <c r="DUX197" s="973"/>
      <c r="DUY197" s="973"/>
      <c r="DUZ197" s="973"/>
      <c r="DVA197" s="973"/>
      <c r="DVB197" s="973"/>
      <c r="DVC197" s="973"/>
      <c r="DVD197" s="973"/>
      <c r="DVE197" s="973"/>
      <c r="DVF197" s="973"/>
      <c r="DVG197" s="973"/>
      <c r="DVH197" s="973"/>
      <c r="DVI197" s="973"/>
      <c r="DVJ197" s="973"/>
      <c r="DVK197" s="973"/>
      <c r="DVL197" s="973"/>
      <c r="DVM197" s="973"/>
      <c r="DVN197" s="973"/>
      <c r="DVO197" s="973"/>
      <c r="DVP197" s="973"/>
      <c r="DVQ197" s="973"/>
      <c r="DVR197" s="973"/>
      <c r="DVS197" s="973"/>
      <c r="DVT197" s="973"/>
      <c r="DVU197" s="973"/>
      <c r="DVV197" s="973"/>
      <c r="DVW197" s="973"/>
      <c r="DVX197" s="973"/>
      <c r="DVY197" s="973"/>
      <c r="DVZ197" s="973"/>
      <c r="DWA197" s="973"/>
      <c r="DWB197" s="973"/>
      <c r="DWC197" s="973"/>
      <c r="DWD197" s="973"/>
      <c r="DWE197" s="973"/>
      <c r="DWF197" s="973"/>
      <c r="DWG197" s="973"/>
      <c r="DWH197" s="973"/>
      <c r="DWI197" s="973"/>
      <c r="DWJ197" s="973"/>
      <c r="DWK197" s="973"/>
      <c r="DWL197" s="973"/>
      <c r="DWM197" s="973"/>
      <c r="DWN197" s="973"/>
      <c r="DWO197" s="973"/>
      <c r="DWP197" s="973"/>
      <c r="DWQ197" s="973"/>
      <c r="DWR197" s="973"/>
      <c r="DWS197" s="973"/>
      <c r="DWT197" s="973"/>
      <c r="DWU197" s="973"/>
      <c r="DWV197" s="973"/>
      <c r="DWW197" s="973"/>
      <c r="DWX197" s="973"/>
      <c r="DWY197" s="973"/>
      <c r="DWZ197" s="973"/>
      <c r="DXA197" s="973"/>
      <c r="DXB197" s="973"/>
      <c r="DXC197" s="973"/>
      <c r="DXD197" s="973"/>
      <c r="DXE197" s="973"/>
      <c r="DXF197" s="973"/>
      <c r="DXG197" s="973"/>
      <c r="DXH197" s="973"/>
      <c r="DXI197" s="973"/>
      <c r="DXJ197" s="973"/>
      <c r="DXK197" s="973"/>
      <c r="DXL197" s="973"/>
      <c r="DXM197" s="973"/>
      <c r="DXN197" s="973"/>
      <c r="DXO197" s="973"/>
      <c r="DXP197" s="973"/>
      <c r="DXQ197" s="973"/>
      <c r="DXR197" s="973"/>
      <c r="DXS197" s="973"/>
      <c r="DXT197" s="973"/>
      <c r="DXU197" s="973"/>
      <c r="DXV197" s="973"/>
      <c r="DXW197" s="973"/>
      <c r="DXX197" s="973"/>
      <c r="DXY197" s="973"/>
      <c r="DXZ197" s="973"/>
      <c r="DYA197" s="973"/>
      <c r="DYB197" s="973"/>
      <c r="DYC197" s="973"/>
      <c r="DYD197" s="973"/>
      <c r="DYE197" s="973"/>
      <c r="DYF197" s="973"/>
      <c r="DYG197" s="973"/>
      <c r="DYH197" s="973"/>
      <c r="DYI197" s="973"/>
      <c r="DYJ197" s="973"/>
      <c r="DYK197" s="973"/>
      <c r="DYL197" s="973"/>
      <c r="DYM197" s="973"/>
      <c r="DYN197" s="973"/>
      <c r="DYO197" s="973"/>
      <c r="DYP197" s="973"/>
      <c r="DYQ197" s="973"/>
      <c r="DYR197" s="973"/>
      <c r="DYS197" s="973"/>
      <c r="DYT197" s="973"/>
      <c r="DYU197" s="973"/>
      <c r="DYV197" s="973"/>
      <c r="DYW197" s="973"/>
      <c r="DYX197" s="973"/>
      <c r="DYY197" s="973"/>
      <c r="DYZ197" s="973"/>
      <c r="DZA197" s="973"/>
      <c r="DZB197" s="973"/>
      <c r="DZC197" s="973"/>
      <c r="DZD197" s="973"/>
      <c r="DZE197" s="973"/>
      <c r="DZF197" s="973"/>
      <c r="DZG197" s="973"/>
      <c r="DZH197" s="973"/>
      <c r="DZI197" s="973"/>
      <c r="DZJ197" s="973"/>
      <c r="DZK197" s="973"/>
      <c r="DZL197" s="973"/>
      <c r="DZM197" s="973"/>
      <c r="DZN197" s="973"/>
      <c r="DZO197" s="973"/>
      <c r="DZP197" s="973"/>
      <c r="DZQ197" s="973"/>
      <c r="DZR197" s="973"/>
      <c r="DZS197" s="973"/>
      <c r="DZT197" s="973"/>
      <c r="DZU197" s="973"/>
      <c r="DZV197" s="973"/>
      <c r="DZW197" s="973"/>
      <c r="DZX197" s="973"/>
      <c r="DZY197" s="973"/>
      <c r="DZZ197" s="973"/>
      <c r="EAA197" s="973"/>
      <c r="EAB197" s="973"/>
      <c r="EAC197" s="973"/>
      <c r="EAD197" s="973"/>
      <c r="EAE197" s="973"/>
      <c r="EAF197" s="973"/>
      <c r="EAG197" s="973"/>
      <c r="EAH197" s="973"/>
      <c r="EAI197" s="973"/>
      <c r="EAJ197" s="973"/>
      <c r="EAK197" s="973"/>
      <c r="EAL197" s="973"/>
      <c r="EAM197" s="973"/>
      <c r="EAN197" s="973"/>
      <c r="EAO197" s="973"/>
      <c r="EAP197" s="973"/>
      <c r="EAQ197" s="973"/>
      <c r="EAR197" s="973"/>
      <c r="EAS197" s="973"/>
      <c r="EAT197" s="973"/>
      <c r="EAU197" s="973"/>
      <c r="EAV197" s="973"/>
      <c r="EAW197" s="973"/>
      <c r="EAX197" s="973"/>
      <c r="EAY197" s="973"/>
      <c r="EAZ197" s="973"/>
      <c r="EBA197" s="973"/>
      <c r="EBB197" s="973"/>
      <c r="EBC197" s="973"/>
      <c r="EBD197" s="973"/>
      <c r="EBE197" s="973"/>
      <c r="EBF197" s="973"/>
      <c r="EBG197" s="973"/>
      <c r="EBH197" s="973"/>
      <c r="EBI197" s="973"/>
      <c r="EBJ197" s="973"/>
      <c r="EBK197" s="973"/>
      <c r="EBL197" s="973"/>
      <c r="EBM197" s="973"/>
      <c r="EBN197" s="973"/>
      <c r="EBO197" s="973"/>
      <c r="EBP197" s="973"/>
      <c r="EBQ197" s="973"/>
      <c r="EBR197" s="973"/>
      <c r="EBS197" s="973"/>
      <c r="EBT197" s="973"/>
      <c r="EBU197" s="973"/>
      <c r="EBV197" s="973"/>
      <c r="EBW197" s="973"/>
      <c r="EBX197" s="973"/>
      <c r="EBY197" s="973"/>
      <c r="EBZ197" s="973"/>
      <c r="ECA197" s="973"/>
      <c r="ECB197" s="973"/>
      <c r="ECC197" s="973"/>
      <c r="ECD197" s="973"/>
      <c r="ECE197" s="973"/>
      <c r="ECF197" s="973"/>
      <c r="ECG197" s="973"/>
      <c r="ECH197" s="973"/>
      <c r="ECI197" s="973"/>
      <c r="ECJ197" s="973"/>
      <c r="ECK197" s="973"/>
      <c r="ECL197" s="973"/>
      <c r="ECM197" s="973"/>
      <c r="ECN197" s="973"/>
      <c r="ECO197" s="973"/>
      <c r="ECP197" s="973"/>
      <c r="ECQ197" s="973"/>
      <c r="ECR197" s="973"/>
      <c r="ECS197" s="973"/>
      <c r="ECT197" s="973"/>
      <c r="ECU197" s="973"/>
      <c r="ECV197" s="973"/>
      <c r="ECW197" s="973"/>
      <c r="ECX197" s="973"/>
      <c r="ECY197" s="973"/>
      <c r="ECZ197" s="973"/>
      <c r="EDA197" s="973"/>
      <c r="EDB197" s="973"/>
      <c r="EDC197" s="973"/>
      <c r="EDD197" s="973"/>
      <c r="EDE197" s="973"/>
      <c r="EDF197" s="973"/>
      <c r="EDG197" s="973"/>
      <c r="EDH197" s="973"/>
      <c r="EDI197" s="973"/>
      <c r="EDJ197" s="973"/>
      <c r="EDK197" s="973"/>
      <c r="EDL197" s="973"/>
      <c r="EDM197" s="973"/>
      <c r="EDN197" s="973"/>
      <c r="EDO197" s="973"/>
      <c r="EDP197" s="973"/>
      <c r="EDQ197" s="973"/>
      <c r="EDR197" s="973"/>
      <c r="EDS197" s="973"/>
      <c r="EDT197" s="973"/>
      <c r="EDU197" s="973"/>
      <c r="EDV197" s="973"/>
      <c r="EDW197" s="973"/>
      <c r="EDX197" s="973"/>
      <c r="EDY197" s="973"/>
      <c r="EDZ197" s="973"/>
      <c r="EEA197" s="973"/>
      <c r="EEB197" s="973"/>
      <c r="EEC197" s="973"/>
      <c r="EED197" s="973"/>
      <c r="EEE197" s="973"/>
      <c r="EEF197" s="973"/>
      <c r="EEG197" s="973"/>
      <c r="EEH197" s="973"/>
      <c r="EEI197" s="973"/>
      <c r="EEJ197" s="973"/>
      <c r="EEK197" s="973"/>
      <c r="EEL197" s="973"/>
      <c r="EEM197" s="973"/>
      <c r="EEN197" s="973"/>
      <c r="EEO197" s="973"/>
      <c r="EEP197" s="973"/>
      <c r="EEQ197" s="973"/>
      <c r="EER197" s="973"/>
      <c r="EES197" s="973"/>
      <c r="EET197" s="973"/>
      <c r="EEU197" s="973"/>
      <c r="EEV197" s="973"/>
      <c r="EEW197" s="973"/>
      <c r="EEX197" s="973"/>
      <c r="EEY197" s="973"/>
      <c r="EEZ197" s="973"/>
      <c r="EFA197" s="973"/>
      <c r="EFB197" s="973"/>
      <c r="EFC197" s="973"/>
      <c r="EFD197" s="973"/>
      <c r="EFE197" s="973"/>
      <c r="EFF197" s="973"/>
      <c r="EFG197" s="973"/>
      <c r="EFH197" s="973"/>
      <c r="EFI197" s="973"/>
      <c r="EFJ197" s="973"/>
      <c r="EFK197" s="973"/>
      <c r="EFL197" s="973"/>
      <c r="EFM197" s="973"/>
      <c r="EFN197" s="973"/>
      <c r="EFO197" s="973"/>
      <c r="EFP197" s="973"/>
      <c r="EFQ197" s="973"/>
      <c r="EFR197" s="973"/>
      <c r="EFS197" s="973"/>
      <c r="EFT197" s="973"/>
      <c r="EFU197" s="973"/>
      <c r="EFV197" s="973"/>
      <c r="EFW197" s="973"/>
      <c r="EFX197" s="973"/>
      <c r="EFY197" s="973"/>
      <c r="EFZ197" s="973"/>
      <c r="EGA197" s="973"/>
      <c r="EGB197" s="973"/>
      <c r="EGC197" s="973"/>
      <c r="EGD197" s="973"/>
      <c r="EGE197" s="973"/>
      <c r="EGF197" s="973"/>
      <c r="EGG197" s="973"/>
      <c r="EGH197" s="973"/>
      <c r="EGI197" s="973"/>
      <c r="EGJ197" s="973"/>
      <c r="EGK197" s="973"/>
      <c r="EGL197" s="973"/>
      <c r="EGM197" s="973"/>
      <c r="EGN197" s="973"/>
      <c r="EGO197" s="973"/>
      <c r="EGP197" s="973"/>
      <c r="EGQ197" s="973"/>
      <c r="EGR197" s="973"/>
      <c r="EGS197" s="973"/>
      <c r="EGT197" s="973"/>
      <c r="EGU197" s="973"/>
      <c r="EGV197" s="973"/>
      <c r="EGW197" s="973"/>
      <c r="EGX197" s="973"/>
      <c r="EGY197" s="973"/>
      <c r="EGZ197" s="973"/>
      <c r="EHA197" s="973"/>
      <c r="EHB197" s="973"/>
      <c r="EHC197" s="973"/>
      <c r="EHD197" s="973"/>
      <c r="EHE197" s="973"/>
      <c r="EHF197" s="973"/>
      <c r="EHG197" s="973"/>
      <c r="EHH197" s="973"/>
      <c r="EHI197" s="973"/>
      <c r="EHJ197" s="973"/>
      <c r="EHK197" s="973"/>
      <c r="EHL197" s="973"/>
      <c r="EHM197" s="973"/>
      <c r="EHN197" s="973"/>
      <c r="EHO197" s="973"/>
      <c r="EHP197" s="973"/>
      <c r="EHQ197" s="973"/>
      <c r="EHR197" s="973"/>
      <c r="EHS197" s="973"/>
      <c r="EHT197" s="973"/>
      <c r="EHU197" s="973"/>
      <c r="EHV197" s="973"/>
      <c r="EHW197" s="973"/>
      <c r="EHX197" s="973"/>
      <c r="EHY197" s="973"/>
      <c r="EHZ197" s="973"/>
      <c r="EIA197" s="973"/>
      <c r="EIB197" s="973"/>
      <c r="EIC197" s="973"/>
      <c r="EID197" s="973"/>
      <c r="EIE197" s="973"/>
      <c r="EIF197" s="973"/>
      <c r="EIG197" s="973"/>
      <c r="EIH197" s="973"/>
      <c r="EII197" s="973"/>
      <c r="EIJ197" s="973"/>
      <c r="EIK197" s="973"/>
      <c r="EIL197" s="973"/>
      <c r="EIM197" s="973"/>
      <c r="EIN197" s="973"/>
      <c r="EIO197" s="973"/>
      <c r="EIP197" s="973"/>
      <c r="EIQ197" s="973"/>
      <c r="EIR197" s="973"/>
      <c r="EIS197" s="973"/>
      <c r="EIT197" s="973"/>
      <c r="EIU197" s="973"/>
      <c r="EIV197" s="973"/>
      <c r="EIW197" s="973"/>
      <c r="EIX197" s="973"/>
      <c r="EIY197" s="973"/>
      <c r="EIZ197" s="973"/>
      <c r="EJA197" s="973"/>
      <c r="EJB197" s="973"/>
      <c r="EJC197" s="973"/>
      <c r="EJD197" s="973"/>
      <c r="EJE197" s="973"/>
      <c r="EJF197" s="973"/>
      <c r="EJG197" s="973"/>
      <c r="EJH197" s="973"/>
      <c r="EJI197" s="973"/>
      <c r="EJJ197" s="973"/>
      <c r="EJK197" s="973"/>
      <c r="EJL197" s="973"/>
      <c r="EJM197" s="973"/>
      <c r="EJN197" s="973"/>
      <c r="EJO197" s="973"/>
      <c r="EJP197" s="973"/>
      <c r="EJQ197" s="973"/>
      <c r="EJR197" s="973"/>
      <c r="EJS197" s="973"/>
      <c r="EJT197" s="973"/>
      <c r="EJU197" s="973"/>
      <c r="EJV197" s="973"/>
      <c r="EJW197" s="973"/>
      <c r="EJX197" s="973"/>
      <c r="EJY197" s="973"/>
      <c r="EJZ197" s="973"/>
      <c r="EKA197" s="973"/>
      <c r="EKB197" s="973"/>
      <c r="EKC197" s="973"/>
      <c r="EKD197" s="973"/>
      <c r="EKE197" s="973"/>
      <c r="EKF197" s="973"/>
      <c r="EKG197" s="973"/>
      <c r="EKH197" s="973"/>
      <c r="EKI197" s="973"/>
      <c r="EKJ197" s="973"/>
      <c r="EKK197" s="973"/>
      <c r="EKL197" s="973"/>
      <c r="EKM197" s="973"/>
      <c r="EKN197" s="973"/>
      <c r="EKO197" s="973"/>
      <c r="EKP197" s="973"/>
      <c r="EKQ197" s="973"/>
      <c r="EKR197" s="973"/>
      <c r="EKS197" s="973"/>
      <c r="EKT197" s="973"/>
      <c r="EKU197" s="973"/>
      <c r="EKV197" s="973"/>
      <c r="EKW197" s="973"/>
      <c r="EKX197" s="973"/>
      <c r="EKY197" s="973"/>
      <c r="EKZ197" s="973"/>
      <c r="ELA197" s="973"/>
      <c r="ELB197" s="973"/>
      <c r="ELC197" s="973"/>
      <c r="ELD197" s="973"/>
      <c r="ELE197" s="973"/>
      <c r="ELF197" s="973"/>
      <c r="ELG197" s="973"/>
      <c r="ELH197" s="973"/>
      <c r="ELI197" s="973"/>
      <c r="ELJ197" s="973"/>
      <c r="ELK197" s="973"/>
      <c r="ELL197" s="973"/>
      <c r="ELM197" s="973"/>
      <c r="ELN197" s="973"/>
      <c r="ELO197" s="973"/>
      <c r="ELP197" s="973"/>
      <c r="ELQ197" s="973"/>
      <c r="ELR197" s="973"/>
      <c r="ELS197" s="973"/>
      <c r="ELT197" s="973"/>
      <c r="ELU197" s="973"/>
      <c r="ELV197" s="973"/>
      <c r="ELW197" s="973"/>
      <c r="ELX197" s="973"/>
      <c r="ELY197" s="973"/>
      <c r="ELZ197" s="973"/>
      <c r="EMA197" s="973"/>
      <c r="EMB197" s="973"/>
      <c r="EMC197" s="973"/>
      <c r="EMD197" s="973"/>
      <c r="EME197" s="973"/>
      <c r="EMF197" s="973"/>
      <c r="EMG197" s="973"/>
      <c r="EMH197" s="973"/>
      <c r="EMI197" s="973"/>
      <c r="EMJ197" s="973"/>
      <c r="EMK197" s="973"/>
      <c r="EML197" s="973"/>
      <c r="EMM197" s="973"/>
      <c r="EMN197" s="973"/>
      <c r="EMO197" s="973"/>
      <c r="EMP197" s="973"/>
      <c r="EMQ197" s="973"/>
      <c r="EMR197" s="973"/>
      <c r="EMS197" s="973"/>
      <c r="EMT197" s="973"/>
      <c r="EMU197" s="973"/>
      <c r="EMV197" s="973"/>
      <c r="EMW197" s="973"/>
      <c r="EMX197" s="973"/>
      <c r="EMY197" s="973"/>
      <c r="EMZ197" s="973"/>
      <c r="ENA197" s="973"/>
      <c r="ENB197" s="973"/>
      <c r="ENC197" s="973"/>
      <c r="END197" s="973"/>
      <c r="ENE197" s="973"/>
      <c r="ENF197" s="973"/>
      <c r="ENG197" s="973"/>
      <c r="ENH197" s="973"/>
      <c r="ENI197" s="973"/>
      <c r="ENJ197" s="973"/>
      <c r="ENK197" s="973"/>
      <c r="ENL197" s="973"/>
      <c r="ENM197" s="973"/>
      <c r="ENN197" s="973"/>
      <c r="ENO197" s="973"/>
      <c r="ENP197" s="973"/>
      <c r="ENQ197" s="973"/>
      <c r="ENR197" s="973"/>
      <c r="ENS197" s="973"/>
      <c r="ENT197" s="973"/>
      <c r="ENU197" s="973"/>
      <c r="ENV197" s="973"/>
      <c r="ENW197" s="973"/>
      <c r="ENX197" s="973"/>
      <c r="ENY197" s="973"/>
      <c r="ENZ197" s="973"/>
      <c r="EOA197" s="973"/>
      <c r="EOB197" s="973"/>
      <c r="EOC197" s="973"/>
      <c r="EOD197" s="973"/>
      <c r="EOE197" s="973"/>
      <c r="EOF197" s="973"/>
      <c r="EOG197" s="973"/>
      <c r="EOH197" s="973"/>
      <c r="EOI197" s="973"/>
      <c r="EOJ197" s="973"/>
      <c r="EOK197" s="973"/>
      <c r="EOL197" s="973"/>
      <c r="EOM197" s="973"/>
      <c r="EON197" s="973"/>
      <c r="EOO197" s="973"/>
      <c r="EOP197" s="973"/>
      <c r="EOQ197" s="973"/>
      <c r="EOR197" s="973"/>
      <c r="EOS197" s="973"/>
      <c r="EOT197" s="973"/>
      <c r="EOU197" s="973"/>
      <c r="EOV197" s="973"/>
      <c r="EOW197" s="973"/>
      <c r="EOX197" s="973"/>
      <c r="EOY197" s="973"/>
      <c r="EOZ197" s="973"/>
      <c r="EPA197" s="973"/>
      <c r="EPB197" s="973"/>
      <c r="EPC197" s="973"/>
      <c r="EPD197" s="973"/>
      <c r="EPE197" s="973"/>
      <c r="EPF197" s="973"/>
      <c r="EPG197" s="973"/>
      <c r="EPH197" s="973"/>
      <c r="EPI197" s="973"/>
      <c r="EPJ197" s="973"/>
      <c r="EPK197" s="973"/>
      <c r="EPL197" s="973"/>
      <c r="EPM197" s="973"/>
      <c r="EPN197" s="973"/>
      <c r="EPO197" s="973"/>
      <c r="EPP197" s="973"/>
      <c r="EPQ197" s="973"/>
      <c r="EPR197" s="973"/>
      <c r="EPS197" s="973"/>
      <c r="EPT197" s="973"/>
      <c r="EPU197" s="973"/>
      <c r="EPV197" s="973"/>
      <c r="EPW197" s="973"/>
      <c r="EPX197" s="973"/>
      <c r="EPY197" s="973"/>
      <c r="EPZ197" s="973"/>
      <c r="EQA197" s="973"/>
      <c r="EQB197" s="973"/>
      <c r="EQC197" s="973"/>
      <c r="EQD197" s="973"/>
      <c r="EQE197" s="973"/>
      <c r="EQF197" s="973"/>
      <c r="EQG197" s="973"/>
      <c r="EQH197" s="973"/>
      <c r="EQI197" s="973"/>
      <c r="EQJ197" s="973"/>
      <c r="EQK197" s="973"/>
      <c r="EQL197" s="973"/>
      <c r="EQM197" s="973"/>
      <c r="EQN197" s="973"/>
      <c r="EQO197" s="973"/>
      <c r="EQP197" s="973"/>
      <c r="EQQ197" s="973"/>
      <c r="EQR197" s="973"/>
      <c r="EQS197" s="973"/>
      <c r="EQT197" s="973"/>
      <c r="EQU197" s="973"/>
      <c r="EQV197" s="973"/>
      <c r="EQW197" s="973"/>
      <c r="EQX197" s="973"/>
      <c r="EQY197" s="973"/>
      <c r="EQZ197" s="973"/>
      <c r="ERA197" s="973"/>
      <c r="ERB197" s="973"/>
      <c r="ERC197" s="973"/>
      <c r="ERD197" s="973"/>
      <c r="ERE197" s="973"/>
      <c r="ERF197" s="973"/>
      <c r="ERG197" s="973"/>
      <c r="ERH197" s="973"/>
      <c r="ERI197" s="973"/>
      <c r="ERJ197" s="973"/>
      <c r="ERK197" s="973"/>
      <c r="ERL197" s="973"/>
      <c r="ERM197" s="973"/>
      <c r="ERN197" s="973"/>
      <c r="ERO197" s="973"/>
      <c r="ERP197" s="973"/>
      <c r="ERQ197" s="973"/>
      <c r="ERR197" s="973"/>
      <c r="ERS197" s="973"/>
      <c r="ERT197" s="973"/>
      <c r="ERU197" s="973"/>
      <c r="ERV197" s="973"/>
      <c r="ERW197" s="973"/>
      <c r="ERX197" s="973"/>
      <c r="ERY197" s="973"/>
      <c r="ERZ197" s="973"/>
      <c r="ESA197" s="973"/>
      <c r="ESB197" s="973"/>
      <c r="ESC197" s="973"/>
      <c r="ESD197" s="973"/>
      <c r="ESE197" s="973"/>
      <c r="ESF197" s="973"/>
      <c r="ESG197" s="973"/>
      <c r="ESH197" s="973"/>
      <c r="ESI197" s="973"/>
      <c r="ESJ197" s="973"/>
      <c r="ESK197" s="973"/>
      <c r="ESL197" s="973"/>
      <c r="ESM197" s="973"/>
      <c r="ESN197" s="973"/>
      <c r="ESO197" s="973"/>
      <c r="ESP197" s="973"/>
      <c r="ESQ197" s="973"/>
      <c r="ESR197" s="973"/>
      <c r="ESS197" s="973"/>
      <c r="EST197" s="973"/>
      <c r="ESU197" s="973"/>
      <c r="ESV197" s="973"/>
      <c r="ESW197" s="973"/>
      <c r="ESX197" s="973"/>
      <c r="ESY197" s="973"/>
      <c r="ESZ197" s="973"/>
      <c r="ETA197" s="973"/>
      <c r="ETB197" s="973"/>
      <c r="ETC197" s="973"/>
      <c r="ETD197" s="973"/>
      <c r="ETE197" s="973"/>
      <c r="ETF197" s="973"/>
      <c r="ETG197" s="973"/>
      <c r="ETH197" s="973"/>
      <c r="ETI197" s="973"/>
      <c r="ETJ197" s="973"/>
      <c r="ETK197" s="973"/>
      <c r="ETL197" s="973"/>
      <c r="ETM197" s="973"/>
      <c r="ETN197" s="973"/>
      <c r="ETO197" s="973"/>
      <c r="ETP197" s="973"/>
      <c r="ETQ197" s="973"/>
      <c r="ETR197" s="973"/>
      <c r="ETS197" s="973"/>
      <c r="ETT197" s="973"/>
      <c r="ETU197" s="973"/>
      <c r="ETV197" s="973"/>
      <c r="ETW197" s="973"/>
      <c r="ETX197" s="973"/>
      <c r="ETY197" s="973"/>
      <c r="ETZ197" s="973"/>
      <c r="EUA197" s="973"/>
      <c r="EUB197" s="973"/>
      <c r="EUC197" s="973"/>
      <c r="EUD197" s="973"/>
      <c r="EUE197" s="973"/>
      <c r="EUF197" s="973"/>
      <c r="EUG197" s="973"/>
      <c r="EUH197" s="973"/>
      <c r="EUI197" s="973"/>
      <c r="EUJ197" s="973"/>
      <c r="EUK197" s="973"/>
      <c r="EUL197" s="973"/>
      <c r="EUM197" s="973"/>
      <c r="EUN197" s="973"/>
      <c r="EUO197" s="973"/>
      <c r="EUP197" s="973"/>
      <c r="EUQ197" s="973"/>
      <c r="EUR197" s="973"/>
      <c r="EUS197" s="973"/>
      <c r="EUT197" s="973"/>
      <c r="EUU197" s="973"/>
      <c r="EUV197" s="973"/>
      <c r="EUW197" s="973"/>
      <c r="EUX197" s="973"/>
      <c r="EUY197" s="973"/>
      <c r="EUZ197" s="973"/>
      <c r="EVA197" s="973"/>
      <c r="EVB197" s="973"/>
      <c r="EVC197" s="973"/>
      <c r="EVD197" s="973"/>
      <c r="EVE197" s="973"/>
      <c r="EVF197" s="973"/>
      <c r="EVG197" s="973"/>
      <c r="EVH197" s="973"/>
      <c r="EVI197" s="973"/>
      <c r="EVJ197" s="973"/>
      <c r="EVK197" s="973"/>
      <c r="EVL197" s="973"/>
      <c r="EVM197" s="973"/>
      <c r="EVN197" s="973"/>
      <c r="EVO197" s="973"/>
      <c r="EVP197" s="973"/>
      <c r="EVQ197" s="973"/>
      <c r="EVR197" s="973"/>
      <c r="EVS197" s="973"/>
      <c r="EVT197" s="973"/>
      <c r="EVU197" s="973"/>
      <c r="EVV197" s="973"/>
      <c r="EVW197" s="973"/>
      <c r="EVX197" s="973"/>
      <c r="EVY197" s="973"/>
      <c r="EVZ197" s="973"/>
      <c r="EWA197" s="973"/>
      <c r="EWB197" s="973"/>
      <c r="EWC197" s="973"/>
      <c r="EWD197" s="973"/>
      <c r="EWE197" s="973"/>
      <c r="EWF197" s="973"/>
      <c r="EWG197" s="973"/>
      <c r="EWH197" s="973"/>
      <c r="EWI197" s="973"/>
      <c r="EWJ197" s="973"/>
      <c r="EWK197" s="973"/>
      <c r="EWL197" s="973"/>
      <c r="EWM197" s="973"/>
      <c r="EWN197" s="973"/>
      <c r="EWO197" s="973"/>
      <c r="EWP197" s="973"/>
      <c r="EWQ197" s="973"/>
      <c r="EWR197" s="973"/>
      <c r="EWS197" s="973"/>
      <c r="EWT197" s="973"/>
      <c r="EWU197" s="973"/>
      <c r="EWV197" s="973"/>
      <c r="EWW197" s="973"/>
      <c r="EWX197" s="973"/>
      <c r="EWY197" s="973"/>
      <c r="EWZ197" s="973"/>
      <c r="EXA197" s="973"/>
      <c r="EXB197" s="973"/>
      <c r="EXC197" s="973"/>
      <c r="EXD197" s="973"/>
      <c r="EXE197" s="973"/>
      <c r="EXF197" s="973"/>
      <c r="EXG197" s="973"/>
      <c r="EXH197" s="973"/>
      <c r="EXI197" s="973"/>
      <c r="EXJ197" s="973"/>
      <c r="EXK197" s="973"/>
      <c r="EXL197" s="973"/>
      <c r="EXM197" s="973"/>
      <c r="EXN197" s="973"/>
      <c r="EXO197" s="973"/>
      <c r="EXP197" s="973"/>
      <c r="EXQ197" s="973"/>
      <c r="EXR197" s="973"/>
      <c r="EXS197" s="973"/>
      <c r="EXT197" s="973"/>
      <c r="EXU197" s="973"/>
      <c r="EXV197" s="973"/>
      <c r="EXW197" s="973"/>
      <c r="EXX197" s="973"/>
      <c r="EXY197" s="973"/>
      <c r="EXZ197" s="973"/>
      <c r="EYA197" s="973"/>
      <c r="EYB197" s="973"/>
      <c r="EYC197" s="973"/>
      <c r="EYD197" s="973"/>
      <c r="EYE197" s="973"/>
      <c r="EYF197" s="973"/>
      <c r="EYG197" s="973"/>
      <c r="EYH197" s="973"/>
      <c r="EYI197" s="973"/>
      <c r="EYJ197" s="973"/>
      <c r="EYK197" s="973"/>
      <c r="EYL197" s="973"/>
      <c r="EYM197" s="973"/>
      <c r="EYN197" s="973"/>
      <c r="EYO197" s="973"/>
      <c r="EYP197" s="973"/>
      <c r="EYQ197" s="973"/>
      <c r="EYR197" s="973"/>
      <c r="EYS197" s="973"/>
      <c r="EYT197" s="973"/>
      <c r="EYU197" s="973"/>
      <c r="EYV197" s="973"/>
      <c r="EYW197" s="973"/>
      <c r="EYX197" s="973"/>
      <c r="EYY197" s="973"/>
      <c r="EYZ197" s="973"/>
      <c r="EZA197" s="973"/>
      <c r="EZB197" s="973"/>
      <c r="EZC197" s="973"/>
      <c r="EZD197" s="973"/>
      <c r="EZE197" s="973"/>
      <c r="EZF197" s="973"/>
      <c r="EZG197" s="973"/>
      <c r="EZH197" s="973"/>
      <c r="EZI197" s="973"/>
      <c r="EZJ197" s="973"/>
      <c r="EZK197" s="973"/>
      <c r="EZL197" s="973"/>
      <c r="EZM197" s="973"/>
      <c r="EZN197" s="973"/>
      <c r="EZO197" s="973"/>
      <c r="EZP197" s="973"/>
      <c r="EZQ197" s="973"/>
      <c r="EZR197" s="973"/>
      <c r="EZS197" s="973"/>
      <c r="EZT197" s="973"/>
      <c r="EZU197" s="973"/>
      <c r="EZV197" s="973"/>
      <c r="EZW197" s="973"/>
      <c r="EZX197" s="973"/>
      <c r="EZY197" s="973"/>
      <c r="EZZ197" s="973"/>
      <c r="FAA197" s="973"/>
      <c r="FAB197" s="973"/>
      <c r="FAC197" s="973"/>
      <c r="FAD197" s="973"/>
      <c r="FAE197" s="973"/>
      <c r="FAF197" s="973"/>
      <c r="FAG197" s="973"/>
      <c r="FAH197" s="973"/>
      <c r="FAI197" s="973"/>
      <c r="FAJ197" s="973"/>
      <c r="FAK197" s="973"/>
      <c r="FAL197" s="973"/>
      <c r="FAM197" s="973"/>
      <c r="FAN197" s="973"/>
      <c r="FAO197" s="973"/>
      <c r="FAP197" s="973"/>
      <c r="FAQ197" s="973"/>
      <c r="FAR197" s="973"/>
      <c r="FAS197" s="973"/>
      <c r="FAT197" s="973"/>
      <c r="FAU197" s="973"/>
      <c r="FAV197" s="973"/>
      <c r="FAW197" s="973"/>
      <c r="FAX197" s="973"/>
      <c r="FAY197" s="973"/>
      <c r="FAZ197" s="973"/>
      <c r="FBA197" s="973"/>
      <c r="FBB197" s="973"/>
      <c r="FBC197" s="973"/>
      <c r="FBD197" s="973"/>
      <c r="FBE197" s="973"/>
      <c r="FBF197" s="973"/>
      <c r="FBG197" s="973"/>
      <c r="FBH197" s="973"/>
      <c r="FBI197" s="973"/>
      <c r="FBJ197" s="973"/>
      <c r="FBK197" s="973"/>
      <c r="FBL197" s="973"/>
      <c r="FBM197" s="973"/>
      <c r="FBN197" s="973"/>
      <c r="FBO197" s="973"/>
      <c r="FBP197" s="973"/>
      <c r="FBQ197" s="973"/>
      <c r="FBR197" s="973"/>
      <c r="FBS197" s="973"/>
      <c r="FBT197" s="973"/>
      <c r="FBU197" s="973"/>
      <c r="FBV197" s="973"/>
      <c r="FBW197" s="973"/>
      <c r="FBX197" s="973"/>
      <c r="FBY197" s="973"/>
      <c r="FBZ197" s="973"/>
      <c r="FCA197" s="973"/>
      <c r="FCB197" s="973"/>
      <c r="FCC197" s="973"/>
      <c r="FCD197" s="973"/>
      <c r="FCE197" s="973"/>
      <c r="FCF197" s="973"/>
      <c r="FCG197" s="973"/>
      <c r="FCH197" s="973"/>
      <c r="FCI197" s="973"/>
      <c r="FCJ197" s="973"/>
      <c r="FCK197" s="973"/>
      <c r="FCL197" s="973"/>
      <c r="FCM197" s="973"/>
      <c r="FCN197" s="973"/>
      <c r="FCO197" s="973"/>
      <c r="FCP197" s="973"/>
      <c r="FCQ197" s="973"/>
      <c r="FCR197" s="973"/>
      <c r="FCS197" s="973"/>
      <c r="FCT197" s="973"/>
      <c r="FCU197" s="973"/>
      <c r="FCV197" s="973"/>
      <c r="FCW197" s="973"/>
      <c r="FCX197" s="973"/>
      <c r="FCY197" s="973"/>
      <c r="FCZ197" s="973"/>
      <c r="FDA197" s="973"/>
      <c r="FDB197" s="973"/>
      <c r="FDC197" s="973"/>
      <c r="FDD197" s="973"/>
      <c r="FDE197" s="973"/>
      <c r="FDF197" s="973"/>
      <c r="FDG197" s="973"/>
      <c r="FDH197" s="973"/>
      <c r="FDI197" s="973"/>
      <c r="FDJ197" s="973"/>
      <c r="FDK197" s="973"/>
      <c r="FDL197" s="973"/>
      <c r="FDM197" s="973"/>
      <c r="FDN197" s="973"/>
      <c r="FDO197" s="973"/>
      <c r="FDP197" s="973"/>
      <c r="FDQ197" s="973"/>
      <c r="FDR197" s="973"/>
      <c r="FDS197" s="973"/>
      <c r="FDT197" s="973"/>
      <c r="FDU197" s="973"/>
      <c r="FDV197" s="973"/>
      <c r="FDW197" s="973"/>
      <c r="FDX197" s="973"/>
      <c r="FDY197" s="973"/>
      <c r="FDZ197" s="973"/>
      <c r="FEA197" s="973"/>
      <c r="FEB197" s="973"/>
      <c r="FEC197" s="973"/>
      <c r="FED197" s="973"/>
      <c r="FEE197" s="973"/>
      <c r="FEF197" s="973"/>
      <c r="FEG197" s="973"/>
      <c r="FEH197" s="973"/>
      <c r="FEI197" s="973"/>
      <c r="FEJ197" s="973"/>
      <c r="FEK197" s="973"/>
      <c r="FEL197" s="973"/>
      <c r="FEM197" s="973"/>
      <c r="FEN197" s="973"/>
      <c r="FEO197" s="973"/>
      <c r="FEP197" s="973"/>
      <c r="FEQ197" s="973"/>
      <c r="FER197" s="973"/>
      <c r="FES197" s="973"/>
      <c r="FET197" s="973"/>
      <c r="FEU197" s="973"/>
      <c r="FEV197" s="973"/>
      <c r="FEW197" s="973"/>
      <c r="FEX197" s="973"/>
      <c r="FEY197" s="973"/>
      <c r="FEZ197" s="973"/>
      <c r="FFA197" s="973"/>
      <c r="FFB197" s="973"/>
      <c r="FFC197" s="973"/>
      <c r="FFD197" s="973"/>
      <c r="FFE197" s="973"/>
      <c r="FFF197" s="973"/>
      <c r="FFG197" s="973"/>
      <c r="FFH197" s="973"/>
      <c r="FFI197" s="973"/>
      <c r="FFJ197" s="973"/>
      <c r="FFK197" s="973"/>
      <c r="FFL197" s="973"/>
      <c r="FFM197" s="973"/>
      <c r="FFN197" s="973"/>
      <c r="FFO197" s="973"/>
      <c r="FFP197" s="973"/>
      <c r="FFQ197" s="973"/>
      <c r="FFR197" s="973"/>
      <c r="FFS197" s="973"/>
      <c r="FFT197" s="973"/>
      <c r="FFU197" s="973"/>
      <c r="FFV197" s="973"/>
      <c r="FFW197" s="973"/>
      <c r="FFX197" s="973"/>
      <c r="FFY197" s="973"/>
      <c r="FFZ197" s="973"/>
      <c r="FGA197" s="973"/>
      <c r="FGB197" s="973"/>
      <c r="FGC197" s="973"/>
      <c r="FGD197" s="973"/>
      <c r="FGE197" s="973"/>
      <c r="FGF197" s="973"/>
      <c r="FGG197" s="973"/>
      <c r="FGH197" s="973"/>
      <c r="FGI197" s="973"/>
      <c r="FGJ197" s="973"/>
      <c r="FGK197" s="973"/>
      <c r="FGL197" s="973"/>
      <c r="FGM197" s="973"/>
      <c r="FGN197" s="973"/>
      <c r="FGO197" s="973"/>
      <c r="FGP197" s="973"/>
      <c r="FGQ197" s="973"/>
      <c r="FGR197" s="973"/>
      <c r="FGS197" s="973"/>
      <c r="FGT197" s="973"/>
      <c r="FGU197" s="973"/>
      <c r="FGV197" s="973"/>
      <c r="FGW197" s="973"/>
      <c r="FGX197" s="973"/>
      <c r="FGY197" s="973"/>
      <c r="FGZ197" s="973"/>
      <c r="FHA197" s="973"/>
      <c r="FHB197" s="973"/>
      <c r="FHC197" s="973"/>
      <c r="FHD197" s="973"/>
      <c r="FHE197" s="973"/>
      <c r="FHF197" s="973"/>
      <c r="FHG197" s="973"/>
      <c r="FHH197" s="973"/>
      <c r="FHI197" s="973"/>
      <c r="FHJ197" s="973"/>
      <c r="FHK197" s="973"/>
      <c r="FHL197" s="973"/>
      <c r="FHM197" s="973"/>
      <c r="FHN197" s="973"/>
      <c r="FHO197" s="973"/>
      <c r="FHP197" s="973"/>
      <c r="FHQ197" s="973"/>
      <c r="FHR197" s="973"/>
      <c r="FHS197" s="973"/>
      <c r="FHT197" s="973"/>
      <c r="FHU197" s="973"/>
      <c r="FHV197" s="973"/>
      <c r="FHW197" s="973"/>
      <c r="FHX197" s="973"/>
      <c r="FHY197" s="973"/>
      <c r="FHZ197" s="973"/>
      <c r="FIA197" s="973"/>
      <c r="FIB197" s="973"/>
      <c r="FIC197" s="973"/>
      <c r="FID197" s="973"/>
      <c r="FIE197" s="973"/>
      <c r="FIF197" s="973"/>
      <c r="FIG197" s="973"/>
      <c r="FIH197" s="973"/>
      <c r="FII197" s="973"/>
      <c r="FIJ197" s="973"/>
      <c r="FIK197" s="973"/>
      <c r="FIL197" s="973"/>
      <c r="FIM197" s="973"/>
      <c r="FIN197" s="973"/>
      <c r="FIO197" s="973"/>
      <c r="FIP197" s="973"/>
      <c r="FIQ197" s="973"/>
      <c r="FIR197" s="973"/>
      <c r="FIS197" s="973"/>
      <c r="FIT197" s="973"/>
      <c r="FIU197" s="973"/>
      <c r="FIV197" s="973"/>
      <c r="FIW197" s="973"/>
      <c r="FIX197" s="973"/>
      <c r="FIY197" s="973"/>
      <c r="FIZ197" s="973"/>
      <c r="FJA197" s="973"/>
      <c r="FJB197" s="973"/>
      <c r="FJC197" s="973"/>
      <c r="FJD197" s="973"/>
      <c r="FJE197" s="973"/>
      <c r="FJF197" s="973"/>
      <c r="FJG197" s="973"/>
      <c r="FJH197" s="973"/>
      <c r="FJI197" s="973"/>
      <c r="FJJ197" s="973"/>
      <c r="FJK197" s="973"/>
      <c r="FJL197" s="973"/>
      <c r="FJM197" s="973"/>
      <c r="FJN197" s="973"/>
      <c r="FJO197" s="973"/>
      <c r="FJP197" s="973"/>
      <c r="FJQ197" s="973"/>
      <c r="FJR197" s="973"/>
      <c r="FJS197" s="973"/>
      <c r="FJT197" s="973"/>
      <c r="FJU197" s="973"/>
      <c r="FJV197" s="973"/>
      <c r="FJW197" s="973"/>
      <c r="FJX197" s="973"/>
      <c r="FJY197" s="973"/>
      <c r="FJZ197" s="973"/>
      <c r="FKA197" s="973"/>
      <c r="FKB197" s="973"/>
      <c r="FKC197" s="973"/>
      <c r="FKD197" s="973"/>
      <c r="FKE197" s="973"/>
      <c r="FKF197" s="973"/>
      <c r="FKG197" s="973"/>
      <c r="FKH197" s="973"/>
      <c r="FKI197" s="973"/>
      <c r="FKJ197" s="973"/>
      <c r="FKK197" s="973"/>
      <c r="FKL197" s="973"/>
      <c r="FKM197" s="973"/>
      <c r="FKN197" s="973"/>
      <c r="FKO197" s="973"/>
      <c r="FKP197" s="973"/>
      <c r="FKQ197" s="973"/>
      <c r="FKR197" s="973"/>
      <c r="FKS197" s="973"/>
      <c r="FKT197" s="973"/>
      <c r="FKU197" s="973"/>
      <c r="FKV197" s="973"/>
      <c r="FKW197" s="973"/>
      <c r="FKX197" s="973"/>
      <c r="FKY197" s="973"/>
      <c r="FKZ197" s="973"/>
      <c r="FLA197" s="973"/>
      <c r="FLB197" s="973"/>
      <c r="FLC197" s="973"/>
      <c r="FLD197" s="973"/>
      <c r="FLE197" s="973"/>
      <c r="FLF197" s="973"/>
      <c r="FLG197" s="973"/>
      <c r="FLH197" s="973"/>
      <c r="FLI197" s="973"/>
      <c r="FLJ197" s="973"/>
      <c r="FLK197" s="973"/>
      <c r="FLL197" s="973"/>
      <c r="FLM197" s="973"/>
      <c r="FLN197" s="973"/>
      <c r="FLO197" s="973"/>
      <c r="FLP197" s="973"/>
      <c r="FLQ197" s="973"/>
      <c r="FLR197" s="973"/>
      <c r="FLS197" s="973"/>
      <c r="FLT197" s="973"/>
      <c r="FLU197" s="973"/>
      <c r="FLV197" s="973"/>
      <c r="FLW197" s="973"/>
      <c r="FLX197" s="973"/>
      <c r="FLY197" s="973"/>
      <c r="FLZ197" s="973"/>
      <c r="FMA197" s="973"/>
      <c r="FMB197" s="973"/>
      <c r="FMC197" s="973"/>
      <c r="FMD197" s="973"/>
      <c r="FME197" s="973"/>
      <c r="FMF197" s="973"/>
      <c r="FMG197" s="973"/>
      <c r="FMH197" s="973"/>
      <c r="FMI197" s="973"/>
      <c r="FMJ197" s="973"/>
      <c r="FMK197" s="973"/>
      <c r="FML197" s="973"/>
      <c r="FMM197" s="973"/>
      <c r="FMN197" s="973"/>
      <c r="FMO197" s="973"/>
      <c r="FMP197" s="973"/>
      <c r="FMQ197" s="973"/>
      <c r="FMR197" s="973"/>
      <c r="FMS197" s="973"/>
      <c r="FMT197" s="973"/>
      <c r="FMU197" s="973"/>
      <c r="FMV197" s="973"/>
      <c r="FMW197" s="973"/>
      <c r="FMX197" s="973"/>
      <c r="FMY197" s="973"/>
      <c r="FMZ197" s="973"/>
      <c r="FNA197" s="973"/>
      <c r="FNB197" s="973"/>
      <c r="FNC197" s="973"/>
      <c r="FND197" s="973"/>
      <c r="FNE197" s="973"/>
      <c r="FNF197" s="973"/>
      <c r="FNG197" s="973"/>
      <c r="FNH197" s="973"/>
      <c r="FNI197" s="973"/>
      <c r="FNJ197" s="973"/>
      <c r="FNK197" s="973"/>
      <c r="FNL197" s="973"/>
      <c r="FNM197" s="973"/>
      <c r="FNN197" s="973"/>
      <c r="FNO197" s="973"/>
      <c r="FNP197" s="973"/>
      <c r="FNQ197" s="973"/>
      <c r="FNR197" s="973"/>
      <c r="FNS197" s="973"/>
      <c r="FNT197" s="973"/>
      <c r="FNU197" s="973"/>
      <c r="FNV197" s="973"/>
      <c r="FNW197" s="973"/>
      <c r="FNX197" s="973"/>
      <c r="FNY197" s="973"/>
      <c r="FNZ197" s="973"/>
      <c r="FOA197" s="973"/>
      <c r="FOB197" s="973"/>
      <c r="FOC197" s="973"/>
      <c r="FOD197" s="973"/>
      <c r="FOE197" s="973"/>
      <c r="FOF197" s="973"/>
      <c r="FOG197" s="973"/>
      <c r="FOH197" s="973"/>
      <c r="FOI197" s="973"/>
      <c r="FOJ197" s="973"/>
      <c r="FOK197" s="973"/>
      <c r="FOL197" s="973"/>
      <c r="FOM197" s="973"/>
      <c r="FON197" s="973"/>
      <c r="FOO197" s="973"/>
      <c r="FOP197" s="973"/>
      <c r="FOQ197" s="973"/>
      <c r="FOR197" s="973"/>
      <c r="FOS197" s="973"/>
      <c r="FOT197" s="973"/>
      <c r="FOU197" s="973"/>
      <c r="FOV197" s="973"/>
      <c r="FOW197" s="973"/>
      <c r="FOX197" s="973"/>
      <c r="FOY197" s="973"/>
      <c r="FOZ197" s="973"/>
      <c r="FPA197" s="973"/>
      <c r="FPB197" s="973"/>
      <c r="FPC197" s="973"/>
      <c r="FPD197" s="973"/>
      <c r="FPE197" s="973"/>
      <c r="FPF197" s="973"/>
      <c r="FPG197" s="973"/>
      <c r="FPH197" s="973"/>
      <c r="FPI197" s="973"/>
      <c r="FPJ197" s="973"/>
      <c r="FPK197" s="973"/>
      <c r="FPL197" s="973"/>
      <c r="FPM197" s="973"/>
      <c r="FPN197" s="973"/>
      <c r="FPO197" s="973"/>
      <c r="FPP197" s="973"/>
      <c r="FPQ197" s="973"/>
      <c r="FPR197" s="973"/>
      <c r="FPS197" s="973"/>
      <c r="FPT197" s="973"/>
      <c r="FPU197" s="973"/>
      <c r="FPV197" s="973"/>
      <c r="FPW197" s="973"/>
      <c r="FPX197" s="973"/>
      <c r="FPY197" s="973"/>
      <c r="FPZ197" s="973"/>
      <c r="FQA197" s="973"/>
      <c r="FQB197" s="973"/>
      <c r="FQC197" s="973"/>
      <c r="FQD197" s="973"/>
      <c r="FQE197" s="973"/>
      <c r="FQF197" s="973"/>
      <c r="FQG197" s="973"/>
      <c r="FQH197" s="973"/>
      <c r="FQI197" s="973"/>
      <c r="FQJ197" s="973"/>
      <c r="FQK197" s="973"/>
      <c r="FQL197" s="973"/>
      <c r="FQM197" s="973"/>
      <c r="FQN197" s="973"/>
      <c r="FQO197" s="973"/>
      <c r="FQP197" s="973"/>
      <c r="FQQ197" s="973"/>
      <c r="FQR197" s="973"/>
      <c r="FQS197" s="973"/>
      <c r="FQT197" s="973"/>
      <c r="FQU197" s="973"/>
      <c r="FQV197" s="973"/>
      <c r="FQW197" s="973"/>
      <c r="FQX197" s="973"/>
      <c r="FQY197" s="973"/>
      <c r="FQZ197" s="973"/>
      <c r="FRA197" s="973"/>
      <c r="FRB197" s="973"/>
      <c r="FRC197" s="973"/>
      <c r="FRD197" s="973"/>
      <c r="FRE197" s="973"/>
      <c r="FRF197" s="973"/>
      <c r="FRG197" s="973"/>
      <c r="FRH197" s="973"/>
      <c r="FRI197" s="973"/>
      <c r="FRJ197" s="973"/>
      <c r="FRK197" s="973"/>
      <c r="FRL197" s="973"/>
      <c r="FRM197" s="973"/>
      <c r="FRN197" s="973"/>
      <c r="FRO197" s="973"/>
      <c r="FRP197" s="973"/>
      <c r="FRQ197" s="973"/>
      <c r="FRR197" s="973"/>
      <c r="FRS197" s="973"/>
      <c r="FRT197" s="973"/>
      <c r="FRU197" s="973"/>
      <c r="FRV197" s="973"/>
      <c r="FRW197" s="973"/>
      <c r="FRX197" s="973"/>
      <c r="FRY197" s="973"/>
      <c r="FRZ197" s="973"/>
      <c r="FSA197" s="973"/>
      <c r="FSB197" s="973"/>
      <c r="FSC197" s="973"/>
      <c r="FSD197" s="973"/>
      <c r="FSE197" s="973"/>
      <c r="FSF197" s="973"/>
      <c r="FSG197" s="973"/>
      <c r="FSH197" s="973"/>
      <c r="FSI197" s="973"/>
      <c r="FSJ197" s="973"/>
      <c r="FSK197" s="973"/>
      <c r="FSL197" s="973"/>
      <c r="FSM197" s="973"/>
      <c r="FSN197" s="973"/>
      <c r="FSO197" s="973"/>
      <c r="FSP197" s="973"/>
      <c r="FSQ197" s="973"/>
      <c r="FSR197" s="973"/>
      <c r="FSS197" s="973"/>
      <c r="FST197" s="973"/>
      <c r="FSU197" s="973"/>
      <c r="FSV197" s="973"/>
      <c r="FSW197" s="973"/>
      <c r="FSX197" s="973"/>
      <c r="FSY197" s="973"/>
      <c r="FSZ197" s="973"/>
      <c r="FTA197" s="973"/>
      <c r="FTB197" s="973"/>
      <c r="FTC197" s="973"/>
      <c r="FTD197" s="973"/>
      <c r="FTE197" s="973"/>
      <c r="FTF197" s="973"/>
      <c r="FTG197" s="973"/>
      <c r="FTH197" s="973"/>
      <c r="FTI197" s="973"/>
      <c r="FTJ197" s="973"/>
      <c r="FTK197" s="973"/>
      <c r="FTL197" s="973"/>
      <c r="FTM197" s="973"/>
      <c r="FTN197" s="973"/>
      <c r="FTO197" s="973"/>
      <c r="FTP197" s="973"/>
      <c r="FTQ197" s="973"/>
      <c r="FTR197" s="973"/>
      <c r="FTS197" s="973"/>
      <c r="FTT197" s="973"/>
      <c r="FTU197" s="973"/>
      <c r="FTV197" s="973"/>
      <c r="FTW197" s="973"/>
      <c r="FTX197" s="973"/>
      <c r="FTY197" s="973"/>
      <c r="FTZ197" s="973"/>
      <c r="FUA197" s="973"/>
      <c r="FUB197" s="973"/>
      <c r="FUC197" s="973"/>
      <c r="FUD197" s="973"/>
      <c r="FUE197" s="973"/>
      <c r="FUF197" s="973"/>
      <c r="FUG197" s="973"/>
      <c r="FUH197" s="973"/>
      <c r="FUI197" s="973"/>
      <c r="FUJ197" s="973"/>
      <c r="FUK197" s="973"/>
      <c r="FUL197" s="973"/>
      <c r="FUM197" s="973"/>
      <c r="FUN197" s="973"/>
      <c r="FUO197" s="973"/>
      <c r="FUP197" s="973"/>
      <c r="FUQ197" s="973"/>
      <c r="FUR197" s="973"/>
      <c r="FUS197" s="973"/>
      <c r="FUT197" s="973"/>
      <c r="FUU197" s="973"/>
      <c r="FUV197" s="973"/>
      <c r="FUW197" s="973"/>
      <c r="FUX197" s="973"/>
      <c r="FUY197" s="973"/>
      <c r="FUZ197" s="973"/>
      <c r="FVA197" s="973"/>
      <c r="FVB197" s="973"/>
      <c r="FVC197" s="973"/>
      <c r="FVD197" s="973"/>
      <c r="FVE197" s="973"/>
      <c r="FVF197" s="973"/>
      <c r="FVG197" s="973"/>
      <c r="FVH197" s="973"/>
      <c r="FVI197" s="973"/>
      <c r="FVJ197" s="973"/>
      <c r="FVK197" s="973"/>
      <c r="FVL197" s="973"/>
      <c r="FVM197" s="973"/>
      <c r="FVN197" s="973"/>
      <c r="FVO197" s="973"/>
      <c r="FVP197" s="973"/>
      <c r="FVQ197" s="973"/>
      <c r="FVR197" s="973"/>
      <c r="FVS197" s="973"/>
      <c r="FVT197" s="973"/>
      <c r="FVU197" s="973"/>
      <c r="FVV197" s="973"/>
      <c r="FVW197" s="973"/>
      <c r="FVX197" s="973"/>
      <c r="FVY197" s="973"/>
      <c r="FVZ197" s="973"/>
      <c r="FWA197" s="973"/>
      <c r="FWB197" s="973"/>
      <c r="FWC197" s="973"/>
      <c r="FWD197" s="973"/>
      <c r="FWE197" s="973"/>
      <c r="FWF197" s="973"/>
      <c r="FWG197" s="973"/>
      <c r="FWH197" s="973"/>
      <c r="FWI197" s="973"/>
      <c r="FWJ197" s="973"/>
      <c r="FWK197" s="973"/>
      <c r="FWL197" s="973"/>
      <c r="FWM197" s="973"/>
      <c r="FWN197" s="973"/>
      <c r="FWO197" s="973"/>
      <c r="FWP197" s="973"/>
      <c r="FWQ197" s="973"/>
      <c r="FWR197" s="973"/>
      <c r="FWS197" s="973"/>
      <c r="FWT197" s="973"/>
      <c r="FWU197" s="973"/>
      <c r="FWV197" s="973"/>
      <c r="FWW197" s="973"/>
      <c r="FWX197" s="973"/>
      <c r="FWY197" s="973"/>
      <c r="FWZ197" s="973"/>
      <c r="FXA197" s="973"/>
      <c r="FXB197" s="973"/>
      <c r="FXC197" s="973"/>
      <c r="FXD197" s="973"/>
      <c r="FXE197" s="973"/>
      <c r="FXF197" s="973"/>
      <c r="FXG197" s="973"/>
      <c r="FXH197" s="973"/>
      <c r="FXI197" s="973"/>
      <c r="FXJ197" s="973"/>
      <c r="FXK197" s="973"/>
      <c r="FXL197" s="973"/>
      <c r="FXM197" s="973"/>
      <c r="FXN197" s="973"/>
      <c r="FXO197" s="973"/>
      <c r="FXP197" s="973"/>
      <c r="FXQ197" s="973"/>
      <c r="FXR197" s="973"/>
      <c r="FXS197" s="973"/>
      <c r="FXT197" s="973"/>
      <c r="FXU197" s="973"/>
      <c r="FXV197" s="973"/>
      <c r="FXW197" s="973"/>
      <c r="FXX197" s="973"/>
      <c r="FXY197" s="973"/>
      <c r="FXZ197" s="973"/>
      <c r="FYA197" s="973"/>
      <c r="FYB197" s="973"/>
      <c r="FYC197" s="973"/>
      <c r="FYD197" s="973"/>
      <c r="FYE197" s="973"/>
      <c r="FYF197" s="973"/>
      <c r="FYG197" s="973"/>
      <c r="FYH197" s="973"/>
      <c r="FYI197" s="973"/>
      <c r="FYJ197" s="973"/>
      <c r="FYK197" s="973"/>
      <c r="FYL197" s="973"/>
      <c r="FYM197" s="973"/>
      <c r="FYN197" s="973"/>
      <c r="FYO197" s="973"/>
      <c r="FYP197" s="973"/>
      <c r="FYQ197" s="973"/>
      <c r="FYR197" s="973"/>
      <c r="FYS197" s="973"/>
      <c r="FYT197" s="973"/>
      <c r="FYU197" s="973"/>
      <c r="FYV197" s="973"/>
      <c r="FYW197" s="973"/>
      <c r="FYX197" s="973"/>
      <c r="FYY197" s="973"/>
      <c r="FYZ197" s="973"/>
      <c r="FZA197" s="973"/>
      <c r="FZB197" s="973"/>
      <c r="FZC197" s="973"/>
      <c r="FZD197" s="973"/>
      <c r="FZE197" s="973"/>
      <c r="FZF197" s="973"/>
      <c r="FZG197" s="973"/>
      <c r="FZH197" s="973"/>
      <c r="FZI197" s="973"/>
      <c r="FZJ197" s="973"/>
      <c r="FZK197" s="973"/>
      <c r="FZL197" s="973"/>
      <c r="FZM197" s="973"/>
      <c r="FZN197" s="973"/>
      <c r="FZO197" s="973"/>
      <c r="FZP197" s="973"/>
      <c r="FZQ197" s="973"/>
      <c r="FZR197" s="973"/>
      <c r="FZS197" s="973"/>
      <c r="FZT197" s="973"/>
      <c r="FZU197" s="973"/>
      <c r="FZV197" s="973"/>
      <c r="FZW197" s="973"/>
      <c r="FZX197" s="973"/>
      <c r="FZY197" s="973"/>
      <c r="FZZ197" s="973"/>
      <c r="GAA197" s="973"/>
      <c r="GAB197" s="973"/>
      <c r="GAC197" s="973"/>
      <c r="GAD197" s="973"/>
      <c r="GAE197" s="973"/>
      <c r="GAF197" s="973"/>
      <c r="GAG197" s="973"/>
      <c r="GAH197" s="973"/>
      <c r="GAI197" s="973"/>
      <c r="GAJ197" s="973"/>
      <c r="GAK197" s="973"/>
      <c r="GAL197" s="973"/>
      <c r="GAM197" s="973"/>
      <c r="GAN197" s="973"/>
      <c r="GAO197" s="973"/>
      <c r="GAP197" s="973"/>
      <c r="GAQ197" s="973"/>
      <c r="GAR197" s="973"/>
      <c r="GAS197" s="973"/>
      <c r="GAT197" s="973"/>
      <c r="GAU197" s="973"/>
      <c r="GAV197" s="973"/>
      <c r="GAW197" s="973"/>
      <c r="GAX197" s="973"/>
      <c r="GAY197" s="973"/>
      <c r="GAZ197" s="973"/>
      <c r="GBA197" s="973"/>
      <c r="GBB197" s="973"/>
      <c r="GBC197" s="973"/>
      <c r="GBD197" s="973"/>
      <c r="GBE197" s="973"/>
      <c r="GBF197" s="973"/>
      <c r="GBG197" s="973"/>
      <c r="GBH197" s="973"/>
      <c r="GBI197" s="973"/>
      <c r="GBJ197" s="973"/>
      <c r="GBK197" s="973"/>
      <c r="GBL197" s="973"/>
      <c r="GBM197" s="973"/>
      <c r="GBN197" s="973"/>
      <c r="GBO197" s="973"/>
      <c r="GBP197" s="973"/>
      <c r="GBQ197" s="973"/>
      <c r="GBR197" s="973"/>
      <c r="GBS197" s="973"/>
      <c r="GBT197" s="973"/>
      <c r="GBU197" s="973"/>
      <c r="GBV197" s="973"/>
      <c r="GBW197" s="973"/>
      <c r="GBX197" s="973"/>
      <c r="GBY197" s="973"/>
      <c r="GBZ197" s="973"/>
      <c r="GCA197" s="973"/>
      <c r="GCB197" s="973"/>
      <c r="GCC197" s="973"/>
      <c r="GCD197" s="973"/>
      <c r="GCE197" s="973"/>
      <c r="GCF197" s="973"/>
      <c r="GCG197" s="973"/>
      <c r="GCH197" s="973"/>
      <c r="GCI197" s="973"/>
      <c r="GCJ197" s="973"/>
      <c r="GCK197" s="973"/>
      <c r="GCL197" s="973"/>
      <c r="GCM197" s="973"/>
      <c r="GCN197" s="973"/>
      <c r="GCO197" s="973"/>
      <c r="GCP197" s="973"/>
      <c r="GCQ197" s="973"/>
      <c r="GCR197" s="973"/>
      <c r="GCS197" s="973"/>
      <c r="GCT197" s="973"/>
      <c r="GCU197" s="973"/>
      <c r="GCV197" s="973"/>
      <c r="GCW197" s="973"/>
      <c r="GCX197" s="973"/>
      <c r="GCY197" s="973"/>
      <c r="GCZ197" s="973"/>
      <c r="GDA197" s="973"/>
      <c r="GDB197" s="973"/>
      <c r="GDC197" s="973"/>
      <c r="GDD197" s="973"/>
      <c r="GDE197" s="973"/>
      <c r="GDF197" s="973"/>
      <c r="GDG197" s="973"/>
      <c r="GDH197" s="973"/>
      <c r="GDI197" s="973"/>
      <c r="GDJ197" s="973"/>
      <c r="GDK197" s="973"/>
      <c r="GDL197" s="973"/>
      <c r="GDM197" s="973"/>
      <c r="GDN197" s="973"/>
      <c r="GDO197" s="973"/>
      <c r="GDP197" s="973"/>
      <c r="GDQ197" s="973"/>
      <c r="GDR197" s="973"/>
      <c r="GDS197" s="973"/>
      <c r="GDT197" s="973"/>
      <c r="GDU197" s="973"/>
      <c r="GDV197" s="973"/>
      <c r="GDW197" s="973"/>
      <c r="GDX197" s="973"/>
      <c r="GDY197" s="973"/>
      <c r="GDZ197" s="973"/>
      <c r="GEA197" s="973"/>
      <c r="GEB197" s="973"/>
      <c r="GEC197" s="973"/>
      <c r="GED197" s="973"/>
      <c r="GEE197" s="973"/>
      <c r="GEF197" s="973"/>
      <c r="GEG197" s="973"/>
      <c r="GEH197" s="973"/>
      <c r="GEI197" s="973"/>
      <c r="GEJ197" s="973"/>
      <c r="GEK197" s="973"/>
      <c r="GEL197" s="973"/>
      <c r="GEM197" s="973"/>
      <c r="GEN197" s="973"/>
      <c r="GEO197" s="973"/>
      <c r="GEP197" s="973"/>
      <c r="GEQ197" s="973"/>
      <c r="GER197" s="973"/>
      <c r="GES197" s="973"/>
      <c r="GET197" s="973"/>
      <c r="GEU197" s="973"/>
      <c r="GEV197" s="973"/>
      <c r="GEW197" s="973"/>
      <c r="GEX197" s="973"/>
      <c r="GEY197" s="973"/>
      <c r="GEZ197" s="973"/>
      <c r="GFA197" s="973"/>
      <c r="GFB197" s="973"/>
      <c r="GFC197" s="973"/>
      <c r="GFD197" s="973"/>
      <c r="GFE197" s="973"/>
      <c r="GFF197" s="973"/>
      <c r="GFG197" s="973"/>
      <c r="GFH197" s="973"/>
      <c r="GFI197" s="973"/>
      <c r="GFJ197" s="973"/>
      <c r="GFK197" s="973"/>
      <c r="GFL197" s="973"/>
      <c r="GFM197" s="973"/>
      <c r="GFN197" s="973"/>
      <c r="GFO197" s="973"/>
      <c r="GFP197" s="973"/>
      <c r="GFQ197" s="973"/>
      <c r="GFR197" s="973"/>
      <c r="GFS197" s="973"/>
      <c r="GFT197" s="973"/>
      <c r="GFU197" s="973"/>
      <c r="GFV197" s="973"/>
      <c r="GFW197" s="973"/>
      <c r="GFX197" s="973"/>
      <c r="GFY197" s="973"/>
      <c r="GFZ197" s="973"/>
      <c r="GGA197" s="973"/>
      <c r="GGB197" s="973"/>
      <c r="GGC197" s="973"/>
      <c r="GGD197" s="973"/>
      <c r="GGE197" s="973"/>
      <c r="GGF197" s="973"/>
      <c r="GGG197" s="973"/>
      <c r="GGH197" s="973"/>
      <c r="GGI197" s="973"/>
      <c r="GGJ197" s="973"/>
      <c r="GGK197" s="973"/>
      <c r="GGL197" s="973"/>
      <c r="GGM197" s="973"/>
      <c r="GGN197" s="973"/>
      <c r="GGO197" s="973"/>
      <c r="GGP197" s="973"/>
      <c r="GGQ197" s="973"/>
      <c r="GGR197" s="973"/>
      <c r="GGS197" s="973"/>
      <c r="GGT197" s="973"/>
      <c r="GGU197" s="973"/>
      <c r="GGV197" s="973"/>
      <c r="GGW197" s="973"/>
      <c r="GGX197" s="973"/>
      <c r="GGY197" s="973"/>
      <c r="GGZ197" s="973"/>
      <c r="GHA197" s="973"/>
      <c r="GHB197" s="973"/>
      <c r="GHC197" s="973"/>
      <c r="GHD197" s="973"/>
      <c r="GHE197" s="973"/>
      <c r="GHF197" s="973"/>
      <c r="GHG197" s="973"/>
      <c r="GHH197" s="973"/>
      <c r="GHI197" s="973"/>
      <c r="GHJ197" s="973"/>
      <c r="GHK197" s="973"/>
      <c r="GHL197" s="973"/>
      <c r="GHM197" s="973"/>
      <c r="GHN197" s="973"/>
      <c r="GHO197" s="973"/>
      <c r="GHP197" s="973"/>
      <c r="GHQ197" s="973"/>
      <c r="GHR197" s="973"/>
      <c r="GHS197" s="973"/>
      <c r="GHT197" s="973"/>
      <c r="GHU197" s="973"/>
      <c r="GHV197" s="973"/>
      <c r="GHW197" s="973"/>
      <c r="GHX197" s="973"/>
      <c r="GHY197" s="973"/>
      <c r="GHZ197" s="973"/>
      <c r="GIA197" s="973"/>
      <c r="GIB197" s="973"/>
      <c r="GIC197" s="973"/>
      <c r="GID197" s="973"/>
      <c r="GIE197" s="973"/>
      <c r="GIF197" s="973"/>
      <c r="GIG197" s="973"/>
      <c r="GIH197" s="973"/>
      <c r="GII197" s="973"/>
      <c r="GIJ197" s="973"/>
      <c r="GIK197" s="973"/>
      <c r="GIL197" s="973"/>
      <c r="GIM197" s="973"/>
      <c r="GIN197" s="973"/>
      <c r="GIO197" s="973"/>
      <c r="GIP197" s="973"/>
      <c r="GIQ197" s="973"/>
      <c r="GIR197" s="973"/>
      <c r="GIS197" s="973"/>
      <c r="GIT197" s="973"/>
      <c r="GIU197" s="973"/>
      <c r="GIV197" s="973"/>
      <c r="GIW197" s="973"/>
      <c r="GIX197" s="973"/>
      <c r="GIY197" s="973"/>
      <c r="GIZ197" s="973"/>
      <c r="GJA197" s="973"/>
      <c r="GJB197" s="973"/>
      <c r="GJC197" s="973"/>
      <c r="GJD197" s="973"/>
      <c r="GJE197" s="973"/>
      <c r="GJF197" s="973"/>
      <c r="GJG197" s="973"/>
      <c r="GJH197" s="973"/>
      <c r="GJI197" s="973"/>
      <c r="GJJ197" s="973"/>
      <c r="GJK197" s="973"/>
      <c r="GJL197" s="973"/>
      <c r="GJM197" s="973"/>
      <c r="GJN197" s="973"/>
      <c r="GJO197" s="973"/>
      <c r="GJP197" s="973"/>
      <c r="GJQ197" s="973"/>
      <c r="GJR197" s="973"/>
      <c r="GJS197" s="973"/>
      <c r="GJT197" s="973"/>
      <c r="GJU197" s="973"/>
      <c r="GJV197" s="973"/>
      <c r="GJW197" s="973"/>
      <c r="GJX197" s="973"/>
      <c r="GJY197" s="973"/>
      <c r="GJZ197" s="973"/>
      <c r="GKA197" s="973"/>
      <c r="GKB197" s="973"/>
      <c r="GKC197" s="973"/>
      <c r="GKD197" s="973"/>
      <c r="GKE197" s="973"/>
      <c r="GKF197" s="973"/>
      <c r="GKG197" s="973"/>
      <c r="GKH197" s="973"/>
      <c r="GKI197" s="973"/>
      <c r="GKJ197" s="973"/>
      <c r="GKK197" s="973"/>
      <c r="GKL197" s="973"/>
      <c r="GKM197" s="973"/>
      <c r="GKN197" s="973"/>
      <c r="GKO197" s="973"/>
      <c r="GKP197" s="973"/>
      <c r="GKQ197" s="973"/>
      <c r="GKR197" s="973"/>
      <c r="GKS197" s="973"/>
      <c r="GKT197" s="973"/>
      <c r="GKU197" s="973"/>
      <c r="GKV197" s="973"/>
      <c r="GKW197" s="973"/>
      <c r="GKX197" s="973"/>
      <c r="GKY197" s="973"/>
      <c r="GKZ197" s="973"/>
      <c r="GLA197" s="973"/>
      <c r="GLB197" s="973"/>
      <c r="GLC197" s="973"/>
      <c r="GLD197" s="973"/>
      <c r="GLE197" s="973"/>
      <c r="GLF197" s="973"/>
      <c r="GLG197" s="973"/>
      <c r="GLH197" s="973"/>
      <c r="GLI197" s="973"/>
      <c r="GLJ197" s="973"/>
      <c r="GLK197" s="973"/>
      <c r="GLL197" s="973"/>
      <c r="GLM197" s="973"/>
      <c r="GLN197" s="973"/>
      <c r="GLO197" s="973"/>
      <c r="GLP197" s="973"/>
      <c r="GLQ197" s="973"/>
      <c r="GLR197" s="973"/>
      <c r="GLS197" s="973"/>
      <c r="GLT197" s="973"/>
      <c r="GLU197" s="973"/>
      <c r="GLV197" s="973"/>
      <c r="GLW197" s="973"/>
      <c r="GLX197" s="973"/>
      <c r="GLY197" s="973"/>
      <c r="GLZ197" s="973"/>
      <c r="GMA197" s="973"/>
      <c r="GMB197" s="973"/>
      <c r="GMC197" s="973"/>
      <c r="GMD197" s="973"/>
      <c r="GME197" s="973"/>
      <c r="GMF197" s="973"/>
      <c r="GMG197" s="973"/>
      <c r="GMH197" s="973"/>
      <c r="GMI197" s="973"/>
      <c r="GMJ197" s="973"/>
      <c r="GMK197" s="973"/>
      <c r="GML197" s="973"/>
      <c r="GMM197" s="973"/>
      <c r="GMN197" s="973"/>
      <c r="GMO197" s="973"/>
      <c r="GMP197" s="973"/>
      <c r="GMQ197" s="973"/>
      <c r="GMR197" s="973"/>
      <c r="GMS197" s="973"/>
      <c r="GMT197" s="973"/>
      <c r="GMU197" s="973"/>
      <c r="GMV197" s="973"/>
      <c r="GMW197" s="973"/>
      <c r="GMX197" s="973"/>
      <c r="GMY197" s="973"/>
      <c r="GMZ197" s="973"/>
      <c r="GNA197" s="973"/>
      <c r="GNB197" s="973"/>
      <c r="GNC197" s="973"/>
      <c r="GND197" s="973"/>
      <c r="GNE197" s="973"/>
      <c r="GNF197" s="973"/>
      <c r="GNG197" s="973"/>
      <c r="GNH197" s="973"/>
      <c r="GNI197" s="973"/>
      <c r="GNJ197" s="973"/>
      <c r="GNK197" s="973"/>
      <c r="GNL197" s="973"/>
      <c r="GNM197" s="973"/>
      <c r="GNN197" s="973"/>
      <c r="GNO197" s="973"/>
      <c r="GNP197" s="973"/>
      <c r="GNQ197" s="973"/>
      <c r="GNR197" s="973"/>
      <c r="GNS197" s="973"/>
      <c r="GNT197" s="973"/>
      <c r="GNU197" s="973"/>
      <c r="GNV197" s="973"/>
      <c r="GNW197" s="973"/>
      <c r="GNX197" s="973"/>
      <c r="GNY197" s="973"/>
      <c r="GNZ197" s="973"/>
      <c r="GOA197" s="973"/>
      <c r="GOB197" s="973"/>
      <c r="GOC197" s="973"/>
      <c r="GOD197" s="973"/>
      <c r="GOE197" s="973"/>
      <c r="GOF197" s="973"/>
      <c r="GOG197" s="973"/>
      <c r="GOH197" s="973"/>
      <c r="GOI197" s="973"/>
      <c r="GOJ197" s="973"/>
      <c r="GOK197" s="973"/>
      <c r="GOL197" s="973"/>
      <c r="GOM197" s="973"/>
      <c r="GON197" s="973"/>
      <c r="GOO197" s="973"/>
      <c r="GOP197" s="973"/>
      <c r="GOQ197" s="973"/>
      <c r="GOR197" s="973"/>
      <c r="GOS197" s="973"/>
      <c r="GOT197" s="973"/>
      <c r="GOU197" s="973"/>
      <c r="GOV197" s="973"/>
      <c r="GOW197" s="973"/>
      <c r="GOX197" s="973"/>
      <c r="GOY197" s="973"/>
      <c r="GOZ197" s="973"/>
      <c r="GPA197" s="973"/>
      <c r="GPB197" s="973"/>
      <c r="GPC197" s="973"/>
      <c r="GPD197" s="973"/>
      <c r="GPE197" s="973"/>
      <c r="GPF197" s="973"/>
      <c r="GPG197" s="973"/>
      <c r="GPH197" s="973"/>
      <c r="GPI197" s="973"/>
      <c r="GPJ197" s="973"/>
      <c r="GPK197" s="973"/>
      <c r="GPL197" s="973"/>
      <c r="GPM197" s="973"/>
      <c r="GPN197" s="973"/>
      <c r="GPO197" s="973"/>
      <c r="GPP197" s="973"/>
      <c r="GPQ197" s="973"/>
      <c r="GPR197" s="973"/>
      <c r="GPS197" s="973"/>
      <c r="GPT197" s="973"/>
      <c r="GPU197" s="973"/>
      <c r="GPV197" s="973"/>
      <c r="GPW197" s="973"/>
      <c r="GPX197" s="973"/>
      <c r="GPY197" s="973"/>
      <c r="GPZ197" s="973"/>
      <c r="GQA197" s="973"/>
      <c r="GQB197" s="973"/>
      <c r="GQC197" s="973"/>
      <c r="GQD197" s="973"/>
      <c r="GQE197" s="973"/>
      <c r="GQF197" s="973"/>
      <c r="GQG197" s="973"/>
      <c r="GQH197" s="973"/>
      <c r="GQI197" s="973"/>
      <c r="GQJ197" s="973"/>
      <c r="GQK197" s="973"/>
      <c r="GQL197" s="973"/>
      <c r="GQM197" s="973"/>
      <c r="GQN197" s="973"/>
      <c r="GQO197" s="973"/>
      <c r="GQP197" s="973"/>
      <c r="GQQ197" s="973"/>
      <c r="GQR197" s="973"/>
      <c r="GQS197" s="973"/>
      <c r="GQT197" s="973"/>
      <c r="GQU197" s="973"/>
      <c r="GQV197" s="973"/>
      <c r="GQW197" s="973"/>
      <c r="GQX197" s="973"/>
      <c r="GQY197" s="973"/>
      <c r="GQZ197" s="973"/>
      <c r="GRA197" s="973"/>
      <c r="GRB197" s="973"/>
      <c r="GRC197" s="973"/>
      <c r="GRD197" s="973"/>
      <c r="GRE197" s="973"/>
      <c r="GRF197" s="973"/>
      <c r="GRG197" s="973"/>
      <c r="GRH197" s="973"/>
      <c r="GRI197" s="973"/>
      <c r="GRJ197" s="973"/>
      <c r="GRK197" s="973"/>
      <c r="GRL197" s="973"/>
      <c r="GRM197" s="973"/>
      <c r="GRN197" s="973"/>
      <c r="GRO197" s="973"/>
      <c r="GRP197" s="973"/>
      <c r="GRQ197" s="973"/>
      <c r="GRR197" s="973"/>
      <c r="GRS197" s="973"/>
      <c r="GRT197" s="973"/>
      <c r="GRU197" s="973"/>
      <c r="GRV197" s="973"/>
      <c r="GRW197" s="973"/>
      <c r="GRX197" s="973"/>
      <c r="GRY197" s="973"/>
      <c r="GRZ197" s="973"/>
      <c r="GSA197" s="973"/>
      <c r="GSB197" s="973"/>
      <c r="GSC197" s="973"/>
      <c r="GSD197" s="973"/>
      <c r="GSE197" s="973"/>
      <c r="GSF197" s="973"/>
      <c r="GSG197" s="973"/>
      <c r="GSH197" s="973"/>
      <c r="GSI197" s="973"/>
      <c r="GSJ197" s="973"/>
      <c r="GSK197" s="973"/>
      <c r="GSL197" s="973"/>
      <c r="GSM197" s="973"/>
      <c r="GSN197" s="973"/>
      <c r="GSO197" s="973"/>
      <c r="GSP197" s="973"/>
      <c r="GSQ197" s="973"/>
      <c r="GSR197" s="973"/>
      <c r="GSS197" s="973"/>
      <c r="GST197" s="973"/>
      <c r="GSU197" s="973"/>
      <c r="GSV197" s="973"/>
      <c r="GSW197" s="973"/>
      <c r="GSX197" s="973"/>
      <c r="GSY197" s="973"/>
      <c r="GSZ197" s="973"/>
      <c r="GTA197" s="973"/>
      <c r="GTB197" s="973"/>
      <c r="GTC197" s="973"/>
      <c r="GTD197" s="973"/>
      <c r="GTE197" s="973"/>
      <c r="GTF197" s="973"/>
      <c r="GTG197" s="973"/>
      <c r="GTH197" s="973"/>
      <c r="GTI197" s="973"/>
      <c r="GTJ197" s="973"/>
      <c r="GTK197" s="973"/>
      <c r="GTL197" s="973"/>
      <c r="GTM197" s="973"/>
      <c r="GTN197" s="973"/>
      <c r="GTO197" s="973"/>
      <c r="GTP197" s="973"/>
      <c r="GTQ197" s="973"/>
      <c r="GTR197" s="973"/>
      <c r="GTS197" s="973"/>
      <c r="GTT197" s="973"/>
      <c r="GTU197" s="973"/>
      <c r="GTV197" s="973"/>
      <c r="GTW197" s="973"/>
      <c r="GTX197" s="973"/>
      <c r="GTY197" s="973"/>
      <c r="GTZ197" s="973"/>
      <c r="GUA197" s="973"/>
      <c r="GUB197" s="973"/>
      <c r="GUC197" s="973"/>
      <c r="GUD197" s="973"/>
      <c r="GUE197" s="973"/>
      <c r="GUF197" s="973"/>
      <c r="GUG197" s="973"/>
      <c r="GUH197" s="973"/>
      <c r="GUI197" s="973"/>
      <c r="GUJ197" s="973"/>
      <c r="GUK197" s="973"/>
      <c r="GUL197" s="973"/>
      <c r="GUM197" s="973"/>
      <c r="GUN197" s="973"/>
      <c r="GUO197" s="973"/>
      <c r="GUP197" s="973"/>
      <c r="GUQ197" s="973"/>
      <c r="GUR197" s="973"/>
      <c r="GUS197" s="973"/>
      <c r="GUT197" s="973"/>
      <c r="GUU197" s="973"/>
      <c r="GUV197" s="973"/>
      <c r="GUW197" s="973"/>
      <c r="GUX197" s="973"/>
      <c r="GUY197" s="973"/>
      <c r="GUZ197" s="973"/>
      <c r="GVA197" s="973"/>
      <c r="GVB197" s="973"/>
      <c r="GVC197" s="973"/>
      <c r="GVD197" s="973"/>
      <c r="GVE197" s="973"/>
      <c r="GVF197" s="973"/>
      <c r="GVG197" s="973"/>
      <c r="GVH197" s="973"/>
      <c r="GVI197" s="973"/>
      <c r="GVJ197" s="973"/>
      <c r="GVK197" s="973"/>
      <c r="GVL197" s="973"/>
      <c r="GVM197" s="973"/>
      <c r="GVN197" s="973"/>
      <c r="GVO197" s="973"/>
      <c r="GVP197" s="973"/>
      <c r="GVQ197" s="973"/>
      <c r="GVR197" s="973"/>
      <c r="GVS197" s="973"/>
      <c r="GVT197" s="973"/>
      <c r="GVU197" s="973"/>
      <c r="GVV197" s="973"/>
      <c r="GVW197" s="973"/>
      <c r="GVX197" s="973"/>
      <c r="GVY197" s="973"/>
      <c r="GVZ197" s="973"/>
      <c r="GWA197" s="973"/>
      <c r="GWB197" s="973"/>
      <c r="GWC197" s="973"/>
      <c r="GWD197" s="973"/>
      <c r="GWE197" s="973"/>
      <c r="GWF197" s="973"/>
      <c r="GWG197" s="973"/>
      <c r="GWH197" s="973"/>
      <c r="GWI197" s="973"/>
      <c r="GWJ197" s="973"/>
      <c r="GWK197" s="973"/>
      <c r="GWL197" s="973"/>
      <c r="GWM197" s="973"/>
      <c r="GWN197" s="973"/>
      <c r="GWO197" s="973"/>
      <c r="GWP197" s="973"/>
      <c r="GWQ197" s="973"/>
      <c r="GWR197" s="973"/>
      <c r="GWS197" s="973"/>
      <c r="GWT197" s="973"/>
      <c r="GWU197" s="973"/>
      <c r="GWV197" s="973"/>
      <c r="GWW197" s="973"/>
      <c r="GWX197" s="973"/>
      <c r="GWY197" s="973"/>
      <c r="GWZ197" s="973"/>
      <c r="GXA197" s="973"/>
      <c r="GXB197" s="973"/>
      <c r="GXC197" s="973"/>
      <c r="GXD197" s="973"/>
      <c r="GXE197" s="973"/>
      <c r="GXF197" s="973"/>
      <c r="GXG197" s="973"/>
      <c r="GXH197" s="973"/>
      <c r="GXI197" s="973"/>
      <c r="GXJ197" s="973"/>
      <c r="GXK197" s="973"/>
      <c r="GXL197" s="973"/>
      <c r="GXM197" s="973"/>
      <c r="GXN197" s="973"/>
      <c r="GXO197" s="973"/>
      <c r="GXP197" s="973"/>
      <c r="GXQ197" s="973"/>
      <c r="GXR197" s="973"/>
      <c r="GXS197" s="973"/>
      <c r="GXT197" s="973"/>
      <c r="GXU197" s="973"/>
      <c r="GXV197" s="973"/>
      <c r="GXW197" s="973"/>
      <c r="GXX197" s="973"/>
      <c r="GXY197" s="973"/>
      <c r="GXZ197" s="973"/>
      <c r="GYA197" s="973"/>
      <c r="GYB197" s="973"/>
      <c r="GYC197" s="973"/>
      <c r="GYD197" s="973"/>
      <c r="GYE197" s="973"/>
      <c r="GYF197" s="973"/>
      <c r="GYG197" s="973"/>
      <c r="GYH197" s="973"/>
      <c r="GYI197" s="973"/>
      <c r="GYJ197" s="973"/>
      <c r="GYK197" s="973"/>
      <c r="GYL197" s="973"/>
      <c r="GYM197" s="973"/>
      <c r="GYN197" s="973"/>
      <c r="GYO197" s="973"/>
      <c r="GYP197" s="973"/>
      <c r="GYQ197" s="973"/>
      <c r="GYR197" s="973"/>
      <c r="GYS197" s="973"/>
      <c r="GYT197" s="973"/>
      <c r="GYU197" s="973"/>
      <c r="GYV197" s="973"/>
      <c r="GYW197" s="973"/>
      <c r="GYX197" s="973"/>
      <c r="GYY197" s="973"/>
      <c r="GYZ197" s="973"/>
      <c r="GZA197" s="973"/>
      <c r="GZB197" s="973"/>
      <c r="GZC197" s="973"/>
      <c r="GZD197" s="973"/>
      <c r="GZE197" s="973"/>
      <c r="GZF197" s="973"/>
      <c r="GZG197" s="973"/>
      <c r="GZH197" s="973"/>
      <c r="GZI197" s="973"/>
      <c r="GZJ197" s="973"/>
      <c r="GZK197" s="973"/>
      <c r="GZL197" s="973"/>
      <c r="GZM197" s="973"/>
      <c r="GZN197" s="973"/>
      <c r="GZO197" s="973"/>
      <c r="GZP197" s="973"/>
      <c r="GZQ197" s="973"/>
      <c r="GZR197" s="973"/>
      <c r="GZS197" s="973"/>
      <c r="GZT197" s="973"/>
      <c r="GZU197" s="973"/>
      <c r="GZV197" s="973"/>
      <c r="GZW197" s="973"/>
      <c r="GZX197" s="973"/>
      <c r="GZY197" s="973"/>
      <c r="GZZ197" s="973"/>
      <c r="HAA197" s="973"/>
      <c r="HAB197" s="973"/>
      <c r="HAC197" s="973"/>
      <c r="HAD197" s="973"/>
      <c r="HAE197" s="973"/>
      <c r="HAF197" s="973"/>
      <c r="HAG197" s="973"/>
      <c r="HAH197" s="973"/>
      <c r="HAI197" s="973"/>
      <c r="HAJ197" s="973"/>
      <c r="HAK197" s="973"/>
      <c r="HAL197" s="973"/>
      <c r="HAM197" s="973"/>
      <c r="HAN197" s="973"/>
      <c r="HAO197" s="973"/>
      <c r="HAP197" s="973"/>
      <c r="HAQ197" s="973"/>
      <c r="HAR197" s="973"/>
      <c r="HAS197" s="973"/>
      <c r="HAT197" s="973"/>
      <c r="HAU197" s="973"/>
      <c r="HAV197" s="973"/>
      <c r="HAW197" s="973"/>
      <c r="HAX197" s="973"/>
      <c r="HAY197" s="973"/>
      <c r="HAZ197" s="973"/>
      <c r="HBA197" s="973"/>
      <c r="HBB197" s="973"/>
      <c r="HBC197" s="973"/>
      <c r="HBD197" s="973"/>
      <c r="HBE197" s="973"/>
      <c r="HBF197" s="973"/>
      <c r="HBG197" s="973"/>
      <c r="HBH197" s="973"/>
      <c r="HBI197" s="973"/>
      <c r="HBJ197" s="973"/>
      <c r="HBK197" s="973"/>
      <c r="HBL197" s="973"/>
      <c r="HBM197" s="973"/>
      <c r="HBN197" s="973"/>
      <c r="HBO197" s="973"/>
      <c r="HBP197" s="973"/>
      <c r="HBQ197" s="973"/>
      <c r="HBR197" s="973"/>
      <c r="HBS197" s="973"/>
      <c r="HBT197" s="973"/>
      <c r="HBU197" s="973"/>
      <c r="HBV197" s="973"/>
      <c r="HBW197" s="973"/>
      <c r="HBX197" s="973"/>
      <c r="HBY197" s="973"/>
      <c r="HBZ197" s="973"/>
      <c r="HCA197" s="973"/>
      <c r="HCB197" s="973"/>
      <c r="HCC197" s="973"/>
      <c r="HCD197" s="973"/>
      <c r="HCE197" s="973"/>
      <c r="HCF197" s="973"/>
      <c r="HCG197" s="973"/>
      <c r="HCH197" s="973"/>
      <c r="HCI197" s="973"/>
      <c r="HCJ197" s="973"/>
      <c r="HCK197" s="973"/>
      <c r="HCL197" s="973"/>
      <c r="HCM197" s="973"/>
      <c r="HCN197" s="973"/>
      <c r="HCO197" s="973"/>
      <c r="HCP197" s="973"/>
      <c r="HCQ197" s="973"/>
      <c r="HCR197" s="973"/>
      <c r="HCS197" s="973"/>
      <c r="HCT197" s="973"/>
      <c r="HCU197" s="973"/>
      <c r="HCV197" s="973"/>
      <c r="HCW197" s="973"/>
      <c r="HCX197" s="973"/>
      <c r="HCY197" s="973"/>
      <c r="HCZ197" s="973"/>
      <c r="HDA197" s="973"/>
      <c r="HDB197" s="973"/>
      <c r="HDC197" s="973"/>
      <c r="HDD197" s="973"/>
      <c r="HDE197" s="973"/>
      <c r="HDF197" s="973"/>
      <c r="HDG197" s="973"/>
      <c r="HDH197" s="973"/>
      <c r="HDI197" s="973"/>
      <c r="HDJ197" s="973"/>
      <c r="HDK197" s="973"/>
      <c r="HDL197" s="973"/>
      <c r="HDM197" s="973"/>
      <c r="HDN197" s="973"/>
      <c r="HDO197" s="973"/>
      <c r="HDP197" s="973"/>
      <c r="HDQ197" s="973"/>
      <c r="HDR197" s="973"/>
      <c r="HDS197" s="973"/>
      <c r="HDT197" s="973"/>
      <c r="HDU197" s="973"/>
      <c r="HDV197" s="973"/>
      <c r="HDW197" s="973"/>
      <c r="HDX197" s="973"/>
      <c r="HDY197" s="973"/>
      <c r="HDZ197" s="973"/>
      <c r="HEA197" s="973"/>
      <c r="HEB197" s="973"/>
      <c r="HEC197" s="973"/>
      <c r="HED197" s="973"/>
      <c r="HEE197" s="973"/>
      <c r="HEF197" s="973"/>
      <c r="HEG197" s="973"/>
      <c r="HEH197" s="973"/>
      <c r="HEI197" s="973"/>
      <c r="HEJ197" s="973"/>
      <c r="HEK197" s="973"/>
      <c r="HEL197" s="973"/>
      <c r="HEM197" s="973"/>
      <c r="HEN197" s="973"/>
      <c r="HEO197" s="973"/>
      <c r="HEP197" s="973"/>
      <c r="HEQ197" s="973"/>
      <c r="HER197" s="973"/>
      <c r="HES197" s="973"/>
      <c r="HET197" s="973"/>
      <c r="HEU197" s="973"/>
      <c r="HEV197" s="973"/>
      <c r="HEW197" s="973"/>
      <c r="HEX197" s="973"/>
      <c r="HEY197" s="973"/>
      <c r="HEZ197" s="973"/>
      <c r="HFA197" s="973"/>
      <c r="HFB197" s="973"/>
      <c r="HFC197" s="973"/>
      <c r="HFD197" s="973"/>
      <c r="HFE197" s="973"/>
      <c r="HFF197" s="973"/>
      <c r="HFG197" s="973"/>
      <c r="HFH197" s="973"/>
      <c r="HFI197" s="973"/>
      <c r="HFJ197" s="973"/>
      <c r="HFK197" s="973"/>
      <c r="HFL197" s="973"/>
      <c r="HFM197" s="973"/>
      <c r="HFN197" s="973"/>
      <c r="HFO197" s="973"/>
      <c r="HFP197" s="973"/>
      <c r="HFQ197" s="973"/>
      <c r="HFR197" s="973"/>
      <c r="HFS197" s="973"/>
      <c r="HFT197" s="973"/>
      <c r="HFU197" s="973"/>
      <c r="HFV197" s="973"/>
      <c r="HFW197" s="973"/>
      <c r="HFX197" s="973"/>
      <c r="HFY197" s="973"/>
      <c r="HFZ197" s="973"/>
      <c r="HGA197" s="973"/>
      <c r="HGB197" s="973"/>
      <c r="HGC197" s="973"/>
      <c r="HGD197" s="973"/>
      <c r="HGE197" s="973"/>
      <c r="HGF197" s="973"/>
      <c r="HGG197" s="973"/>
      <c r="HGH197" s="973"/>
      <c r="HGI197" s="973"/>
      <c r="HGJ197" s="973"/>
      <c r="HGK197" s="973"/>
      <c r="HGL197" s="973"/>
      <c r="HGM197" s="973"/>
      <c r="HGN197" s="973"/>
      <c r="HGO197" s="973"/>
      <c r="HGP197" s="973"/>
      <c r="HGQ197" s="973"/>
      <c r="HGR197" s="973"/>
      <c r="HGS197" s="973"/>
      <c r="HGT197" s="973"/>
      <c r="HGU197" s="973"/>
      <c r="HGV197" s="973"/>
      <c r="HGW197" s="973"/>
      <c r="HGX197" s="973"/>
      <c r="HGY197" s="973"/>
      <c r="HGZ197" s="973"/>
      <c r="HHA197" s="973"/>
      <c r="HHB197" s="973"/>
      <c r="HHC197" s="973"/>
      <c r="HHD197" s="973"/>
      <c r="HHE197" s="973"/>
      <c r="HHF197" s="973"/>
      <c r="HHG197" s="973"/>
      <c r="HHH197" s="973"/>
      <c r="HHI197" s="973"/>
      <c r="HHJ197" s="973"/>
      <c r="HHK197" s="973"/>
      <c r="HHL197" s="973"/>
      <c r="HHM197" s="973"/>
      <c r="HHN197" s="973"/>
      <c r="HHO197" s="973"/>
      <c r="HHP197" s="973"/>
      <c r="HHQ197" s="973"/>
      <c r="HHR197" s="973"/>
      <c r="HHS197" s="973"/>
      <c r="HHT197" s="973"/>
      <c r="HHU197" s="973"/>
      <c r="HHV197" s="973"/>
      <c r="HHW197" s="973"/>
      <c r="HHX197" s="973"/>
      <c r="HHY197" s="973"/>
      <c r="HHZ197" s="973"/>
      <c r="HIA197" s="973"/>
      <c r="HIB197" s="973"/>
      <c r="HIC197" s="973"/>
      <c r="HID197" s="973"/>
      <c r="HIE197" s="973"/>
      <c r="HIF197" s="973"/>
      <c r="HIG197" s="973"/>
      <c r="HIH197" s="973"/>
      <c r="HII197" s="973"/>
      <c r="HIJ197" s="973"/>
      <c r="HIK197" s="973"/>
      <c r="HIL197" s="973"/>
      <c r="HIM197" s="973"/>
      <c r="HIN197" s="973"/>
      <c r="HIO197" s="973"/>
      <c r="HIP197" s="973"/>
      <c r="HIQ197" s="973"/>
      <c r="HIR197" s="973"/>
      <c r="HIS197" s="973"/>
      <c r="HIT197" s="973"/>
      <c r="HIU197" s="973"/>
      <c r="HIV197" s="973"/>
      <c r="HIW197" s="973"/>
      <c r="HIX197" s="973"/>
      <c r="HIY197" s="973"/>
      <c r="HIZ197" s="973"/>
      <c r="HJA197" s="973"/>
      <c r="HJB197" s="973"/>
      <c r="HJC197" s="973"/>
      <c r="HJD197" s="973"/>
      <c r="HJE197" s="973"/>
      <c r="HJF197" s="973"/>
      <c r="HJG197" s="973"/>
      <c r="HJH197" s="973"/>
      <c r="HJI197" s="973"/>
      <c r="HJJ197" s="973"/>
      <c r="HJK197" s="973"/>
      <c r="HJL197" s="973"/>
      <c r="HJM197" s="973"/>
      <c r="HJN197" s="973"/>
      <c r="HJO197" s="973"/>
      <c r="HJP197" s="973"/>
      <c r="HJQ197" s="973"/>
      <c r="HJR197" s="973"/>
      <c r="HJS197" s="973"/>
      <c r="HJT197" s="973"/>
      <c r="HJU197" s="973"/>
      <c r="HJV197" s="973"/>
      <c r="HJW197" s="973"/>
      <c r="HJX197" s="973"/>
      <c r="HJY197" s="973"/>
      <c r="HJZ197" s="973"/>
      <c r="HKA197" s="973"/>
      <c r="HKB197" s="973"/>
      <c r="HKC197" s="973"/>
      <c r="HKD197" s="973"/>
      <c r="HKE197" s="973"/>
      <c r="HKF197" s="973"/>
      <c r="HKG197" s="973"/>
      <c r="HKH197" s="973"/>
      <c r="HKI197" s="973"/>
      <c r="HKJ197" s="973"/>
      <c r="HKK197" s="973"/>
      <c r="HKL197" s="973"/>
      <c r="HKM197" s="973"/>
      <c r="HKN197" s="973"/>
      <c r="HKO197" s="973"/>
      <c r="HKP197" s="973"/>
      <c r="HKQ197" s="973"/>
      <c r="HKR197" s="973"/>
      <c r="HKS197" s="973"/>
      <c r="HKT197" s="973"/>
      <c r="HKU197" s="973"/>
      <c r="HKV197" s="973"/>
      <c r="HKW197" s="973"/>
      <c r="HKX197" s="973"/>
      <c r="HKY197" s="973"/>
      <c r="HKZ197" s="973"/>
      <c r="HLA197" s="973"/>
      <c r="HLB197" s="973"/>
      <c r="HLC197" s="973"/>
      <c r="HLD197" s="973"/>
      <c r="HLE197" s="973"/>
      <c r="HLF197" s="973"/>
      <c r="HLG197" s="973"/>
      <c r="HLH197" s="973"/>
      <c r="HLI197" s="973"/>
      <c r="HLJ197" s="973"/>
      <c r="HLK197" s="973"/>
      <c r="HLL197" s="973"/>
      <c r="HLM197" s="973"/>
      <c r="HLN197" s="973"/>
      <c r="HLO197" s="973"/>
      <c r="HLP197" s="973"/>
      <c r="HLQ197" s="973"/>
      <c r="HLR197" s="973"/>
      <c r="HLS197" s="973"/>
      <c r="HLT197" s="973"/>
      <c r="HLU197" s="973"/>
      <c r="HLV197" s="973"/>
      <c r="HLW197" s="973"/>
      <c r="HLX197" s="973"/>
      <c r="HLY197" s="973"/>
      <c r="HLZ197" s="973"/>
      <c r="HMA197" s="973"/>
      <c r="HMB197" s="973"/>
      <c r="HMC197" s="973"/>
      <c r="HMD197" s="973"/>
      <c r="HME197" s="973"/>
      <c r="HMF197" s="973"/>
      <c r="HMG197" s="973"/>
      <c r="HMH197" s="973"/>
      <c r="HMI197" s="973"/>
      <c r="HMJ197" s="973"/>
      <c r="HMK197" s="973"/>
      <c r="HML197" s="973"/>
      <c r="HMM197" s="973"/>
      <c r="HMN197" s="973"/>
      <c r="HMO197" s="973"/>
      <c r="HMP197" s="973"/>
      <c r="HMQ197" s="973"/>
      <c r="HMR197" s="973"/>
      <c r="HMS197" s="973"/>
      <c r="HMT197" s="973"/>
      <c r="HMU197" s="973"/>
      <c r="HMV197" s="973"/>
      <c r="HMW197" s="973"/>
      <c r="HMX197" s="973"/>
      <c r="HMY197" s="973"/>
      <c r="HMZ197" s="973"/>
      <c r="HNA197" s="973"/>
      <c r="HNB197" s="973"/>
      <c r="HNC197" s="973"/>
      <c r="HND197" s="973"/>
      <c r="HNE197" s="973"/>
      <c r="HNF197" s="973"/>
      <c r="HNG197" s="973"/>
      <c r="HNH197" s="973"/>
      <c r="HNI197" s="973"/>
      <c r="HNJ197" s="973"/>
      <c r="HNK197" s="973"/>
      <c r="HNL197" s="973"/>
      <c r="HNM197" s="973"/>
      <c r="HNN197" s="973"/>
      <c r="HNO197" s="973"/>
      <c r="HNP197" s="973"/>
      <c r="HNQ197" s="973"/>
      <c r="HNR197" s="973"/>
      <c r="HNS197" s="973"/>
      <c r="HNT197" s="973"/>
      <c r="HNU197" s="973"/>
      <c r="HNV197" s="973"/>
      <c r="HNW197" s="973"/>
      <c r="HNX197" s="973"/>
      <c r="HNY197" s="973"/>
      <c r="HNZ197" s="973"/>
      <c r="HOA197" s="973"/>
      <c r="HOB197" s="973"/>
      <c r="HOC197" s="973"/>
      <c r="HOD197" s="973"/>
      <c r="HOE197" s="973"/>
      <c r="HOF197" s="973"/>
      <c r="HOG197" s="973"/>
      <c r="HOH197" s="973"/>
      <c r="HOI197" s="973"/>
      <c r="HOJ197" s="973"/>
      <c r="HOK197" s="973"/>
      <c r="HOL197" s="973"/>
      <c r="HOM197" s="973"/>
      <c r="HON197" s="973"/>
      <c r="HOO197" s="973"/>
      <c r="HOP197" s="973"/>
      <c r="HOQ197" s="973"/>
      <c r="HOR197" s="973"/>
      <c r="HOS197" s="973"/>
      <c r="HOT197" s="973"/>
      <c r="HOU197" s="973"/>
      <c r="HOV197" s="973"/>
      <c r="HOW197" s="973"/>
      <c r="HOX197" s="973"/>
      <c r="HOY197" s="973"/>
      <c r="HOZ197" s="973"/>
      <c r="HPA197" s="973"/>
      <c r="HPB197" s="973"/>
      <c r="HPC197" s="973"/>
      <c r="HPD197" s="973"/>
      <c r="HPE197" s="973"/>
      <c r="HPF197" s="973"/>
      <c r="HPG197" s="973"/>
      <c r="HPH197" s="973"/>
      <c r="HPI197" s="973"/>
      <c r="HPJ197" s="973"/>
      <c r="HPK197" s="973"/>
      <c r="HPL197" s="973"/>
      <c r="HPM197" s="973"/>
      <c r="HPN197" s="973"/>
      <c r="HPO197" s="973"/>
      <c r="HPP197" s="973"/>
      <c r="HPQ197" s="973"/>
      <c r="HPR197" s="973"/>
      <c r="HPS197" s="973"/>
      <c r="HPT197" s="973"/>
      <c r="HPU197" s="973"/>
      <c r="HPV197" s="973"/>
      <c r="HPW197" s="973"/>
      <c r="HPX197" s="973"/>
      <c r="HPY197" s="973"/>
      <c r="HPZ197" s="973"/>
      <c r="HQA197" s="973"/>
      <c r="HQB197" s="973"/>
      <c r="HQC197" s="973"/>
      <c r="HQD197" s="973"/>
      <c r="HQE197" s="973"/>
      <c r="HQF197" s="973"/>
      <c r="HQG197" s="973"/>
      <c r="HQH197" s="973"/>
      <c r="HQI197" s="973"/>
      <c r="HQJ197" s="973"/>
      <c r="HQK197" s="973"/>
      <c r="HQL197" s="973"/>
      <c r="HQM197" s="973"/>
      <c r="HQN197" s="973"/>
      <c r="HQO197" s="973"/>
      <c r="HQP197" s="973"/>
      <c r="HQQ197" s="973"/>
      <c r="HQR197" s="973"/>
      <c r="HQS197" s="973"/>
      <c r="HQT197" s="973"/>
      <c r="HQU197" s="973"/>
      <c r="HQV197" s="973"/>
      <c r="HQW197" s="973"/>
      <c r="HQX197" s="973"/>
      <c r="HQY197" s="973"/>
      <c r="HQZ197" s="973"/>
      <c r="HRA197" s="973"/>
      <c r="HRB197" s="973"/>
      <c r="HRC197" s="973"/>
      <c r="HRD197" s="973"/>
      <c r="HRE197" s="973"/>
      <c r="HRF197" s="973"/>
      <c r="HRG197" s="973"/>
      <c r="HRH197" s="973"/>
      <c r="HRI197" s="973"/>
      <c r="HRJ197" s="973"/>
      <c r="HRK197" s="973"/>
      <c r="HRL197" s="973"/>
      <c r="HRM197" s="973"/>
      <c r="HRN197" s="973"/>
      <c r="HRO197" s="973"/>
      <c r="HRP197" s="973"/>
      <c r="HRQ197" s="973"/>
      <c r="HRR197" s="973"/>
      <c r="HRS197" s="973"/>
      <c r="HRT197" s="973"/>
      <c r="HRU197" s="973"/>
      <c r="HRV197" s="973"/>
      <c r="HRW197" s="973"/>
      <c r="HRX197" s="973"/>
      <c r="HRY197" s="973"/>
      <c r="HRZ197" s="973"/>
      <c r="HSA197" s="973"/>
      <c r="HSB197" s="973"/>
      <c r="HSC197" s="973"/>
      <c r="HSD197" s="973"/>
      <c r="HSE197" s="973"/>
      <c r="HSF197" s="973"/>
      <c r="HSG197" s="973"/>
      <c r="HSH197" s="973"/>
      <c r="HSI197" s="973"/>
      <c r="HSJ197" s="973"/>
      <c r="HSK197" s="973"/>
      <c r="HSL197" s="973"/>
      <c r="HSM197" s="973"/>
      <c r="HSN197" s="973"/>
      <c r="HSO197" s="973"/>
      <c r="HSP197" s="973"/>
      <c r="HSQ197" s="973"/>
      <c r="HSR197" s="973"/>
      <c r="HSS197" s="973"/>
      <c r="HST197" s="973"/>
      <c r="HSU197" s="973"/>
      <c r="HSV197" s="973"/>
      <c r="HSW197" s="973"/>
      <c r="HSX197" s="973"/>
      <c r="HSY197" s="973"/>
      <c r="HSZ197" s="973"/>
      <c r="HTA197" s="973"/>
      <c r="HTB197" s="973"/>
      <c r="HTC197" s="973"/>
      <c r="HTD197" s="973"/>
      <c r="HTE197" s="973"/>
      <c r="HTF197" s="973"/>
      <c r="HTG197" s="973"/>
      <c r="HTH197" s="973"/>
      <c r="HTI197" s="973"/>
      <c r="HTJ197" s="973"/>
      <c r="HTK197" s="973"/>
      <c r="HTL197" s="973"/>
      <c r="HTM197" s="973"/>
      <c r="HTN197" s="973"/>
      <c r="HTO197" s="973"/>
      <c r="HTP197" s="973"/>
      <c r="HTQ197" s="973"/>
      <c r="HTR197" s="973"/>
      <c r="HTS197" s="973"/>
      <c r="HTT197" s="973"/>
      <c r="HTU197" s="973"/>
      <c r="HTV197" s="973"/>
      <c r="HTW197" s="973"/>
      <c r="HTX197" s="973"/>
      <c r="HTY197" s="973"/>
      <c r="HTZ197" s="973"/>
      <c r="HUA197" s="973"/>
      <c r="HUB197" s="973"/>
      <c r="HUC197" s="973"/>
      <c r="HUD197" s="973"/>
      <c r="HUE197" s="973"/>
      <c r="HUF197" s="973"/>
      <c r="HUG197" s="973"/>
      <c r="HUH197" s="973"/>
      <c r="HUI197" s="973"/>
      <c r="HUJ197" s="973"/>
      <c r="HUK197" s="973"/>
      <c r="HUL197" s="973"/>
      <c r="HUM197" s="973"/>
      <c r="HUN197" s="973"/>
      <c r="HUO197" s="973"/>
      <c r="HUP197" s="973"/>
      <c r="HUQ197" s="973"/>
      <c r="HUR197" s="973"/>
      <c r="HUS197" s="973"/>
      <c r="HUT197" s="973"/>
      <c r="HUU197" s="973"/>
      <c r="HUV197" s="973"/>
      <c r="HUW197" s="973"/>
      <c r="HUX197" s="973"/>
      <c r="HUY197" s="973"/>
      <c r="HUZ197" s="973"/>
      <c r="HVA197" s="973"/>
      <c r="HVB197" s="973"/>
      <c r="HVC197" s="973"/>
      <c r="HVD197" s="973"/>
      <c r="HVE197" s="973"/>
      <c r="HVF197" s="973"/>
      <c r="HVG197" s="973"/>
      <c r="HVH197" s="973"/>
      <c r="HVI197" s="973"/>
      <c r="HVJ197" s="973"/>
      <c r="HVK197" s="973"/>
      <c r="HVL197" s="973"/>
      <c r="HVM197" s="973"/>
      <c r="HVN197" s="973"/>
      <c r="HVO197" s="973"/>
      <c r="HVP197" s="973"/>
      <c r="HVQ197" s="973"/>
      <c r="HVR197" s="973"/>
      <c r="HVS197" s="973"/>
      <c r="HVT197" s="973"/>
      <c r="HVU197" s="973"/>
      <c r="HVV197" s="973"/>
      <c r="HVW197" s="973"/>
      <c r="HVX197" s="973"/>
      <c r="HVY197" s="973"/>
      <c r="HVZ197" s="973"/>
      <c r="HWA197" s="973"/>
      <c r="HWB197" s="973"/>
      <c r="HWC197" s="973"/>
      <c r="HWD197" s="973"/>
      <c r="HWE197" s="973"/>
      <c r="HWF197" s="973"/>
      <c r="HWG197" s="973"/>
      <c r="HWH197" s="973"/>
      <c r="HWI197" s="973"/>
      <c r="HWJ197" s="973"/>
      <c r="HWK197" s="973"/>
      <c r="HWL197" s="973"/>
      <c r="HWM197" s="973"/>
      <c r="HWN197" s="973"/>
      <c r="HWO197" s="973"/>
      <c r="HWP197" s="973"/>
      <c r="HWQ197" s="973"/>
      <c r="HWR197" s="973"/>
      <c r="HWS197" s="973"/>
      <c r="HWT197" s="973"/>
      <c r="HWU197" s="973"/>
      <c r="HWV197" s="973"/>
      <c r="HWW197" s="973"/>
      <c r="HWX197" s="973"/>
      <c r="HWY197" s="973"/>
      <c r="HWZ197" s="973"/>
      <c r="HXA197" s="973"/>
      <c r="HXB197" s="973"/>
      <c r="HXC197" s="973"/>
      <c r="HXD197" s="973"/>
      <c r="HXE197" s="973"/>
      <c r="HXF197" s="973"/>
      <c r="HXG197" s="973"/>
      <c r="HXH197" s="973"/>
      <c r="HXI197" s="973"/>
      <c r="HXJ197" s="973"/>
      <c r="HXK197" s="973"/>
      <c r="HXL197" s="973"/>
      <c r="HXM197" s="973"/>
      <c r="HXN197" s="973"/>
      <c r="HXO197" s="973"/>
      <c r="HXP197" s="973"/>
      <c r="HXQ197" s="973"/>
      <c r="HXR197" s="973"/>
      <c r="HXS197" s="973"/>
      <c r="HXT197" s="973"/>
      <c r="HXU197" s="973"/>
      <c r="HXV197" s="973"/>
      <c r="HXW197" s="973"/>
      <c r="HXX197" s="973"/>
      <c r="HXY197" s="973"/>
      <c r="HXZ197" s="973"/>
      <c r="HYA197" s="973"/>
      <c r="HYB197" s="973"/>
      <c r="HYC197" s="973"/>
      <c r="HYD197" s="973"/>
      <c r="HYE197" s="973"/>
      <c r="HYF197" s="973"/>
      <c r="HYG197" s="973"/>
      <c r="HYH197" s="973"/>
      <c r="HYI197" s="973"/>
      <c r="HYJ197" s="973"/>
      <c r="HYK197" s="973"/>
      <c r="HYL197" s="973"/>
      <c r="HYM197" s="973"/>
      <c r="HYN197" s="973"/>
      <c r="HYO197" s="973"/>
      <c r="HYP197" s="973"/>
      <c r="HYQ197" s="973"/>
      <c r="HYR197" s="973"/>
      <c r="HYS197" s="973"/>
      <c r="HYT197" s="973"/>
      <c r="HYU197" s="973"/>
      <c r="HYV197" s="973"/>
      <c r="HYW197" s="973"/>
      <c r="HYX197" s="973"/>
      <c r="HYY197" s="973"/>
      <c r="HYZ197" s="973"/>
      <c r="HZA197" s="973"/>
      <c r="HZB197" s="973"/>
      <c r="HZC197" s="973"/>
      <c r="HZD197" s="973"/>
      <c r="HZE197" s="973"/>
      <c r="HZF197" s="973"/>
      <c r="HZG197" s="973"/>
      <c r="HZH197" s="973"/>
      <c r="HZI197" s="973"/>
      <c r="HZJ197" s="973"/>
      <c r="HZK197" s="973"/>
      <c r="HZL197" s="973"/>
      <c r="HZM197" s="973"/>
      <c r="HZN197" s="973"/>
      <c r="HZO197" s="973"/>
      <c r="HZP197" s="973"/>
      <c r="HZQ197" s="973"/>
      <c r="HZR197" s="973"/>
      <c r="HZS197" s="973"/>
      <c r="HZT197" s="973"/>
      <c r="HZU197" s="973"/>
      <c r="HZV197" s="973"/>
      <c r="HZW197" s="973"/>
      <c r="HZX197" s="973"/>
      <c r="HZY197" s="973"/>
      <c r="HZZ197" s="973"/>
      <c r="IAA197" s="973"/>
      <c r="IAB197" s="973"/>
      <c r="IAC197" s="973"/>
      <c r="IAD197" s="973"/>
      <c r="IAE197" s="973"/>
      <c r="IAF197" s="973"/>
      <c r="IAG197" s="973"/>
      <c r="IAH197" s="973"/>
      <c r="IAI197" s="973"/>
      <c r="IAJ197" s="973"/>
      <c r="IAK197" s="973"/>
      <c r="IAL197" s="973"/>
      <c r="IAM197" s="973"/>
      <c r="IAN197" s="973"/>
      <c r="IAO197" s="973"/>
      <c r="IAP197" s="973"/>
      <c r="IAQ197" s="973"/>
      <c r="IAR197" s="973"/>
      <c r="IAS197" s="973"/>
      <c r="IAT197" s="973"/>
      <c r="IAU197" s="973"/>
      <c r="IAV197" s="973"/>
      <c r="IAW197" s="973"/>
      <c r="IAX197" s="973"/>
      <c r="IAY197" s="973"/>
      <c r="IAZ197" s="973"/>
      <c r="IBA197" s="973"/>
      <c r="IBB197" s="973"/>
      <c r="IBC197" s="973"/>
      <c r="IBD197" s="973"/>
      <c r="IBE197" s="973"/>
      <c r="IBF197" s="973"/>
      <c r="IBG197" s="973"/>
      <c r="IBH197" s="973"/>
      <c r="IBI197" s="973"/>
      <c r="IBJ197" s="973"/>
      <c r="IBK197" s="973"/>
      <c r="IBL197" s="973"/>
      <c r="IBM197" s="973"/>
      <c r="IBN197" s="973"/>
      <c r="IBO197" s="973"/>
      <c r="IBP197" s="973"/>
      <c r="IBQ197" s="973"/>
      <c r="IBR197" s="973"/>
      <c r="IBS197" s="973"/>
      <c r="IBT197" s="973"/>
      <c r="IBU197" s="973"/>
      <c r="IBV197" s="973"/>
      <c r="IBW197" s="973"/>
      <c r="IBX197" s="973"/>
      <c r="IBY197" s="973"/>
      <c r="IBZ197" s="973"/>
      <c r="ICA197" s="973"/>
      <c r="ICB197" s="973"/>
      <c r="ICC197" s="973"/>
      <c r="ICD197" s="973"/>
      <c r="ICE197" s="973"/>
      <c r="ICF197" s="973"/>
      <c r="ICG197" s="973"/>
      <c r="ICH197" s="973"/>
      <c r="ICI197" s="973"/>
      <c r="ICJ197" s="973"/>
      <c r="ICK197" s="973"/>
      <c r="ICL197" s="973"/>
      <c r="ICM197" s="973"/>
      <c r="ICN197" s="973"/>
      <c r="ICO197" s="973"/>
      <c r="ICP197" s="973"/>
      <c r="ICQ197" s="973"/>
      <c r="ICR197" s="973"/>
      <c r="ICS197" s="973"/>
      <c r="ICT197" s="973"/>
      <c r="ICU197" s="973"/>
      <c r="ICV197" s="973"/>
      <c r="ICW197" s="973"/>
      <c r="ICX197" s="973"/>
      <c r="ICY197" s="973"/>
      <c r="ICZ197" s="973"/>
      <c r="IDA197" s="973"/>
      <c r="IDB197" s="973"/>
      <c r="IDC197" s="973"/>
      <c r="IDD197" s="973"/>
      <c r="IDE197" s="973"/>
      <c r="IDF197" s="973"/>
      <c r="IDG197" s="973"/>
      <c r="IDH197" s="973"/>
      <c r="IDI197" s="973"/>
      <c r="IDJ197" s="973"/>
      <c r="IDK197" s="973"/>
      <c r="IDL197" s="973"/>
      <c r="IDM197" s="973"/>
      <c r="IDN197" s="973"/>
      <c r="IDO197" s="973"/>
      <c r="IDP197" s="973"/>
      <c r="IDQ197" s="973"/>
      <c r="IDR197" s="973"/>
      <c r="IDS197" s="973"/>
      <c r="IDT197" s="973"/>
      <c r="IDU197" s="973"/>
      <c r="IDV197" s="973"/>
      <c r="IDW197" s="973"/>
      <c r="IDX197" s="973"/>
      <c r="IDY197" s="973"/>
      <c r="IDZ197" s="973"/>
      <c r="IEA197" s="973"/>
      <c r="IEB197" s="973"/>
      <c r="IEC197" s="973"/>
      <c r="IED197" s="973"/>
      <c r="IEE197" s="973"/>
      <c r="IEF197" s="973"/>
      <c r="IEG197" s="973"/>
      <c r="IEH197" s="973"/>
      <c r="IEI197" s="973"/>
      <c r="IEJ197" s="973"/>
      <c r="IEK197" s="973"/>
      <c r="IEL197" s="973"/>
      <c r="IEM197" s="973"/>
      <c r="IEN197" s="973"/>
      <c r="IEO197" s="973"/>
      <c r="IEP197" s="973"/>
      <c r="IEQ197" s="973"/>
      <c r="IER197" s="973"/>
      <c r="IES197" s="973"/>
      <c r="IET197" s="973"/>
      <c r="IEU197" s="973"/>
      <c r="IEV197" s="973"/>
      <c r="IEW197" s="973"/>
      <c r="IEX197" s="973"/>
      <c r="IEY197" s="973"/>
      <c r="IEZ197" s="973"/>
      <c r="IFA197" s="973"/>
      <c r="IFB197" s="973"/>
      <c r="IFC197" s="973"/>
      <c r="IFD197" s="973"/>
      <c r="IFE197" s="973"/>
      <c r="IFF197" s="973"/>
      <c r="IFG197" s="973"/>
      <c r="IFH197" s="973"/>
      <c r="IFI197" s="973"/>
      <c r="IFJ197" s="973"/>
      <c r="IFK197" s="973"/>
      <c r="IFL197" s="973"/>
      <c r="IFM197" s="973"/>
      <c r="IFN197" s="973"/>
      <c r="IFO197" s="973"/>
      <c r="IFP197" s="973"/>
      <c r="IFQ197" s="973"/>
      <c r="IFR197" s="973"/>
      <c r="IFS197" s="973"/>
      <c r="IFT197" s="973"/>
      <c r="IFU197" s="973"/>
      <c r="IFV197" s="973"/>
      <c r="IFW197" s="973"/>
      <c r="IFX197" s="973"/>
      <c r="IFY197" s="973"/>
      <c r="IFZ197" s="973"/>
      <c r="IGA197" s="973"/>
      <c r="IGB197" s="973"/>
      <c r="IGC197" s="973"/>
      <c r="IGD197" s="973"/>
      <c r="IGE197" s="973"/>
      <c r="IGF197" s="973"/>
      <c r="IGG197" s="973"/>
      <c r="IGH197" s="973"/>
      <c r="IGI197" s="973"/>
      <c r="IGJ197" s="973"/>
      <c r="IGK197" s="973"/>
      <c r="IGL197" s="973"/>
      <c r="IGM197" s="973"/>
      <c r="IGN197" s="973"/>
      <c r="IGO197" s="973"/>
      <c r="IGP197" s="973"/>
      <c r="IGQ197" s="973"/>
      <c r="IGR197" s="973"/>
      <c r="IGS197" s="973"/>
      <c r="IGT197" s="973"/>
      <c r="IGU197" s="973"/>
      <c r="IGV197" s="973"/>
      <c r="IGW197" s="973"/>
      <c r="IGX197" s="973"/>
      <c r="IGY197" s="973"/>
      <c r="IGZ197" s="973"/>
      <c r="IHA197" s="973"/>
      <c r="IHB197" s="973"/>
      <c r="IHC197" s="973"/>
      <c r="IHD197" s="973"/>
      <c r="IHE197" s="973"/>
      <c r="IHF197" s="973"/>
      <c r="IHG197" s="973"/>
      <c r="IHH197" s="973"/>
      <c r="IHI197" s="973"/>
      <c r="IHJ197" s="973"/>
      <c r="IHK197" s="973"/>
      <c r="IHL197" s="973"/>
      <c r="IHM197" s="973"/>
      <c r="IHN197" s="973"/>
      <c r="IHO197" s="973"/>
      <c r="IHP197" s="973"/>
      <c r="IHQ197" s="973"/>
      <c r="IHR197" s="973"/>
      <c r="IHS197" s="973"/>
      <c r="IHT197" s="973"/>
      <c r="IHU197" s="973"/>
      <c r="IHV197" s="973"/>
      <c r="IHW197" s="973"/>
      <c r="IHX197" s="973"/>
      <c r="IHY197" s="973"/>
      <c r="IHZ197" s="973"/>
      <c r="IIA197" s="973"/>
      <c r="IIB197" s="973"/>
      <c r="IIC197" s="973"/>
      <c r="IID197" s="973"/>
      <c r="IIE197" s="973"/>
      <c r="IIF197" s="973"/>
      <c r="IIG197" s="973"/>
      <c r="IIH197" s="973"/>
      <c r="III197" s="973"/>
      <c r="IIJ197" s="973"/>
      <c r="IIK197" s="973"/>
      <c r="IIL197" s="973"/>
      <c r="IIM197" s="973"/>
      <c r="IIN197" s="973"/>
      <c r="IIO197" s="973"/>
      <c r="IIP197" s="973"/>
      <c r="IIQ197" s="973"/>
      <c r="IIR197" s="973"/>
      <c r="IIS197" s="973"/>
      <c r="IIT197" s="973"/>
      <c r="IIU197" s="973"/>
      <c r="IIV197" s="973"/>
      <c r="IIW197" s="973"/>
      <c r="IIX197" s="973"/>
      <c r="IIY197" s="973"/>
      <c r="IIZ197" s="973"/>
      <c r="IJA197" s="973"/>
      <c r="IJB197" s="973"/>
      <c r="IJC197" s="973"/>
      <c r="IJD197" s="973"/>
      <c r="IJE197" s="973"/>
      <c r="IJF197" s="973"/>
      <c r="IJG197" s="973"/>
      <c r="IJH197" s="973"/>
      <c r="IJI197" s="973"/>
      <c r="IJJ197" s="973"/>
      <c r="IJK197" s="973"/>
      <c r="IJL197" s="973"/>
      <c r="IJM197" s="973"/>
      <c r="IJN197" s="973"/>
      <c r="IJO197" s="973"/>
      <c r="IJP197" s="973"/>
      <c r="IJQ197" s="973"/>
      <c r="IJR197" s="973"/>
      <c r="IJS197" s="973"/>
      <c r="IJT197" s="973"/>
      <c r="IJU197" s="973"/>
      <c r="IJV197" s="973"/>
      <c r="IJW197" s="973"/>
      <c r="IJX197" s="973"/>
      <c r="IJY197" s="973"/>
      <c r="IJZ197" s="973"/>
      <c r="IKA197" s="973"/>
      <c r="IKB197" s="973"/>
      <c r="IKC197" s="973"/>
      <c r="IKD197" s="973"/>
      <c r="IKE197" s="973"/>
      <c r="IKF197" s="973"/>
      <c r="IKG197" s="973"/>
      <c r="IKH197" s="973"/>
      <c r="IKI197" s="973"/>
      <c r="IKJ197" s="973"/>
      <c r="IKK197" s="973"/>
      <c r="IKL197" s="973"/>
      <c r="IKM197" s="973"/>
      <c r="IKN197" s="973"/>
      <c r="IKO197" s="973"/>
      <c r="IKP197" s="973"/>
      <c r="IKQ197" s="973"/>
      <c r="IKR197" s="973"/>
      <c r="IKS197" s="973"/>
      <c r="IKT197" s="973"/>
      <c r="IKU197" s="973"/>
      <c r="IKV197" s="973"/>
      <c r="IKW197" s="973"/>
      <c r="IKX197" s="973"/>
      <c r="IKY197" s="973"/>
      <c r="IKZ197" s="973"/>
      <c r="ILA197" s="973"/>
      <c r="ILB197" s="973"/>
      <c r="ILC197" s="973"/>
      <c r="ILD197" s="973"/>
      <c r="ILE197" s="973"/>
      <c r="ILF197" s="973"/>
      <c r="ILG197" s="973"/>
      <c r="ILH197" s="973"/>
      <c r="ILI197" s="973"/>
      <c r="ILJ197" s="973"/>
      <c r="ILK197" s="973"/>
      <c r="ILL197" s="973"/>
      <c r="ILM197" s="973"/>
      <c r="ILN197" s="973"/>
      <c r="ILO197" s="973"/>
      <c r="ILP197" s="973"/>
      <c r="ILQ197" s="973"/>
      <c r="ILR197" s="973"/>
      <c r="ILS197" s="973"/>
      <c r="ILT197" s="973"/>
      <c r="ILU197" s="973"/>
      <c r="ILV197" s="973"/>
      <c r="ILW197" s="973"/>
      <c r="ILX197" s="973"/>
      <c r="ILY197" s="973"/>
      <c r="ILZ197" s="973"/>
      <c r="IMA197" s="973"/>
      <c r="IMB197" s="973"/>
      <c r="IMC197" s="973"/>
      <c r="IMD197" s="973"/>
      <c r="IME197" s="973"/>
      <c r="IMF197" s="973"/>
      <c r="IMG197" s="973"/>
      <c r="IMH197" s="973"/>
      <c r="IMI197" s="973"/>
      <c r="IMJ197" s="973"/>
      <c r="IMK197" s="973"/>
      <c r="IML197" s="973"/>
      <c r="IMM197" s="973"/>
      <c r="IMN197" s="973"/>
      <c r="IMO197" s="973"/>
      <c r="IMP197" s="973"/>
      <c r="IMQ197" s="973"/>
      <c r="IMR197" s="973"/>
      <c r="IMS197" s="973"/>
      <c r="IMT197" s="973"/>
      <c r="IMU197" s="973"/>
      <c r="IMV197" s="973"/>
      <c r="IMW197" s="973"/>
      <c r="IMX197" s="973"/>
      <c r="IMY197" s="973"/>
      <c r="IMZ197" s="973"/>
      <c r="INA197" s="973"/>
      <c r="INB197" s="973"/>
      <c r="INC197" s="973"/>
      <c r="IND197" s="973"/>
      <c r="INE197" s="973"/>
      <c r="INF197" s="973"/>
      <c r="ING197" s="973"/>
      <c r="INH197" s="973"/>
      <c r="INI197" s="973"/>
      <c r="INJ197" s="973"/>
      <c r="INK197" s="973"/>
      <c r="INL197" s="973"/>
      <c r="INM197" s="973"/>
      <c r="INN197" s="973"/>
      <c r="INO197" s="973"/>
      <c r="INP197" s="973"/>
      <c r="INQ197" s="973"/>
      <c r="INR197" s="973"/>
      <c r="INS197" s="973"/>
      <c r="INT197" s="973"/>
      <c r="INU197" s="973"/>
      <c r="INV197" s="973"/>
      <c r="INW197" s="973"/>
      <c r="INX197" s="973"/>
      <c r="INY197" s="973"/>
      <c r="INZ197" s="973"/>
      <c r="IOA197" s="973"/>
      <c r="IOB197" s="973"/>
      <c r="IOC197" s="973"/>
      <c r="IOD197" s="973"/>
      <c r="IOE197" s="973"/>
      <c r="IOF197" s="973"/>
      <c r="IOG197" s="973"/>
      <c r="IOH197" s="973"/>
      <c r="IOI197" s="973"/>
      <c r="IOJ197" s="973"/>
      <c r="IOK197" s="973"/>
      <c r="IOL197" s="973"/>
      <c r="IOM197" s="973"/>
      <c r="ION197" s="973"/>
      <c r="IOO197" s="973"/>
      <c r="IOP197" s="973"/>
      <c r="IOQ197" s="973"/>
      <c r="IOR197" s="973"/>
      <c r="IOS197" s="973"/>
      <c r="IOT197" s="973"/>
      <c r="IOU197" s="973"/>
      <c r="IOV197" s="973"/>
      <c r="IOW197" s="973"/>
      <c r="IOX197" s="973"/>
      <c r="IOY197" s="973"/>
      <c r="IOZ197" s="973"/>
      <c r="IPA197" s="973"/>
      <c r="IPB197" s="973"/>
      <c r="IPC197" s="973"/>
      <c r="IPD197" s="973"/>
      <c r="IPE197" s="973"/>
      <c r="IPF197" s="973"/>
      <c r="IPG197" s="973"/>
      <c r="IPH197" s="973"/>
      <c r="IPI197" s="973"/>
      <c r="IPJ197" s="973"/>
      <c r="IPK197" s="973"/>
      <c r="IPL197" s="973"/>
      <c r="IPM197" s="973"/>
      <c r="IPN197" s="973"/>
      <c r="IPO197" s="973"/>
      <c r="IPP197" s="973"/>
      <c r="IPQ197" s="973"/>
      <c r="IPR197" s="973"/>
      <c r="IPS197" s="973"/>
      <c r="IPT197" s="973"/>
      <c r="IPU197" s="973"/>
      <c r="IPV197" s="973"/>
      <c r="IPW197" s="973"/>
      <c r="IPX197" s="973"/>
      <c r="IPY197" s="973"/>
      <c r="IPZ197" s="973"/>
      <c r="IQA197" s="973"/>
      <c r="IQB197" s="973"/>
      <c r="IQC197" s="973"/>
      <c r="IQD197" s="973"/>
      <c r="IQE197" s="973"/>
      <c r="IQF197" s="973"/>
      <c r="IQG197" s="973"/>
      <c r="IQH197" s="973"/>
      <c r="IQI197" s="973"/>
      <c r="IQJ197" s="973"/>
      <c r="IQK197" s="973"/>
      <c r="IQL197" s="973"/>
      <c r="IQM197" s="973"/>
      <c r="IQN197" s="973"/>
      <c r="IQO197" s="973"/>
      <c r="IQP197" s="973"/>
      <c r="IQQ197" s="973"/>
      <c r="IQR197" s="973"/>
      <c r="IQS197" s="973"/>
      <c r="IQT197" s="973"/>
      <c r="IQU197" s="973"/>
      <c r="IQV197" s="973"/>
      <c r="IQW197" s="973"/>
      <c r="IQX197" s="973"/>
      <c r="IQY197" s="973"/>
      <c r="IQZ197" s="973"/>
      <c r="IRA197" s="973"/>
      <c r="IRB197" s="973"/>
      <c r="IRC197" s="973"/>
      <c r="IRD197" s="973"/>
      <c r="IRE197" s="973"/>
      <c r="IRF197" s="973"/>
      <c r="IRG197" s="973"/>
      <c r="IRH197" s="973"/>
      <c r="IRI197" s="973"/>
      <c r="IRJ197" s="973"/>
      <c r="IRK197" s="973"/>
      <c r="IRL197" s="973"/>
      <c r="IRM197" s="973"/>
      <c r="IRN197" s="973"/>
      <c r="IRO197" s="973"/>
      <c r="IRP197" s="973"/>
      <c r="IRQ197" s="973"/>
      <c r="IRR197" s="973"/>
      <c r="IRS197" s="973"/>
      <c r="IRT197" s="973"/>
      <c r="IRU197" s="973"/>
      <c r="IRV197" s="973"/>
      <c r="IRW197" s="973"/>
      <c r="IRX197" s="973"/>
      <c r="IRY197" s="973"/>
      <c r="IRZ197" s="973"/>
      <c r="ISA197" s="973"/>
      <c r="ISB197" s="973"/>
      <c r="ISC197" s="973"/>
      <c r="ISD197" s="973"/>
      <c r="ISE197" s="973"/>
      <c r="ISF197" s="973"/>
      <c r="ISG197" s="973"/>
      <c r="ISH197" s="973"/>
      <c r="ISI197" s="973"/>
      <c r="ISJ197" s="973"/>
      <c r="ISK197" s="973"/>
      <c r="ISL197" s="973"/>
      <c r="ISM197" s="973"/>
      <c r="ISN197" s="973"/>
      <c r="ISO197" s="973"/>
      <c r="ISP197" s="973"/>
      <c r="ISQ197" s="973"/>
      <c r="ISR197" s="973"/>
      <c r="ISS197" s="973"/>
      <c r="IST197" s="973"/>
      <c r="ISU197" s="973"/>
      <c r="ISV197" s="973"/>
      <c r="ISW197" s="973"/>
      <c r="ISX197" s="973"/>
      <c r="ISY197" s="973"/>
      <c r="ISZ197" s="973"/>
      <c r="ITA197" s="973"/>
      <c r="ITB197" s="973"/>
      <c r="ITC197" s="973"/>
      <c r="ITD197" s="973"/>
      <c r="ITE197" s="973"/>
      <c r="ITF197" s="973"/>
      <c r="ITG197" s="973"/>
      <c r="ITH197" s="973"/>
      <c r="ITI197" s="973"/>
      <c r="ITJ197" s="973"/>
      <c r="ITK197" s="973"/>
      <c r="ITL197" s="973"/>
      <c r="ITM197" s="973"/>
      <c r="ITN197" s="973"/>
      <c r="ITO197" s="973"/>
      <c r="ITP197" s="973"/>
      <c r="ITQ197" s="973"/>
      <c r="ITR197" s="973"/>
      <c r="ITS197" s="973"/>
      <c r="ITT197" s="973"/>
      <c r="ITU197" s="973"/>
      <c r="ITV197" s="973"/>
      <c r="ITW197" s="973"/>
      <c r="ITX197" s="973"/>
      <c r="ITY197" s="973"/>
      <c r="ITZ197" s="973"/>
      <c r="IUA197" s="973"/>
      <c r="IUB197" s="973"/>
      <c r="IUC197" s="973"/>
      <c r="IUD197" s="973"/>
      <c r="IUE197" s="973"/>
      <c r="IUF197" s="973"/>
      <c r="IUG197" s="973"/>
      <c r="IUH197" s="973"/>
      <c r="IUI197" s="973"/>
      <c r="IUJ197" s="973"/>
      <c r="IUK197" s="973"/>
      <c r="IUL197" s="973"/>
      <c r="IUM197" s="973"/>
      <c r="IUN197" s="973"/>
      <c r="IUO197" s="973"/>
      <c r="IUP197" s="973"/>
      <c r="IUQ197" s="973"/>
      <c r="IUR197" s="973"/>
      <c r="IUS197" s="973"/>
      <c r="IUT197" s="973"/>
      <c r="IUU197" s="973"/>
      <c r="IUV197" s="973"/>
      <c r="IUW197" s="973"/>
      <c r="IUX197" s="973"/>
      <c r="IUY197" s="973"/>
      <c r="IUZ197" s="973"/>
      <c r="IVA197" s="973"/>
      <c r="IVB197" s="973"/>
      <c r="IVC197" s="973"/>
      <c r="IVD197" s="973"/>
      <c r="IVE197" s="973"/>
      <c r="IVF197" s="973"/>
      <c r="IVG197" s="973"/>
      <c r="IVH197" s="973"/>
      <c r="IVI197" s="973"/>
      <c r="IVJ197" s="973"/>
      <c r="IVK197" s="973"/>
      <c r="IVL197" s="973"/>
      <c r="IVM197" s="973"/>
      <c r="IVN197" s="973"/>
      <c r="IVO197" s="973"/>
      <c r="IVP197" s="973"/>
      <c r="IVQ197" s="973"/>
      <c r="IVR197" s="973"/>
      <c r="IVS197" s="973"/>
      <c r="IVT197" s="973"/>
      <c r="IVU197" s="973"/>
      <c r="IVV197" s="973"/>
      <c r="IVW197" s="973"/>
      <c r="IVX197" s="973"/>
      <c r="IVY197" s="973"/>
      <c r="IVZ197" s="973"/>
      <c r="IWA197" s="973"/>
      <c r="IWB197" s="973"/>
      <c r="IWC197" s="973"/>
      <c r="IWD197" s="973"/>
      <c r="IWE197" s="973"/>
      <c r="IWF197" s="973"/>
      <c r="IWG197" s="973"/>
      <c r="IWH197" s="973"/>
      <c r="IWI197" s="973"/>
      <c r="IWJ197" s="973"/>
      <c r="IWK197" s="973"/>
      <c r="IWL197" s="973"/>
      <c r="IWM197" s="973"/>
      <c r="IWN197" s="973"/>
      <c r="IWO197" s="973"/>
      <c r="IWP197" s="973"/>
      <c r="IWQ197" s="973"/>
      <c r="IWR197" s="973"/>
      <c r="IWS197" s="973"/>
      <c r="IWT197" s="973"/>
      <c r="IWU197" s="973"/>
      <c r="IWV197" s="973"/>
      <c r="IWW197" s="973"/>
      <c r="IWX197" s="973"/>
      <c r="IWY197" s="973"/>
      <c r="IWZ197" s="973"/>
      <c r="IXA197" s="973"/>
      <c r="IXB197" s="973"/>
      <c r="IXC197" s="973"/>
      <c r="IXD197" s="973"/>
      <c r="IXE197" s="973"/>
      <c r="IXF197" s="973"/>
      <c r="IXG197" s="973"/>
      <c r="IXH197" s="973"/>
      <c r="IXI197" s="973"/>
      <c r="IXJ197" s="973"/>
      <c r="IXK197" s="973"/>
      <c r="IXL197" s="973"/>
      <c r="IXM197" s="973"/>
      <c r="IXN197" s="973"/>
      <c r="IXO197" s="973"/>
      <c r="IXP197" s="973"/>
      <c r="IXQ197" s="973"/>
      <c r="IXR197" s="973"/>
      <c r="IXS197" s="973"/>
      <c r="IXT197" s="973"/>
      <c r="IXU197" s="973"/>
      <c r="IXV197" s="973"/>
      <c r="IXW197" s="973"/>
      <c r="IXX197" s="973"/>
      <c r="IXY197" s="973"/>
      <c r="IXZ197" s="973"/>
      <c r="IYA197" s="973"/>
      <c r="IYB197" s="973"/>
      <c r="IYC197" s="973"/>
      <c r="IYD197" s="973"/>
      <c r="IYE197" s="973"/>
      <c r="IYF197" s="973"/>
      <c r="IYG197" s="973"/>
      <c r="IYH197" s="973"/>
      <c r="IYI197" s="973"/>
      <c r="IYJ197" s="973"/>
      <c r="IYK197" s="973"/>
      <c r="IYL197" s="973"/>
      <c r="IYM197" s="973"/>
      <c r="IYN197" s="973"/>
      <c r="IYO197" s="973"/>
      <c r="IYP197" s="973"/>
      <c r="IYQ197" s="973"/>
      <c r="IYR197" s="973"/>
      <c r="IYS197" s="973"/>
      <c r="IYT197" s="973"/>
      <c r="IYU197" s="973"/>
      <c r="IYV197" s="973"/>
      <c r="IYW197" s="973"/>
      <c r="IYX197" s="973"/>
      <c r="IYY197" s="973"/>
      <c r="IYZ197" s="973"/>
      <c r="IZA197" s="973"/>
      <c r="IZB197" s="973"/>
      <c r="IZC197" s="973"/>
      <c r="IZD197" s="973"/>
      <c r="IZE197" s="973"/>
      <c r="IZF197" s="973"/>
      <c r="IZG197" s="973"/>
      <c r="IZH197" s="973"/>
      <c r="IZI197" s="973"/>
      <c r="IZJ197" s="973"/>
      <c r="IZK197" s="973"/>
      <c r="IZL197" s="973"/>
      <c r="IZM197" s="973"/>
      <c r="IZN197" s="973"/>
      <c r="IZO197" s="973"/>
      <c r="IZP197" s="973"/>
      <c r="IZQ197" s="973"/>
      <c r="IZR197" s="973"/>
      <c r="IZS197" s="973"/>
      <c r="IZT197" s="973"/>
      <c r="IZU197" s="973"/>
      <c r="IZV197" s="973"/>
      <c r="IZW197" s="973"/>
      <c r="IZX197" s="973"/>
      <c r="IZY197" s="973"/>
      <c r="IZZ197" s="973"/>
      <c r="JAA197" s="973"/>
      <c r="JAB197" s="973"/>
      <c r="JAC197" s="973"/>
      <c r="JAD197" s="973"/>
      <c r="JAE197" s="973"/>
      <c r="JAF197" s="973"/>
      <c r="JAG197" s="973"/>
      <c r="JAH197" s="973"/>
      <c r="JAI197" s="973"/>
      <c r="JAJ197" s="973"/>
      <c r="JAK197" s="973"/>
      <c r="JAL197" s="973"/>
      <c r="JAM197" s="973"/>
      <c r="JAN197" s="973"/>
      <c r="JAO197" s="973"/>
      <c r="JAP197" s="973"/>
      <c r="JAQ197" s="973"/>
      <c r="JAR197" s="973"/>
      <c r="JAS197" s="973"/>
      <c r="JAT197" s="973"/>
      <c r="JAU197" s="973"/>
      <c r="JAV197" s="973"/>
      <c r="JAW197" s="973"/>
      <c r="JAX197" s="973"/>
      <c r="JAY197" s="973"/>
      <c r="JAZ197" s="973"/>
      <c r="JBA197" s="973"/>
      <c r="JBB197" s="973"/>
      <c r="JBC197" s="973"/>
      <c r="JBD197" s="973"/>
      <c r="JBE197" s="973"/>
      <c r="JBF197" s="973"/>
      <c r="JBG197" s="973"/>
      <c r="JBH197" s="973"/>
      <c r="JBI197" s="973"/>
      <c r="JBJ197" s="973"/>
      <c r="JBK197" s="973"/>
      <c r="JBL197" s="973"/>
      <c r="JBM197" s="973"/>
      <c r="JBN197" s="973"/>
      <c r="JBO197" s="973"/>
      <c r="JBP197" s="973"/>
      <c r="JBQ197" s="973"/>
      <c r="JBR197" s="973"/>
      <c r="JBS197" s="973"/>
      <c r="JBT197" s="973"/>
      <c r="JBU197" s="973"/>
      <c r="JBV197" s="973"/>
      <c r="JBW197" s="973"/>
      <c r="JBX197" s="973"/>
      <c r="JBY197" s="973"/>
      <c r="JBZ197" s="973"/>
      <c r="JCA197" s="973"/>
      <c r="JCB197" s="973"/>
      <c r="JCC197" s="973"/>
      <c r="JCD197" s="973"/>
      <c r="JCE197" s="973"/>
      <c r="JCF197" s="973"/>
      <c r="JCG197" s="973"/>
      <c r="JCH197" s="973"/>
      <c r="JCI197" s="973"/>
      <c r="JCJ197" s="973"/>
      <c r="JCK197" s="973"/>
      <c r="JCL197" s="973"/>
      <c r="JCM197" s="973"/>
      <c r="JCN197" s="973"/>
      <c r="JCO197" s="973"/>
      <c r="JCP197" s="973"/>
      <c r="JCQ197" s="973"/>
      <c r="JCR197" s="973"/>
      <c r="JCS197" s="973"/>
      <c r="JCT197" s="973"/>
      <c r="JCU197" s="973"/>
      <c r="JCV197" s="973"/>
      <c r="JCW197" s="973"/>
      <c r="JCX197" s="973"/>
      <c r="JCY197" s="973"/>
      <c r="JCZ197" s="973"/>
      <c r="JDA197" s="973"/>
      <c r="JDB197" s="973"/>
      <c r="JDC197" s="973"/>
      <c r="JDD197" s="973"/>
      <c r="JDE197" s="973"/>
      <c r="JDF197" s="973"/>
      <c r="JDG197" s="973"/>
      <c r="JDH197" s="973"/>
      <c r="JDI197" s="973"/>
      <c r="JDJ197" s="973"/>
      <c r="JDK197" s="973"/>
      <c r="JDL197" s="973"/>
      <c r="JDM197" s="973"/>
      <c r="JDN197" s="973"/>
      <c r="JDO197" s="973"/>
      <c r="JDP197" s="973"/>
      <c r="JDQ197" s="973"/>
      <c r="JDR197" s="973"/>
      <c r="JDS197" s="973"/>
      <c r="JDT197" s="973"/>
      <c r="JDU197" s="973"/>
      <c r="JDV197" s="973"/>
      <c r="JDW197" s="973"/>
      <c r="JDX197" s="973"/>
      <c r="JDY197" s="973"/>
      <c r="JDZ197" s="973"/>
      <c r="JEA197" s="973"/>
      <c r="JEB197" s="973"/>
      <c r="JEC197" s="973"/>
      <c r="JED197" s="973"/>
      <c r="JEE197" s="973"/>
      <c r="JEF197" s="973"/>
      <c r="JEG197" s="973"/>
      <c r="JEH197" s="973"/>
      <c r="JEI197" s="973"/>
      <c r="JEJ197" s="973"/>
      <c r="JEK197" s="973"/>
      <c r="JEL197" s="973"/>
      <c r="JEM197" s="973"/>
      <c r="JEN197" s="973"/>
      <c r="JEO197" s="973"/>
      <c r="JEP197" s="973"/>
      <c r="JEQ197" s="973"/>
      <c r="JER197" s="973"/>
      <c r="JES197" s="973"/>
      <c r="JET197" s="973"/>
      <c r="JEU197" s="973"/>
      <c r="JEV197" s="973"/>
      <c r="JEW197" s="973"/>
      <c r="JEX197" s="973"/>
      <c r="JEY197" s="973"/>
      <c r="JEZ197" s="973"/>
      <c r="JFA197" s="973"/>
      <c r="JFB197" s="973"/>
      <c r="JFC197" s="973"/>
      <c r="JFD197" s="973"/>
      <c r="JFE197" s="973"/>
      <c r="JFF197" s="973"/>
      <c r="JFG197" s="973"/>
      <c r="JFH197" s="973"/>
      <c r="JFI197" s="973"/>
      <c r="JFJ197" s="973"/>
      <c r="JFK197" s="973"/>
      <c r="JFL197" s="973"/>
      <c r="JFM197" s="973"/>
      <c r="JFN197" s="973"/>
      <c r="JFO197" s="973"/>
      <c r="JFP197" s="973"/>
      <c r="JFQ197" s="973"/>
      <c r="JFR197" s="973"/>
      <c r="JFS197" s="973"/>
      <c r="JFT197" s="973"/>
      <c r="JFU197" s="973"/>
      <c r="JFV197" s="973"/>
      <c r="JFW197" s="973"/>
      <c r="JFX197" s="973"/>
      <c r="JFY197" s="973"/>
      <c r="JFZ197" s="973"/>
      <c r="JGA197" s="973"/>
      <c r="JGB197" s="973"/>
      <c r="JGC197" s="973"/>
      <c r="JGD197" s="973"/>
      <c r="JGE197" s="973"/>
      <c r="JGF197" s="973"/>
      <c r="JGG197" s="973"/>
      <c r="JGH197" s="973"/>
      <c r="JGI197" s="973"/>
      <c r="JGJ197" s="973"/>
      <c r="JGK197" s="973"/>
      <c r="JGL197" s="973"/>
      <c r="JGM197" s="973"/>
      <c r="JGN197" s="973"/>
      <c r="JGO197" s="973"/>
      <c r="JGP197" s="973"/>
      <c r="JGQ197" s="973"/>
      <c r="JGR197" s="973"/>
      <c r="JGS197" s="973"/>
      <c r="JGT197" s="973"/>
      <c r="JGU197" s="973"/>
      <c r="JGV197" s="973"/>
      <c r="JGW197" s="973"/>
      <c r="JGX197" s="973"/>
      <c r="JGY197" s="973"/>
      <c r="JGZ197" s="973"/>
      <c r="JHA197" s="973"/>
      <c r="JHB197" s="973"/>
      <c r="JHC197" s="973"/>
      <c r="JHD197" s="973"/>
      <c r="JHE197" s="973"/>
      <c r="JHF197" s="973"/>
      <c r="JHG197" s="973"/>
      <c r="JHH197" s="973"/>
      <c r="JHI197" s="973"/>
      <c r="JHJ197" s="973"/>
      <c r="JHK197" s="973"/>
      <c r="JHL197" s="973"/>
      <c r="JHM197" s="973"/>
      <c r="JHN197" s="973"/>
      <c r="JHO197" s="973"/>
      <c r="JHP197" s="973"/>
      <c r="JHQ197" s="973"/>
      <c r="JHR197" s="973"/>
      <c r="JHS197" s="973"/>
      <c r="JHT197" s="973"/>
      <c r="JHU197" s="973"/>
      <c r="JHV197" s="973"/>
      <c r="JHW197" s="973"/>
      <c r="JHX197" s="973"/>
      <c r="JHY197" s="973"/>
      <c r="JHZ197" s="973"/>
      <c r="JIA197" s="973"/>
      <c r="JIB197" s="973"/>
      <c r="JIC197" s="973"/>
      <c r="JID197" s="973"/>
      <c r="JIE197" s="973"/>
      <c r="JIF197" s="973"/>
      <c r="JIG197" s="973"/>
      <c r="JIH197" s="973"/>
      <c r="JII197" s="973"/>
      <c r="JIJ197" s="973"/>
      <c r="JIK197" s="973"/>
      <c r="JIL197" s="973"/>
      <c r="JIM197" s="973"/>
      <c r="JIN197" s="973"/>
      <c r="JIO197" s="973"/>
      <c r="JIP197" s="973"/>
      <c r="JIQ197" s="973"/>
      <c r="JIR197" s="973"/>
      <c r="JIS197" s="973"/>
      <c r="JIT197" s="973"/>
      <c r="JIU197" s="973"/>
      <c r="JIV197" s="973"/>
      <c r="JIW197" s="973"/>
      <c r="JIX197" s="973"/>
      <c r="JIY197" s="973"/>
      <c r="JIZ197" s="973"/>
      <c r="JJA197" s="973"/>
      <c r="JJB197" s="973"/>
      <c r="JJC197" s="973"/>
      <c r="JJD197" s="973"/>
      <c r="JJE197" s="973"/>
      <c r="JJF197" s="973"/>
      <c r="JJG197" s="973"/>
      <c r="JJH197" s="973"/>
      <c r="JJI197" s="973"/>
      <c r="JJJ197" s="973"/>
      <c r="JJK197" s="973"/>
      <c r="JJL197" s="973"/>
      <c r="JJM197" s="973"/>
      <c r="JJN197" s="973"/>
      <c r="JJO197" s="973"/>
      <c r="JJP197" s="973"/>
      <c r="JJQ197" s="973"/>
      <c r="JJR197" s="973"/>
      <c r="JJS197" s="973"/>
      <c r="JJT197" s="973"/>
      <c r="JJU197" s="973"/>
      <c r="JJV197" s="973"/>
      <c r="JJW197" s="973"/>
      <c r="JJX197" s="973"/>
      <c r="JJY197" s="973"/>
      <c r="JJZ197" s="973"/>
      <c r="JKA197" s="973"/>
      <c r="JKB197" s="973"/>
      <c r="JKC197" s="973"/>
      <c r="JKD197" s="973"/>
      <c r="JKE197" s="973"/>
      <c r="JKF197" s="973"/>
      <c r="JKG197" s="973"/>
      <c r="JKH197" s="973"/>
      <c r="JKI197" s="973"/>
      <c r="JKJ197" s="973"/>
      <c r="JKK197" s="973"/>
      <c r="JKL197" s="973"/>
      <c r="JKM197" s="973"/>
      <c r="JKN197" s="973"/>
      <c r="JKO197" s="973"/>
      <c r="JKP197" s="973"/>
      <c r="JKQ197" s="973"/>
      <c r="JKR197" s="973"/>
      <c r="JKS197" s="973"/>
      <c r="JKT197" s="973"/>
      <c r="JKU197" s="973"/>
      <c r="JKV197" s="973"/>
      <c r="JKW197" s="973"/>
      <c r="JKX197" s="973"/>
      <c r="JKY197" s="973"/>
      <c r="JKZ197" s="973"/>
      <c r="JLA197" s="973"/>
      <c r="JLB197" s="973"/>
      <c r="JLC197" s="973"/>
      <c r="JLD197" s="973"/>
      <c r="JLE197" s="973"/>
      <c r="JLF197" s="973"/>
      <c r="JLG197" s="973"/>
      <c r="JLH197" s="973"/>
      <c r="JLI197" s="973"/>
      <c r="JLJ197" s="973"/>
      <c r="JLK197" s="973"/>
      <c r="JLL197" s="973"/>
      <c r="JLM197" s="973"/>
      <c r="JLN197" s="973"/>
      <c r="JLO197" s="973"/>
      <c r="JLP197" s="973"/>
      <c r="JLQ197" s="973"/>
      <c r="JLR197" s="973"/>
      <c r="JLS197" s="973"/>
      <c r="JLT197" s="973"/>
      <c r="JLU197" s="973"/>
      <c r="JLV197" s="973"/>
      <c r="JLW197" s="973"/>
      <c r="JLX197" s="973"/>
      <c r="JLY197" s="973"/>
      <c r="JLZ197" s="973"/>
      <c r="JMA197" s="973"/>
      <c r="JMB197" s="973"/>
      <c r="JMC197" s="973"/>
      <c r="JMD197" s="973"/>
      <c r="JME197" s="973"/>
      <c r="JMF197" s="973"/>
      <c r="JMG197" s="973"/>
      <c r="JMH197" s="973"/>
      <c r="JMI197" s="973"/>
      <c r="JMJ197" s="973"/>
      <c r="JMK197" s="973"/>
      <c r="JML197" s="973"/>
      <c r="JMM197" s="973"/>
      <c r="JMN197" s="973"/>
      <c r="JMO197" s="973"/>
      <c r="JMP197" s="973"/>
      <c r="JMQ197" s="973"/>
      <c r="JMR197" s="973"/>
      <c r="JMS197" s="973"/>
      <c r="JMT197" s="973"/>
      <c r="JMU197" s="973"/>
      <c r="JMV197" s="973"/>
      <c r="JMW197" s="973"/>
      <c r="JMX197" s="973"/>
      <c r="JMY197" s="973"/>
      <c r="JMZ197" s="973"/>
      <c r="JNA197" s="973"/>
      <c r="JNB197" s="973"/>
      <c r="JNC197" s="973"/>
      <c r="JND197" s="973"/>
      <c r="JNE197" s="973"/>
      <c r="JNF197" s="973"/>
      <c r="JNG197" s="973"/>
      <c r="JNH197" s="973"/>
      <c r="JNI197" s="973"/>
      <c r="JNJ197" s="973"/>
      <c r="JNK197" s="973"/>
      <c r="JNL197" s="973"/>
      <c r="JNM197" s="973"/>
      <c r="JNN197" s="973"/>
      <c r="JNO197" s="973"/>
      <c r="JNP197" s="973"/>
      <c r="JNQ197" s="973"/>
      <c r="JNR197" s="973"/>
      <c r="JNS197" s="973"/>
      <c r="JNT197" s="973"/>
      <c r="JNU197" s="973"/>
      <c r="JNV197" s="973"/>
      <c r="JNW197" s="973"/>
      <c r="JNX197" s="973"/>
      <c r="JNY197" s="973"/>
      <c r="JNZ197" s="973"/>
      <c r="JOA197" s="973"/>
      <c r="JOB197" s="973"/>
      <c r="JOC197" s="973"/>
      <c r="JOD197" s="973"/>
      <c r="JOE197" s="973"/>
      <c r="JOF197" s="973"/>
      <c r="JOG197" s="973"/>
      <c r="JOH197" s="973"/>
      <c r="JOI197" s="973"/>
      <c r="JOJ197" s="973"/>
      <c r="JOK197" s="973"/>
      <c r="JOL197" s="973"/>
      <c r="JOM197" s="973"/>
      <c r="JON197" s="973"/>
      <c r="JOO197" s="973"/>
      <c r="JOP197" s="973"/>
      <c r="JOQ197" s="973"/>
      <c r="JOR197" s="973"/>
      <c r="JOS197" s="973"/>
      <c r="JOT197" s="973"/>
      <c r="JOU197" s="973"/>
      <c r="JOV197" s="973"/>
      <c r="JOW197" s="973"/>
      <c r="JOX197" s="973"/>
      <c r="JOY197" s="973"/>
      <c r="JOZ197" s="973"/>
      <c r="JPA197" s="973"/>
      <c r="JPB197" s="973"/>
      <c r="JPC197" s="973"/>
      <c r="JPD197" s="973"/>
      <c r="JPE197" s="973"/>
      <c r="JPF197" s="973"/>
      <c r="JPG197" s="973"/>
      <c r="JPH197" s="973"/>
      <c r="JPI197" s="973"/>
      <c r="JPJ197" s="973"/>
      <c r="JPK197" s="973"/>
      <c r="JPL197" s="973"/>
      <c r="JPM197" s="973"/>
      <c r="JPN197" s="973"/>
      <c r="JPO197" s="973"/>
      <c r="JPP197" s="973"/>
      <c r="JPQ197" s="973"/>
      <c r="JPR197" s="973"/>
      <c r="JPS197" s="973"/>
      <c r="JPT197" s="973"/>
      <c r="JPU197" s="973"/>
      <c r="JPV197" s="973"/>
      <c r="JPW197" s="973"/>
      <c r="JPX197" s="973"/>
      <c r="JPY197" s="973"/>
      <c r="JPZ197" s="973"/>
      <c r="JQA197" s="973"/>
      <c r="JQB197" s="973"/>
      <c r="JQC197" s="973"/>
      <c r="JQD197" s="973"/>
      <c r="JQE197" s="973"/>
      <c r="JQF197" s="973"/>
      <c r="JQG197" s="973"/>
      <c r="JQH197" s="973"/>
      <c r="JQI197" s="973"/>
      <c r="JQJ197" s="973"/>
      <c r="JQK197" s="973"/>
      <c r="JQL197" s="973"/>
      <c r="JQM197" s="973"/>
      <c r="JQN197" s="973"/>
      <c r="JQO197" s="973"/>
      <c r="JQP197" s="973"/>
      <c r="JQQ197" s="973"/>
      <c r="JQR197" s="973"/>
      <c r="JQS197" s="973"/>
      <c r="JQT197" s="973"/>
      <c r="JQU197" s="973"/>
      <c r="JQV197" s="973"/>
      <c r="JQW197" s="973"/>
      <c r="JQX197" s="973"/>
      <c r="JQY197" s="973"/>
      <c r="JQZ197" s="973"/>
      <c r="JRA197" s="973"/>
      <c r="JRB197" s="973"/>
      <c r="JRC197" s="973"/>
      <c r="JRD197" s="973"/>
      <c r="JRE197" s="973"/>
      <c r="JRF197" s="973"/>
      <c r="JRG197" s="973"/>
      <c r="JRH197" s="973"/>
      <c r="JRI197" s="973"/>
      <c r="JRJ197" s="973"/>
      <c r="JRK197" s="973"/>
      <c r="JRL197" s="973"/>
      <c r="JRM197" s="973"/>
      <c r="JRN197" s="973"/>
      <c r="JRO197" s="973"/>
      <c r="JRP197" s="973"/>
      <c r="JRQ197" s="973"/>
      <c r="JRR197" s="973"/>
      <c r="JRS197" s="973"/>
      <c r="JRT197" s="973"/>
      <c r="JRU197" s="973"/>
      <c r="JRV197" s="973"/>
      <c r="JRW197" s="973"/>
      <c r="JRX197" s="973"/>
      <c r="JRY197" s="973"/>
      <c r="JRZ197" s="973"/>
      <c r="JSA197" s="973"/>
      <c r="JSB197" s="973"/>
      <c r="JSC197" s="973"/>
      <c r="JSD197" s="973"/>
      <c r="JSE197" s="973"/>
      <c r="JSF197" s="973"/>
      <c r="JSG197" s="973"/>
      <c r="JSH197" s="973"/>
      <c r="JSI197" s="973"/>
      <c r="JSJ197" s="973"/>
      <c r="JSK197" s="973"/>
      <c r="JSL197" s="973"/>
      <c r="JSM197" s="973"/>
      <c r="JSN197" s="973"/>
      <c r="JSO197" s="973"/>
      <c r="JSP197" s="973"/>
      <c r="JSQ197" s="973"/>
      <c r="JSR197" s="973"/>
      <c r="JSS197" s="973"/>
      <c r="JST197" s="973"/>
      <c r="JSU197" s="973"/>
      <c r="JSV197" s="973"/>
      <c r="JSW197" s="973"/>
      <c r="JSX197" s="973"/>
      <c r="JSY197" s="973"/>
      <c r="JSZ197" s="973"/>
      <c r="JTA197" s="973"/>
      <c r="JTB197" s="973"/>
      <c r="JTC197" s="973"/>
      <c r="JTD197" s="973"/>
      <c r="JTE197" s="973"/>
      <c r="JTF197" s="973"/>
      <c r="JTG197" s="973"/>
      <c r="JTH197" s="973"/>
      <c r="JTI197" s="973"/>
      <c r="JTJ197" s="973"/>
      <c r="JTK197" s="973"/>
      <c r="JTL197" s="973"/>
      <c r="JTM197" s="973"/>
      <c r="JTN197" s="973"/>
      <c r="JTO197" s="973"/>
      <c r="JTP197" s="973"/>
      <c r="JTQ197" s="973"/>
      <c r="JTR197" s="973"/>
      <c r="JTS197" s="973"/>
      <c r="JTT197" s="973"/>
      <c r="JTU197" s="973"/>
      <c r="JTV197" s="973"/>
      <c r="JTW197" s="973"/>
      <c r="JTX197" s="973"/>
      <c r="JTY197" s="973"/>
      <c r="JTZ197" s="973"/>
      <c r="JUA197" s="973"/>
      <c r="JUB197" s="973"/>
      <c r="JUC197" s="973"/>
      <c r="JUD197" s="973"/>
      <c r="JUE197" s="973"/>
      <c r="JUF197" s="973"/>
      <c r="JUG197" s="973"/>
      <c r="JUH197" s="973"/>
      <c r="JUI197" s="973"/>
      <c r="JUJ197" s="973"/>
      <c r="JUK197" s="973"/>
      <c r="JUL197" s="973"/>
      <c r="JUM197" s="973"/>
      <c r="JUN197" s="973"/>
      <c r="JUO197" s="973"/>
      <c r="JUP197" s="973"/>
      <c r="JUQ197" s="973"/>
      <c r="JUR197" s="973"/>
      <c r="JUS197" s="973"/>
      <c r="JUT197" s="973"/>
      <c r="JUU197" s="973"/>
      <c r="JUV197" s="973"/>
      <c r="JUW197" s="973"/>
      <c r="JUX197" s="973"/>
      <c r="JUY197" s="973"/>
      <c r="JUZ197" s="973"/>
      <c r="JVA197" s="973"/>
      <c r="JVB197" s="973"/>
      <c r="JVC197" s="973"/>
      <c r="JVD197" s="973"/>
      <c r="JVE197" s="973"/>
      <c r="JVF197" s="973"/>
      <c r="JVG197" s="973"/>
      <c r="JVH197" s="973"/>
      <c r="JVI197" s="973"/>
      <c r="JVJ197" s="973"/>
      <c r="JVK197" s="973"/>
      <c r="JVL197" s="973"/>
      <c r="JVM197" s="973"/>
      <c r="JVN197" s="973"/>
      <c r="JVO197" s="973"/>
      <c r="JVP197" s="973"/>
      <c r="JVQ197" s="973"/>
      <c r="JVR197" s="973"/>
      <c r="JVS197" s="973"/>
      <c r="JVT197" s="973"/>
      <c r="JVU197" s="973"/>
      <c r="JVV197" s="973"/>
      <c r="JVW197" s="973"/>
      <c r="JVX197" s="973"/>
      <c r="JVY197" s="973"/>
      <c r="JVZ197" s="973"/>
      <c r="JWA197" s="973"/>
      <c r="JWB197" s="973"/>
      <c r="JWC197" s="973"/>
      <c r="JWD197" s="973"/>
      <c r="JWE197" s="973"/>
      <c r="JWF197" s="973"/>
      <c r="JWG197" s="973"/>
      <c r="JWH197" s="973"/>
      <c r="JWI197" s="973"/>
      <c r="JWJ197" s="973"/>
      <c r="JWK197" s="973"/>
      <c r="JWL197" s="973"/>
      <c r="JWM197" s="973"/>
      <c r="JWN197" s="973"/>
      <c r="JWO197" s="973"/>
      <c r="JWP197" s="973"/>
      <c r="JWQ197" s="973"/>
      <c r="JWR197" s="973"/>
      <c r="JWS197" s="973"/>
      <c r="JWT197" s="973"/>
      <c r="JWU197" s="973"/>
      <c r="JWV197" s="973"/>
      <c r="JWW197" s="973"/>
      <c r="JWX197" s="973"/>
      <c r="JWY197" s="973"/>
      <c r="JWZ197" s="973"/>
      <c r="JXA197" s="973"/>
      <c r="JXB197" s="973"/>
      <c r="JXC197" s="973"/>
      <c r="JXD197" s="973"/>
      <c r="JXE197" s="973"/>
      <c r="JXF197" s="973"/>
      <c r="JXG197" s="973"/>
      <c r="JXH197" s="973"/>
      <c r="JXI197" s="973"/>
      <c r="JXJ197" s="973"/>
      <c r="JXK197" s="973"/>
      <c r="JXL197" s="973"/>
      <c r="JXM197" s="973"/>
      <c r="JXN197" s="973"/>
      <c r="JXO197" s="973"/>
      <c r="JXP197" s="973"/>
      <c r="JXQ197" s="973"/>
      <c r="JXR197" s="973"/>
      <c r="JXS197" s="973"/>
      <c r="JXT197" s="973"/>
      <c r="JXU197" s="973"/>
      <c r="JXV197" s="973"/>
      <c r="JXW197" s="973"/>
      <c r="JXX197" s="973"/>
      <c r="JXY197" s="973"/>
      <c r="JXZ197" s="973"/>
      <c r="JYA197" s="973"/>
      <c r="JYB197" s="973"/>
      <c r="JYC197" s="973"/>
      <c r="JYD197" s="973"/>
      <c r="JYE197" s="973"/>
      <c r="JYF197" s="973"/>
      <c r="JYG197" s="973"/>
      <c r="JYH197" s="973"/>
      <c r="JYI197" s="973"/>
      <c r="JYJ197" s="973"/>
      <c r="JYK197" s="973"/>
      <c r="JYL197" s="973"/>
      <c r="JYM197" s="973"/>
      <c r="JYN197" s="973"/>
      <c r="JYO197" s="973"/>
      <c r="JYP197" s="973"/>
      <c r="JYQ197" s="973"/>
      <c r="JYR197" s="973"/>
      <c r="JYS197" s="973"/>
      <c r="JYT197" s="973"/>
      <c r="JYU197" s="973"/>
      <c r="JYV197" s="973"/>
      <c r="JYW197" s="973"/>
      <c r="JYX197" s="973"/>
      <c r="JYY197" s="973"/>
      <c r="JYZ197" s="973"/>
      <c r="JZA197" s="973"/>
      <c r="JZB197" s="973"/>
      <c r="JZC197" s="973"/>
      <c r="JZD197" s="973"/>
      <c r="JZE197" s="973"/>
      <c r="JZF197" s="973"/>
      <c r="JZG197" s="973"/>
      <c r="JZH197" s="973"/>
      <c r="JZI197" s="973"/>
      <c r="JZJ197" s="973"/>
      <c r="JZK197" s="973"/>
      <c r="JZL197" s="973"/>
      <c r="JZM197" s="973"/>
      <c r="JZN197" s="973"/>
      <c r="JZO197" s="973"/>
      <c r="JZP197" s="973"/>
      <c r="JZQ197" s="973"/>
      <c r="JZR197" s="973"/>
      <c r="JZS197" s="973"/>
      <c r="JZT197" s="973"/>
      <c r="JZU197" s="973"/>
      <c r="JZV197" s="973"/>
      <c r="JZW197" s="973"/>
      <c r="JZX197" s="973"/>
      <c r="JZY197" s="973"/>
      <c r="JZZ197" s="973"/>
      <c r="KAA197" s="973"/>
      <c r="KAB197" s="973"/>
      <c r="KAC197" s="973"/>
      <c r="KAD197" s="973"/>
      <c r="KAE197" s="973"/>
      <c r="KAF197" s="973"/>
      <c r="KAG197" s="973"/>
      <c r="KAH197" s="973"/>
      <c r="KAI197" s="973"/>
      <c r="KAJ197" s="973"/>
      <c r="KAK197" s="973"/>
      <c r="KAL197" s="973"/>
      <c r="KAM197" s="973"/>
      <c r="KAN197" s="973"/>
      <c r="KAO197" s="973"/>
      <c r="KAP197" s="973"/>
      <c r="KAQ197" s="973"/>
      <c r="KAR197" s="973"/>
      <c r="KAS197" s="973"/>
      <c r="KAT197" s="973"/>
      <c r="KAU197" s="973"/>
      <c r="KAV197" s="973"/>
      <c r="KAW197" s="973"/>
      <c r="KAX197" s="973"/>
      <c r="KAY197" s="973"/>
      <c r="KAZ197" s="973"/>
      <c r="KBA197" s="973"/>
      <c r="KBB197" s="973"/>
      <c r="KBC197" s="973"/>
      <c r="KBD197" s="973"/>
      <c r="KBE197" s="973"/>
      <c r="KBF197" s="973"/>
      <c r="KBG197" s="973"/>
      <c r="KBH197" s="973"/>
      <c r="KBI197" s="973"/>
      <c r="KBJ197" s="973"/>
      <c r="KBK197" s="973"/>
      <c r="KBL197" s="973"/>
      <c r="KBM197" s="973"/>
      <c r="KBN197" s="973"/>
      <c r="KBO197" s="973"/>
      <c r="KBP197" s="973"/>
      <c r="KBQ197" s="973"/>
      <c r="KBR197" s="973"/>
      <c r="KBS197" s="973"/>
      <c r="KBT197" s="973"/>
      <c r="KBU197" s="973"/>
      <c r="KBV197" s="973"/>
      <c r="KBW197" s="973"/>
      <c r="KBX197" s="973"/>
      <c r="KBY197" s="973"/>
      <c r="KBZ197" s="973"/>
      <c r="KCA197" s="973"/>
      <c r="KCB197" s="973"/>
      <c r="KCC197" s="973"/>
      <c r="KCD197" s="973"/>
      <c r="KCE197" s="973"/>
      <c r="KCF197" s="973"/>
      <c r="KCG197" s="973"/>
      <c r="KCH197" s="973"/>
      <c r="KCI197" s="973"/>
      <c r="KCJ197" s="973"/>
      <c r="KCK197" s="973"/>
      <c r="KCL197" s="973"/>
      <c r="KCM197" s="973"/>
      <c r="KCN197" s="973"/>
      <c r="KCO197" s="973"/>
      <c r="KCP197" s="973"/>
      <c r="KCQ197" s="973"/>
      <c r="KCR197" s="973"/>
      <c r="KCS197" s="973"/>
      <c r="KCT197" s="973"/>
      <c r="KCU197" s="973"/>
      <c r="KCV197" s="973"/>
      <c r="KCW197" s="973"/>
      <c r="KCX197" s="973"/>
      <c r="KCY197" s="973"/>
      <c r="KCZ197" s="973"/>
      <c r="KDA197" s="973"/>
      <c r="KDB197" s="973"/>
      <c r="KDC197" s="973"/>
      <c r="KDD197" s="973"/>
      <c r="KDE197" s="973"/>
      <c r="KDF197" s="973"/>
      <c r="KDG197" s="973"/>
      <c r="KDH197" s="973"/>
      <c r="KDI197" s="973"/>
      <c r="KDJ197" s="973"/>
      <c r="KDK197" s="973"/>
      <c r="KDL197" s="973"/>
      <c r="KDM197" s="973"/>
      <c r="KDN197" s="973"/>
      <c r="KDO197" s="973"/>
      <c r="KDP197" s="973"/>
      <c r="KDQ197" s="973"/>
      <c r="KDR197" s="973"/>
      <c r="KDS197" s="973"/>
      <c r="KDT197" s="973"/>
      <c r="KDU197" s="973"/>
      <c r="KDV197" s="973"/>
      <c r="KDW197" s="973"/>
      <c r="KDX197" s="973"/>
      <c r="KDY197" s="973"/>
      <c r="KDZ197" s="973"/>
      <c r="KEA197" s="973"/>
      <c r="KEB197" s="973"/>
      <c r="KEC197" s="973"/>
      <c r="KED197" s="973"/>
      <c r="KEE197" s="973"/>
      <c r="KEF197" s="973"/>
      <c r="KEG197" s="973"/>
      <c r="KEH197" s="973"/>
      <c r="KEI197" s="973"/>
      <c r="KEJ197" s="973"/>
      <c r="KEK197" s="973"/>
      <c r="KEL197" s="973"/>
      <c r="KEM197" s="973"/>
      <c r="KEN197" s="973"/>
      <c r="KEO197" s="973"/>
      <c r="KEP197" s="973"/>
      <c r="KEQ197" s="973"/>
      <c r="KER197" s="973"/>
      <c r="KES197" s="973"/>
      <c r="KET197" s="973"/>
      <c r="KEU197" s="973"/>
      <c r="KEV197" s="973"/>
      <c r="KEW197" s="973"/>
      <c r="KEX197" s="973"/>
      <c r="KEY197" s="973"/>
      <c r="KEZ197" s="973"/>
      <c r="KFA197" s="973"/>
      <c r="KFB197" s="973"/>
      <c r="KFC197" s="973"/>
      <c r="KFD197" s="973"/>
      <c r="KFE197" s="973"/>
      <c r="KFF197" s="973"/>
      <c r="KFG197" s="973"/>
      <c r="KFH197" s="973"/>
      <c r="KFI197" s="973"/>
      <c r="KFJ197" s="973"/>
      <c r="KFK197" s="973"/>
      <c r="KFL197" s="973"/>
      <c r="KFM197" s="973"/>
      <c r="KFN197" s="973"/>
      <c r="KFO197" s="973"/>
      <c r="KFP197" s="973"/>
      <c r="KFQ197" s="973"/>
      <c r="KFR197" s="973"/>
      <c r="KFS197" s="973"/>
      <c r="KFT197" s="973"/>
      <c r="KFU197" s="973"/>
      <c r="KFV197" s="973"/>
      <c r="KFW197" s="973"/>
      <c r="KFX197" s="973"/>
      <c r="KFY197" s="973"/>
      <c r="KFZ197" s="973"/>
      <c r="KGA197" s="973"/>
      <c r="KGB197" s="973"/>
      <c r="KGC197" s="973"/>
      <c r="KGD197" s="973"/>
      <c r="KGE197" s="973"/>
      <c r="KGF197" s="973"/>
      <c r="KGG197" s="973"/>
      <c r="KGH197" s="973"/>
      <c r="KGI197" s="973"/>
      <c r="KGJ197" s="973"/>
      <c r="KGK197" s="973"/>
      <c r="KGL197" s="973"/>
      <c r="KGM197" s="973"/>
      <c r="KGN197" s="973"/>
      <c r="KGO197" s="973"/>
      <c r="KGP197" s="973"/>
      <c r="KGQ197" s="973"/>
      <c r="KGR197" s="973"/>
      <c r="KGS197" s="973"/>
      <c r="KGT197" s="973"/>
      <c r="KGU197" s="973"/>
      <c r="KGV197" s="973"/>
      <c r="KGW197" s="973"/>
      <c r="KGX197" s="973"/>
      <c r="KGY197" s="973"/>
      <c r="KGZ197" s="973"/>
      <c r="KHA197" s="973"/>
      <c r="KHB197" s="973"/>
      <c r="KHC197" s="973"/>
      <c r="KHD197" s="973"/>
      <c r="KHE197" s="973"/>
      <c r="KHF197" s="973"/>
      <c r="KHG197" s="973"/>
      <c r="KHH197" s="973"/>
      <c r="KHI197" s="973"/>
      <c r="KHJ197" s="973"/>
      <c r="KHK197" s="973"/>
      <c r="KHL197" s="973"/>
      <c r="KHM197" s="973"/>
      <c r="KHN197" s="973"/>
      <c r="KHO197" s="973"/>
      <c r="KHP197" s="973"/>
      <c r="KHQ197" s="973"/>
      <c r="KHR197" s="973"/>
      <c r="KHS197" s="973"/>
      <c r="KHT197" s="973"/>
      <c r="KHU197" s="973"/>
      <c r="KHV197" s="973"/>
      <c r="KHW197" s="973"/>
      <c r="KHX197" s="973"/>
      <c r="KHY197" s="973"/>
      <c r="KHZ197" s="973"/>
      <c r="KIA197" s="973"/>
      <c r="KIB197" s="973"/>
      <c r="KIC197" s="973"/>
      <c r="KID197" s="973"/>
      <c r="KIE197" s="973"/>
      <c r="KIF197" s="973"/>
      <c r="KIG197" s="973"/>
      <c r="KIH197" s="973"/>
      <c r="KII197" s="973"/>
      <c r="KIJ197" s="973"/>
      <c r="KIK197" s="973"/>
      <c r="KIL197" s="973"/>
      <c r="KIM197" s="973"/>
      <c r="KIN197" s="973"/>
      <c r="KIO197" s="973"/>
      <c r="KIP197" s="973"/>
      <c r="KIQ197" s="973"/>
      <c r="KIR197" s="973"/>
      <c r="KIS197" s="973"/>
      <c r="KIT197" s="973"/>
      <c r="KIU197" s="973"/>
      <c r="KIV197" s="973"/>
      <c r="KIW197" s="973"/>
      <c r="KIX197" s="973"/>
      <c r="KIY197" s="973"/>
      <c r="KIZ197" s="973"/>
      <c r="KJA197" s="973"/>
      <c r="KJB197" s="973"/>
      <c r="KJC197" s="973"/>
      <c r="KJD197" s="973"/>
      <c r="KJE197" s="973"/>
      <c r="KJF197" s="973"/>
      <c r="KJG197" s="973"/>
      <c r="KJH197" s="973"/>
      <c r="KJI197" s="973"/>
      <c r="KJJ197" s="973"/>
      <c r="KJK197" s="973"/>
      <c r="KJL197" s="973"/>
      <c r="KJM197" s="973"/>
      <c r="KJN197" s="973"/>
      <c r="KJO197" s="973"/>
      <c r="KJP197" s="973"/>
      <c r="KJQ197" s="973"/>
      <c r="KJR197" s="973"/>
      <c r="KJS197" s="973"/>
      <c r="KJT197" s="973"/>
      <c r="KJU197" s="973"/>
      <c r="KJV197" s="973"/>
      <c r="KJW197" s="973"/>
      <c r="KJX197" s="973"/>
      <c r="KJY197" s="973"/>
      <c r="KJZ197" s="973"/>
      <c r="KKA197" s="973"/>
      <c r="KKB197" s="973"/>
      <c r="KKC197" s="973"/>
      <c r="KKD197" s="973"/>
      <c r="KKE197" s="973"/>
      <c r="KKF197" s="973"/>
      <c r="KKG197" s="973"/>
      <c r="KKH197" s="973"/>
      <c r="KKI197" s="973"/>
      <c r="KKJ197" s="973"/>
      <c r="KKK197" s="973"/>
      <c r="KKL197" s="973"/>
      <c r="KKM197" s="973"/>
      <c r="KKN197" s="973"/>
      <c r="KKO197" s="973"/>
      <c r="KKP197" s="973"/>
      <c r="KKQ197" s="973"/>
      <c r="KKR197" s="973"/>
      <c r="KKS197" s="973"/>
      <c r="KKT197" s="973"/>
      <c r="KKU197" s="973"/>
      <c r="KKV197" s="973"/>
      <c r="KKW197" s="973"/>
      <c r="KKX197" s="973"/>
      <c r="KKY197" s="973"/>
      <c r="KKZ197" s="973"/>
      <c r="KLA197" s="973"/>
      <c r="KLB197" s="973"/>
      <c r="KLC197" s="973"/>
      <c r="KLD197" s="973"/>
      <c r="KLE197" s="973"/>
      <c r="KLF197" s="973"/>
      <c r="KLG197" s="973"/>
      <c r="KLH197" s="973"/>
      <c r="KLI197" s="973"/>
      <c r="KLJ197" s="973"/>
      <c r="KLK197" s="973"/>
      <c r="KLL197" s="973"/>
      <c r="KLM197" s="973"/>
      <c r="KLN197" s="973"/>
      <c r="KLO197" s="973"/>
      <c r="KLP197" s="973"/>
      <c r="KLQ197" s="973"/>
      <c r="KLR197" s="973"/>
      <c r="KLS197" s="973"/>
      <c r="KLT197" s="973"/>
      <c r="KLU197" s="973"/>
      <c r="KLV197" s="973"/>
      <c r="KLW197" s="973"/>
      <c r="KLX197" s="973"/>
      <c r="KLY197" s="973"/>
      <c r="KLZ197" s="973"/>
      <c r="KMA197" s="973"/>
      <c r="KMB197" s="973"/>
      <c r="KMC197" s="973"/>
      <c r="KMD197" s="973"/>
      <c r="KME197" s="973"/>
      <c r="KMF197" s="973"/>
      <c r="KMG197" s="973"/>
      <c r="KMH197" s="973"/>
      <c r="KMI197" s="973"/>
      <c r="KMJ197" s="973"/>
      <c r="KMK197" s="973"/>
      <c r="KML197" s="973"/>
      <c r="KMM197" s="973"/>
      <c r="KMN197" s="973"/>
      <c r="KMO197" s="973"/>
      <c r="KMP197" s="973"/>
      <c r="KMQ197" s="973"/>
      <c r="KMR197" s="973"/>
      <c r="KMS197" s="973"/>
      <c r="KMT197" s="973"/>
      <c r="KMU197" s="973"/>
      <c r="KMV197" s="973"/>
      <c r="KMW197" s="973"/>
      <c r="KMX197" s="973"/>
      <c r="KMY197" s="973"/>
      <c r="KMZ197" s="973"/>
      <c r="KNA197" s="973"/>
      <c r="KNB197" s="973"/>
      <c r="KNC197" s="973"/>
      <c r="KND197" s="973"/>
      <c r="KNE197" s="973"/>
      <c r="KNF197" s="973"/>
      <c r="KNG197" s="973"/>
      <c r="KNH197" s="973"/>
      <c r="KNI197" s="973"/>
      <c r="KNJ197" s="973"/>
      <c r="KNK197" s="973"/>
      <c r="KNL197" s="973"/>
      <c r="KNM197" s="973"/>
      <c r="KNN197" s="973"/>
      <c r="KNO197" s="973"/>
      <c r="KNP197" s="973"/>
      <c r="KNQ197" s="973"/>
      <c r="KNR197" s="973"/>
      <c r="KNS197" s="973"/>
      <c r="KNT197" s="973"/>
      <c r="KNU197" s="973"/>
      <c r="KNV197" s="973"/>
      <c r="KNW197" s="973"/>
      <c r="KNX197" s="973"/>
      <c r="KNY197" s="973"/>
      <c r="KNZ197" s="973"/>
      <c r="KOA197" s="973"/>
      <c r="KOB197" s="973"/>
      <c r="KOC197" s="973"/>
      <c r="KOD197" s="973"/>
      <c r="KOE197" s="973"/>
      <c r="KOF197" s="973"/>
      <c r="KOG197" s="973"/>
      <c r="KOH197" s="973"/>
      <c r="KOI197" s="973"/>
      <c r="KOJ197" s="973"/>
      <c r="KOK197" s="973"/>
      <c r="KOL197" s="973"/>
      <c r="KOM197" s="973"/>
      <c r="KON197" s="973"/>
      <c r="KOO197" s="973"/>
      <c r="KOP197" s="973"/>
      <c r="KOQ197" s="973"/>
      <c r="KOR197" s="973"/>
      <c r="KOS197" s="973"/>
      <c r="KOT197" s="973"/>
      <c r="KOU197" s="973"/>
      <c r="KOV197" s="973"/>
      <c r="KOW197" s="973"/>
      <c r="KOX197" s="973"/>
      <c r="KOY197" s="973"/>
      <c r="KOZ197" s="973"/>
      <c r="KPA197" s="973"/>
      <c r="KPB197" s="973"/>
      <c r="KPC197" s="973"/>
      <c r="KPD197" s="973"/>
      <c r="KPE197" s="973"/>
      <c r="KPF197" s="973"/>
      <c r="KPG197" s="973"/>
      <c r="KPH197" s="973"/>
      <c r="KPI197" s="973"/>
      <c r="KPJ197" s="973"/>
      <c r="KPK197" s="973"/>
      <c r="KPL197" s="973"/>
      <c r="KPM197" s="973"/>
      <c r="KPN197" s="973"/>
      <c r="KPO197" s="973"/>
      <c r="KPP197" s="973"/>
      <c r="KPQ197" s="973"/>
      <c r="KPR197" s="973"/>
      <c r="KPS197" s="973"/>
      <c r="KPT197" s="973"/>
      <c r="KPU197" s="973"/>
      <c r="KPV197" s="973"/>
      <c r="KPW197" s="973"/>
      <c r="KPX197" s="973"/>
      <c r="KPY197" s="973"/>
      <c r="KPZ197" s="973"/>
      <c r="KQA197" s="973"/>
      <c r="KQB197" s="973"/>
      <c r="KQC197" s="973"/>
      <c r="KQD197" s="973"/>
      <c r="KQE197" s="973"/>
      <c r="KQF197" s="973"/>
      <c r="KQG197" s="973"/>
      <c r="KQH197" s="973"/>
      <c r="KQI197" s="973"/>
      <c r="KQJ197" s="973"/>
      <c r="KQK197" s="973"/>
      <c r="KQL197" s="973"/>
      <c r="KQM197" s="973"/>
      <c r="KQN197" s="973"/>
      <c r="KQO197" s="973"/>
      <c r="KQP197" s="973"/>
      <c r="KQQ197" s="973"/>
      <c r="KQR197" s="973"/>
      <c r="KQS197" s="973"/>
      <c r="KQT197" s="973"/>
      <c r="KQU197" s="973"/>
      <c r="KQV197" s="973"/>
      <c r="KQW197" s="973"/>
      <c r="KQX197" s="973"/>
      <c r="KQY197" s="973"/>
      <c r="KQZ197" s="973"/>
      <c r="KRA197" s="973"/>
      <c r="KRB197" s="973"/>
      <c r="KRC197" s="973"/>
      <c r="KRD197" s="973"/>
      <c r="KRE197" s="973"/>
      <c r="KRF197" s="973"/>
      <c r="KRG197" s="973"/>
      <c r="KRH197" s="973"/>
      <c r="KRI197" s="973"/>
      <c r="KRJ197" s="973"/>
      <c r="KRK197" s="973"/>
      <c r="KRL197" s="973"/>
      <c r="KRM197" s="973"/>
      <c r="KRN197" s="973"/>
      <c r="KRO197" s="973"/>
      <c r="KRP197" s="973"/>
      <c r="KRQ197" s="973"/>
      <c r="KRR197" s="973"/>
      <c r="KRS197" s="973"/>
      <c r="KRT197" s="973"/>
      <c r="KRU197" s="973"/>
      <c r="KRV197" s="973"/>
      <c r="KRW197" s="973"/>
      <c r="KRX197" s="973"/>
      <c r="KRY197" s="973"/>
      <c r="KRZ197" s="973"/>
      <c r="KSA197" s="973"/>
      <c r="KSB197" s="973"/>
      <c r="KSC197" s="973"/>
      <c r="KSD197" s="973"/>
      <c r="KSE197" s="973"/>
      <c r="KSF197" s="973"/>
      <c r="KSG197" s="973"/>
      <c r="KSH197" s="973"/>
      <c r="KSI197" s="973"/>
      <c r="KSJ197" s="973"/>
      <c r="KSK197" s="973"/>
      <c r="KSL197" s="973"/>
      <c r="KSM197" s="973"/>
      <c r="KSN197" s="973"/>
      <c r="KSO197" s="973"/>
      <c r="KSP197" s="973"/>
      <c r="KSQ197" s="973"/>
      <c r="KSR197" s="973"/>
      <c r="KSS197" s="973"/>
      <c r="KST197" s="973"/>
      <c r="KSU197" s="973"/>
      <c r="KSV197" s="973"/>
      <c r="KSW197" s="973"/>
      <c r="KSX197" s="973"/>
      <c r="KSY197" s="973"/>
      <c r="KSZ197" s="973"/>
      <c r="KTA197" s="973"/>
      <c r="KTB197" s="973"/>
      <c r="KTC197" s="973"/>
      <c r="KTD197" s="973"/>
      <c r="KTE197" s="973"/>
      <c r="KTF197" s="973"/>
      <c r="KTG197" s="973"/>
      <c r="KTH197" s="973"/>
      <c r="KTI197" s="973"/>
      <c r="KTJ197" s="973"/>
      <c r="KTK197" s="973"/>
      <c r="KTL197" s="973"/>
      <c r="KTM197" s="973"/>
      <c r="KTN197" s="973"/>
      <c r="KTO197" s="973"/>
      <c r="KTP197" s="973"/>
      <c r="KTQ197" s="973"/>
      <c r="KTR197" s="973"/>
      <c r="KTS197" s="973"/>
      <c r="KTT197" s="973"/>
      <c r="KTU197" s="973"/>
      <c r="KTV197" s="973"/>
      <c r="KTW197" s="973"/>
      <c r="KTX197" s="973"/>
      <c r="KTY197" s="973"/>
      <c r="KTZ197" s="973"/>
      <c r="KUA197" s="973"/>
      <c r="KUB197" s="973"/>
      <c r="KUC197" s="973"/>
      <c r="KUD197" s="973"/>
      <c r="KUE197" s="973"/>
      <c r="KUF197" s="973"/>
      <c r="KUG197" s="973"/>
      <c r="KUH197" s="973"/>
      <c r="KUI197" s="973"/>
      <c r="KUJ197" s="973"/>
      <c r="KUK197" s="973"/>
      <c r="KUL197" s="973"/>
      <c r="KUM197" s="973"/>
      <c r="KUN197" s="973"/>
      <c r="KUO197" s="973"/>
      <c r="KUP197" s="973"/>
      <c r="KUQ197" s="973"/>
      <c r="KUR197" s="973"/>
      <c r="KUS197" s="973"/>
      <c r="KUT197" s="973"/>
      <c r="KUU197" s="973"/>
      <c r="KUV197" s="973"/>
      <c r="KUW197" s="973"/>
      <c r="KUX197" s="973"/>
      <c r="KUY197" s="973"/>
      <c r="KUZ197" s="973"/>
      <c r="KVA197" s="973"/>
      <c r="KVB197" s="973"/>
      <c r="KVC197" s="973"/>
      <c r="KVD197" s="973"/>
      <c r="KVE197" s="973"/>
      <c r="KVF197" s="973"/>
      <c r="KVG197" s="973"/>
      <c r="KVH197" s="973"/>
      <c r="KVI197" s="973"/>
      <c r="KVJ197" s="973"/>
      <c r="KVK197" s="973"/>
      <c r="KVL197" s="973"/>
      <c r="KVM197" s="973"/>
      <c r="KVN197" s="973"/>
      <c r="KVO197" s="973"/>
      <c r="KVP197" s="973"/>
      <c r="KVQ197" s="973"/>
      <c r="KVR197" s="973"/>
      <c r="KVS197" s="973"/>
      <c r="KVT197" s="973"/>
      <c r="KVU197" s="973"/>
      <c r="KVV197" s="973"/>
      <c r="KVW197" s="973"/>
      <c r="KVX197" s="973"/>
      <c r="KVY197" s="973"/>
      <c r="KVZ197" s="973"/>
      <c r="KWA197" s="973"/>
      <c r="KWB197" s="973"/>
      <c r="KWC197" s="973"/>
      <c r="KWD197" s="973"/>
      <c r="KWE197" s="973"/>
      <c r="KWF197" s="973"/>
      <c r="KWG197" s="973"/>
      <c r="KWH197" s="973"/>
      <c r="KWI197" s="973"/>
      <c r="KWJ197" s="973"/>
      <c r="KWK197" s="973"/>
      <c r="KWL197" s="973"/>
      <c r="KWM197" s="973"/>
      <c r="KWN197" s="973"/>
      <c r="KWO197" s="973"/>
      <c r="KWP197" s="973"/>
      <c r="KWQ197" s="973"/>
      <c r="KWR197" s="973"/>
      <c r="KWS197" s="973"/>
      <c r="KWT197" s="973"/>
      <c r="KWU197" s="973"/>
      <c r="KWV197" s="973"/>
      <c r="KWW197" s="973"/>
      <c r="KWX197" s="973"/>
      <c r="KWY197" s="973"/>
      <c r="KWZ197" s="973"/>
      <c r="KXA197" s="973"/>
      <c r="KXB197" s="973"/>
      <c r="KXC197" s="973"/>
      <c r="KXD197" s="973"/>
      <c r="KXE197" s="973"/>
      <c r="KXF197" s="973"/>
      <c r="KXG197" s="973"/>
      <c r="KXH197" s="973"/>
      <c r="KXI197" s="973"/>
      <c r="KXJ197" s="973"/>
      <c r="KXK197" s="973"/>
      <c r="KXL197" s="973"/>
      <c r="KXM197" s="973"/>
      <c r="KXN197" s="973"/>
      <c r="KXO197" s="973"/>
      <c r="KXP197" s="973"/>
      <c r="KXQ197" s="973"/>
      <c r="KXR197" s="973"/>
      <c r="KXS197" s="973"/>
      <c r="KXT197" s="973"/>
      <c r="KXU197" s="973"/>
      <c r="KXV197" s="973"/>
      <c r="KXW197" s="973"/>
      <c r="KXX197" s="973"/>
      <c r="KXY197" s="973"/>
      <c r="KXZ197" s="973"/>
      <c r="KYA197" s="973"/>
      <c r="KYB197" s="973"/>
      <c r="KYC197" s="973"/>
      <c r="KYD197" s="973"/>
      <c r="KYE197" s="973"/>
      <c r="KYF197" s="973"/>
      <c r="KYG197" s="973"/>
      <c r="KYH197" s="973"/>
      <c r="KYI197" s="973"/>
      <c r="KYJ197" s="973"/>
      <c r="KYK197" s="973"/>
      <c r="KYL197" s="973"/>
      <c r="KYM197" s="973"/>
      <c r="KYN197" s="973"/>
      <c r="KYO197" s="973"/>
      <c r="KYP197" s="973"/>
      <c r="KYQ197" s="973"/>
      <c r="KYR197" s="973"/>
      <c r="KYS197" s="973"/>
      <c r="KYT197" s="973"/>
      <c r="KYU197" s="973"/>
      <c r="KYV197" s="973"/>
      <c r="KYW197" s="973"/>
      <c r="KYX197" s="973"/>
      <c r="KYY197" s="973"/>
      <c r="KYZ197" s="973"/>
      <c r="KZA197" s="973"/>
      <c r="KZB197" s="973"/>
      <c r="KZC197" s="973"/>
      <c r="KZD197" s="973"/>
      <c r="KZE197" s="973"/>
      <c r="KZF197" s="973"/>
      <c r="KZG197" s="973"/>
      <c r="KZH197" s="973"/>
      <c r="KZI197" s="973"/>
      <c r="KZJ197" s="973"/>
      <c r="KZK197" s="973"/>
      <c r="KZL197" s="973"/>
      <c r="KZM197" s="973"/>
      <c r="KZN197" s="973"/>
      <c r="KZO197" s="973"/>
      <c r="KZP197" s="973"/>
      <c r="KZQ197" s="973"/>
      <c r="KZR197" s="973"/>
      <c r="KZS197" s="973"/>
      <c r="KZT197" s="973"/>
      <c r="KZU197" s="973"/>
      <c r="KZV197" s="973"/>
      <c r="KZW197" s="973"/>
      <c r="KZX197" s="973"/>
      <c r="KZY197" s="973"/>
      <c r="KZZ197" s="973"/>
      <c r="LAA197" s="973"/>
      <c r="LAB197" s="973"/>
      <c r="LAC197" s="973"/>
      <c r="LAD197" s="973"/>
      <c r="LAE197" s="973"/>
      <c r="LAF197" s="973"/>
      <c r="LAG197" s="973"/>
      <c r="LAH197" s="973"/>
      <c r="LAI197" s="973"/>
      <c r="LAJ197" s="973"/>
      <c r="LAK197" s="973"/>
      <c r="LAL197" s="973"/>
      <c r="LAM197" s="973"/>
      <c r="LAN197" s="973"/>
      <c r="LAO197" s="973"/>
      <c r="LAP197" s="973"/>
      <c r="LAQ197" s="973"/>
      <c r="LAR197" s="973"/>
      <c r="LAS197" s="973"/>
      <c r="LAT197" s="973"/>
      <c r="LAU197" s="973"/>
      <c r="LAV197" s="973"/>
      <c r="LAW197" s="973"/>
      <c r="LAX197" s="973"/>
      <c r="LAY197" s="973"/>
      <c r="LAZ197" s="973"/>
      <c r="LBA197" s="973"/>
      <c r="LBB197" s="973"/>
      <c r="LBC197" s="973"/>
      <c r="LBD197" s="973"/>
      <c r="LBE197" s="973"/>
      <c r="LBF197" s="973"/>
      <c r="LBG197" s="973"/>
      <c r="LBH197" s="973"/>
      <c r="LBI197" s="973"/>
      <c r="LBJ197" s="973"/>
      <c r="LBK197" s="973"/>
      <c r="LBL197" s="973"/>
      <c r="LBM197" s="973"/>
      <c r="LBN197" s="973"/>
      <c r="LBO197" s="973"/>
      <c r="LBP197" s="973"/>
      <c r="LBQ197" s="973"/>
      <c r="LBR197" s="973"/>
      <c r="LBS197" s="973"/>
      <c r="LBT197" s="973"/>
      <c r="LBU197" s="973"/>
      <c r="LBV197" s="973"/>
      <c r="LBW197" s="973"/>
      <c r="LBX197" s="973"/>
      <c r="LBY197" s="973"/>
      <c r="LBZ197" s="973"/>
      <c r="LCA197" s="973"/>
      <c r="LCB197" s="973"/>
      <c r="LCC197" s="973"/>
      <c r="LCD197" s="973"/>
      <c r="LCE197" s="973"/>
      <c r="LCF197" s="973"/>
      <c r="LCG197" s="973"/>
      <c r="LCH197" s="973"/>
      <c r="LCI197" s="973"/>
      <c r="LCJ197" s="973"/>
      <c r="LCK197" s="973"/>
      <c r="LCL197" s="973"/>
      <c r="LCM197" s="973"/>
      <c r="LCN197" s="973"/>
      <c r="LCO197" s="973"/>
      <c r="LCP197" s="973"/>
      <c r="LCQ197" s="973"/>
      <c r="LCR197" s="973"/>
      <c r="LCS197" s="973"/>
      <c r="LCT197" s="973"/>
      <c r="LCU197" s="973"/>
      <c r="LCV197" s="973"/>
      <c r="LCW197" s="973"/>
      <c r="LCX197" s="973"/>
      <c r="LCY197" s="973"/>
      <c r="LCZ197" s="973"/>
      <c r="LDA197" s="973"/>
      <c r="LDB197" s="973"/>
      <c r="LDC197" s="973"/>
      <c r="LDD197" s="973"/>
      <c r="LDE197" s="973"/>
      <c r="LDF197" s="973"/>
      <c r="LDG197" s="973"/>
      <c r="LDH197" s="973"/>
      <c r="LDI197" s="973"/>
      <c r="LDJ197" s="973"/>
      <c r="LDK197" s="973"/>
      <c r="LDL197" s="973"/>
      <c r="LDM197" s="973"/>
      <c r="LDN197" s="973"/>
      <c r="LDO197" s="973"/>
      <c r="LDP197" s="973"/>
      <c r="LDQ197" s="973"/>
      <c r="LDR197" s="973"/>
      <c r="LDS197" s="973"/>
      <c r="LDT197" s="973"/>
      <c r="LDU197" s="973"/>
      <c r="LDV197" s="973"/>
      <c r="LDW197" s="973"/>
      <c r="LDX197" s="973"/>
      <c r="LDY197" s="973"/>
      <c r="LDZ197" s="973"/>
      <c r="LEA197" s="973"/>
      <c r="LEB197" s="973"/>
      <c r="LEC197" s="973"/>
      <c r="LED197" s="973"/>
      <c r="LEE197" s="973"/>
      <c r="LEF197" s="973"/>
      <c r="LEG197" s="973"/>
      <c r="LEH197" s="973"/>
      <c r="LEI197" s="973"/>
      <c r="LEJ197" s="973"/>
      <c r="LEK197" s="973"/>
      <c r="LEL197" s="973"/>
      <c r="LEM197" s="973"/>
      <c r="LEN197" s="973"/>
      <c r="LEO197" s="973"/>
      <c r="LEP197" s="973"/>
      <c r="LEQ197" s="973"/>
      <c r="LER197" s="973"/>
      <c r="LES197" s="973"/>
      <c r="LET197" s="973"/>
      <c r="LEU197" s="973"/>
      <c r="LEV197" s="973"/>
      <c r="LEW197" s="973"/>
      <c r="LEX197" s="973"/>
      <c r="LEY197" s="973"/>
      <c r="LEZ197" s="973"/>
      <c r="LFA197" s="973"/>
      <c r="LFB197" s="973"/>
      <c r="LFC197" s="973"/>
      <c r="LFD197" s="973"/>
      <c r="LFE197" s="973"/>
      <c r="LFF197" s="973"/>
      <c r="LFG197" s="973"/>
      <c r="LFH197" s="973"/>
      <c r="LFI197" s="973"/>
      <c r="LFJ197" s="973"/>
      <c r="LFK197" s="973"/>
      <c r="LFL197" s="973"/>
      <c r="LFM197" s="973"/>
      <c r="LFN197" s="973"/>
      <c r="LFO197" s="973"/>
      <c r="LFP197" s="973"/>
      <c r="LFQ197" s="973"/>
      <c r="LFR197" s="973"/>
      <c r="LFS197" s="973"/>
      <c r="LFT197" s="973"/>
      <c r="LFU197" s="973"/>
      <c r="LFV197" s="973"/>
      <c r="LFW197" s="973"/>
      <c r="LFX197" s="973"/>
      <c r="LFY197" s="973"/>
      <c r="LFZ197" s="973"/>
      <c r="LGA197" s="973"/>
      <c r="LGB197" s="973"/>
      <c r="LGC197" s="973"/>
      <c r="LGD197" s="973"/>
      <c r="LGE197" s="973"/>
      <c r="LGF197" s="973"/>
      <c r="LGG197" s="973"/>
      <c r="LGH197" s="973"/>
      <c r="LGI197" s="973"/>
      <c r="LGJ197" s="973"/>
      <c r="LGK197" s="973"/>
      <c r="LGL197" s="973"/>
      <c r="LGM197" s="973"/>
      <c r="LGN197" s="973"/>
      <c r="LGO197" s="973"/>
      <c r="LGP197" s="973"/>
      <c r="LGQ197" s="973"/>
      <c r="LGR197" s="973"/>
      <c r="LGS197" s="973"/>
      <c r="LGT197" s="973"/>
      <c r="LGU197" s="973"/>
      <c r="LGV197" s="973"/>
      <c r="LGW197" s="973"/>
      <c r="LGX197" s="973"/>
      <c r="LGY197" s="973"/>
      <c r="LGZ197" s="973"/>
      <c r="LHA197" s="973"/>
      <c r="LHB197" s="973"/>
      <c r="LHC197" s="973"/>
      <c r="LHD197" s="973"/>
      <c r="LHE197" s="973"/>
      <c r="LHF197" s="973"/>
      <c r="LHG197" s="973"/>
      <c r="LHH197" s="973"/>
      <c r="LHI197" s="973"/>
      <c r="LHJ197" s="973"/>
      <c r="LHK197" s="973"/>
      <c r="LHL197" s="973"/>
      <c r="LHM197" s="973"/>
      <c r="LHN197" s="973"/>
      <c r="LHO197" s="973"/>
      <c r="LHP197" s="973"/>
      <c r="LHQ197" s="973"/>
      <c r="LHR197" s="973"/>
      <c r="LHS197" s="973"/>
      <c r="LHT197" s="973"/>
      <c r="LHU197" s="973"/>
      <c r="LHV197" s="973"/>
      <c r="LHW197" s="973"/>
      <c r="LHX197" s="973"/>
      <c r="LHY197" s="973"/>
      <c r="LHZ197" s="973"/>
      <c r="LIA197" s="973"/>
      <c r="LIB197" s="973"/>
      <c r="LIC197" s="973"/>
      <c r="LID197" s="973"/>
      <c r="LIE197" s="973"/>
      <c r="LIF197" s="973"/>
      <c r="LIG197" s="973"/>
      <c r="LIH197" s="973"/>
      <c r="LII197" s="973"/>
      <c r="LIJ197" s="973"/>
      <c r="LIK197" s="973"/>
      <c r="LIL197" s="973"/>
      <c r="LIM197" s="973"/>
      <c r="LIN197" s="973"/>
      <c r="LIO197" s="973"/>
      <c r="LIP197" s="973"/>
      <c r="LIQ197" s="973"/>
      <c r="LIR197" s="973"/>
      <c r="LIS197" s="973"/>
      <c r="LIT197" s="973"/>
      <c r="LIU197" s="973"/>
      <c r="LIV197" s="973"/>
      <c r="LIW197" s="973"/>
      <c r="LIX197" s="973"/>
      <c r="LIY197" s="973"/>
      <c r="LIZ197" s="973"/>
      <c r="LJA197" s="973"/>
      <c r="LJB197" s="973"/>
      <c r="LJC197" s="973"/>
      <c r="LJD197" s="973"/>
      <c r="LJE197" s="973"/>
      <c r="LJF197" s="973"/>
      <c r="LJG197" s="973"/>
      <c r="LJH197" s="973"/>
      <c r="LJI197" s="973"/>
      <c r="LJJ197" s="973"/>
      <c r="LJK197" s="973"/>
      <c r="LJL197" s="973"/>
      <c r="LJM197" s="973"/>
      <c r="LJN197" s="973"/>
      <c r="LJO197" s="973"/>
      <c r="LJP197" s="973"/>
      <c r="LJQ197" s="973"/>
      <c r="LJR197" s="973"/>
      <c r="LJS197" s="973"/>
      <c r="LJT197" s="973"/>
      <c r="LJU197" s="973"/>
      <c r="LJV197" s="973"/>
      <c r="LJW197" s="973"/>
      <c r="LJX197" s="973"/>
      <c r="LJY197" s="973"/>
      <c r="LJZ197" s="973"/>
      <c r="LKA197" s="973"/>
      <c r="LKB197" s="973"/>
      <c r="LKC197" s="973"/>
      <c r="LKD197" s="973"/>
      <c r="LKE197" s="973"/>
      <c r="LKF197" s="973"/>
      <c r="LKG197" s="973"/>
      <c r="LKH197" s="973"/>
      <c r="LKI197" s="973"/>
      <c r="LKJ197" s="973"/>
      <c r="LKK197" s="973"/>
      <c r="LKL197" s="973"/>
      <c r="LKM197" s="973"/>
      <c r="LKN197" s="973"/>
      <c r="LKO197" s="973"/>
      <c r="LKP197" s="973"/>
      <c r="LKQ197" s="973"/>
      <c r="LKR197" s="973"/>
      <c r="LKS197" s="973"/>
      <c r="LKT197" s="973"/>
      <c r="LKU197" s="973"/>
      <c r="LKV197" s="973"/>
      <c r="LKW197" s="973"/>
      <c r="LKX197" s="973"/>
      <c r="LKY197" s="973"/>
      <c r="LKZ197" s="973"/>
      <c r="LLA197" s="973"/>
      <c r="LLB197" s="973"/>
      <c r="LLC197" s="973"/>
      <c r="LLD197" s="973"/>
      <c r="LLE197" s="973"/>
      <c r="LLF197" s="973"/>
      <c r="LLG197" s="973"/>
      <c r="LLH197" s="973"/>
      <c r="LLI197" s="973"/>
      <c r="LLJ197" s="973"/>
      <c r="LLK197" s="973"/>
      <c r="LLL197" s="973"/>
      <c r="LLM197" s="973"/>
      <c r="LLN197" s="973"/>
      <c r="LLO197" s="973"/>
      <c r="LLP197" s="973"/>
      <c r="LLQ197" s="973"/>
      <c r="LLR197" s="973"/>
      <c r="LLS197" s="973"/>
      <c r="LLT197" s="973"/>
      <c r="LLU197" s="973"/>
      <c r="LLV197" s="973"/>
      <c r="LLW197" s="973"/>
      <c r="LLX197" s="973"/>
      <c r="LLY197" s="973"/>
      <c r="LLZ197" s="973"/>
      <c r="LMA197" s="973"/>
      <c r="LMB197" s="973"/>
      <c r="LMC197" s="973"/>
      <c r="LMD197" s="973"/>
      <c r="LME197" s="973"/>
      <c r="LMF197" s="973"/>
      <c r="LMG197" s="973"/>
      <c r="LMH197" s="973"/>
      <c r="LMI197" s="973"/>
      <c r="LMJ197" s="973"/>
      <c r="LMK197" s="973"/>
      <c r="LML197" s="973"/>
      <c r="LMM197" s="973"/>
      <c r="LMN197" s="973"/>
      <c r="LMO197" s="973"/>
      <c r="LMP197" s="973"/>
      <c r="LMQ197" s="973"/>
      <c r="LMR197" s="973"/>
      <c r="LMS197" s="973"/>
      <c r="LMT197" s="973"/>
      <c r="LMU197" s="973"/>
      <c r="LMV197" s="973"/>
      <c r="LMW197" s="973"/>
      <c r="LMX197" s="973"/>
      <c r="LMY197" s="973"/>
      <c r="LMZ197" s="973"/>
      <c r="LNA197" s="973"/>
      <c r="LNB197" s="973"/>
      <c r="LNC197" s="973"/>
      <c r="LND197" s="973"/>
      <c r="LNE197" s="973"/>
      <c r="LNF197" s="973"/>
      <c r="LNG197" s="973"/>
      <c r="LNH197" s="973"/>
      <c r="LNI197" s="973"/>
      <c r="LNJ197" s="973"/>
      <c r="LNK197" s="973"/>
      <c r="LNL197" s="973"/>
      <c r="LNM197" s="973"/>
      <c r="LNN197" s="973"/>
      <c r="LNO197" s="973"/>
      <c r="LNP197" s="973"/>
      <c r="LNQ197" s="973"/>
      <c r="LNR197" s="973"/>
      <c r="LNS197" s="973"/>
      <c r="LNT197" s="973"/>
      <c r="LNU197" s="973"/>
      <c r="LNV197" s="973"/>
      <c r="LNW197" s="973"/>
      <c r="LNX197" s="973"/>
      <c r="LNY197" s="973"/>
      <c r="LNZ197" s="973"/>
      <c r="LOA197" s="973"/>
      <c r="LOB197" s="973"/>
      <c r="LOC197" s="973"/>
      <c r="LOD197" s="973"/>
      <c r="LOE197" s="973"/>
      <c r="LOF197" s="973"/>
      <c r="LOG197" s="973"/>
      <c r="LOH197" s="973"/>
      <c r="LOI197" s="973"/>
      <c r="LOJ197" s="973"/>
      <c r="LOK197" s="973"/>
      <c r="LOL197" s="973"/>
      <c r="LOM197" s="973"/>
      <c r="LON197" s="973"/>
      <c r="LOO197" s="973"/>
      <c r="LOP197" s="973"/>
      <c r="LOQ197" s="973"/>
      <c r="LOR197" s="973"/>
      <c r="LOS197" s="973"/>
      <c r="LOT197" s="973"/>
      <c r="LOU197" s="973"/>
      <c r="LOV197" s="973"/>
      <c r="LOW197" s="973"/>
      <c r="LOX197" s="973"/>
      <c r="LOY197" s="973"/>
      <c r="LOZ197" s="973"/>
      <c r="LPA197" s="973"/>
      <c r="LPB197" s="973"/>
      <c r="LPC197" s="973"/>
      <c r="LPD197" s="973"/>
      <c r="LPE197" s="973"/>
      <c r="LPF197" s="973"/>
      <c r="LPG197" s="973"/>
      <c r="LPH197" s="973"/>
      <c r="LPI197" s="973"/>
      <c r="LPJ197" s="973"/>
      <c r="LPK197" s="973"/>
      <c r="LPL197" s="973"/>
      <c r="LPM197" s="973"/>
      <c r="LPN197" s="973"/>
      <c r="LPO197" s="973"/>
      <c r="LPP197" s="973"/>
      <c r="LPQ197" s="973"/>
      <c r="LPR197" s="973"/>
      <c r="LPS197" s="973"/>
      <c r="LPT197" s="973"/>
      <c r="LPU197" s="973"/>
      <c r="LPV197" s="973"/>
      <c r="LPW197" s="973"/>
      <c r="LPX197" s="973"/>
      <c r="LPY197" s="973"/>
      <c r="LPZ197" s="973"/>
      <c r="LQA197" s="973"/>
      <c r="LQB197" s="973"/>
      <c r="LQC197" s="973"/>
      <c r="LQD197" s="973"/>
      <c r="LQE197" s="973"/>
      <c r="LQF197" s="973"/>
      <c r="LQG197" s="973"/>
      <c r="LQH197" s="973"/>
      <c r="LQI197" s="973"/>
      <c r="LQJ197" s="973"/>
      <c r="LQK197" s="973"/>
      <c r="LQL197" s="973"/>
      <c r="LQM197" s="973"/>
      <c r="LQN197" s="973"/>
      <c r="LQO197" s="973"/>
      <c r="LQP197" s="973"/>
      <c r="LQQ197" s="973"/>
      <c r="LQR197" s="973"/>
      <c r="LQS197" s="973"/>
      <c r="LQT197" s="973"/>
      <c r="LQU197" s="973"/>
      <c r="LQV197" s="973"/>
      <c r="LQW197" s="973"/>
      <c r="LQX197" s="973"/>
      <c r="LQY197" s="973"/>
      <c r="LQZ197" s="973"/>
      <c r="LRA197" s="973"/>
      <c r="LRB197" s="973"/>
      <c r="LRC197" s="973"/>
      <c r="LRD197" s="973"/>
      <c r="LRE197" s="973"/>
      <c r="LRF197" s="973"/>
      <c r="LRG197" s="973"/>
      <c r="LRH197" s="973"/>
      <c r="LRI197" s="973"/>
      <c r="LRJ197" s="973"/>
      <c r="LRK197" s="973"/>
      <c r="LRL197" s="973"/>
      <c r="LRM197" s="973"/>
      <c r="LRN197" s="973"/>
      <c r="LRO197" s="973"/>
      <c r="LRP197" s="973"/>
      <c r="LRQ197" s="973"/>
      <c r="LRR197" s="973"/>
      <c r="LRS197" s="973"/>
      <c r="LRT197" s="973"/>
      <c r="LRU197" s="973"/>
      <c r="LRV197" s="973"/>
      <c r="LRW197" s="973"/>
      <c r="LRX197" s="973"/>
      <c r="LRY197" s="973"/>
      <c r="LRZ197" s="973"/>
      <c r="LSA197" s="973"/>
      <c r="LSB197" s="973"/>
      <c r="LSC197" s="973"/>
      <c r="LSD197" s="973"/>
      <c r="LSE197" s="973"/>
      <c r="LSF197" s="973"/>
      <c r="LSG197" s="973"/>
      <c r="LSH197" s="973"/>
      <c r="LSI197" s="973"/>
      <c r="LSJ197" s="973"/>
      <c r="LSK197" s="973"/>
      <c r="LSL197" s="973"/>
      <c r="LSM197" s="973"/>
      <c r="LSN197" s="973"/>
      <c r="LSO197" s="973"/>
      <c r="LSP197" s="973"/>
      <c r="LSQ197" s="973"/>
      <c r="LSR197" s="973"/>
      <c r="LSS197" s="973"/>
      <c r="LST197" s="973"/>
      <c r="LSU197" s="973"/>
      <c r="LSV197" s="973"/>
      <c r="LSW197" s="973"/>
      <c r="LSX197" s="973"/>
      <c r="LSY197" s="973"/>
      <c r="LSZ197" s="973"/>
      <c r="LTA197" s="973"/>
      <c r="LTB197" s="973"/>
      <c r="LTC197" s="973"/>
      <c r="LTD197" s="973"/>
      <c r="LTE197" s="973"/>
      <c r="LTF197" s="973"/>
      <c r="LTG197" s="973"/>
      <c r="LTH197" s="973"/>
      <c r="LTI197" s="973"/>
      <c r="LTJ197" s="973"/>
      <c r="LTK197" s="973"/>
      <c r="LTL197" s="973"/>
      <c r="LTM197" s="973"/>
      <c r="LTN197" s="973"/>
      <c r="LTO197" s="973"/>
      <c r="LTP197" s="973"/>
      <c r="LTQ197" s="973"/>
      <c r="LTR197" s="973"/>
      <c r="LTS197" s="973"/>
      <c r="LTT197" s="973"/>
      <c r="LTU197" s="973"/>
      <c r="LTV197" s="973"/>
      <c r="LTW197" s="973"/>
      <c r="LTX197" s="973"/>
      <c r="LTY197" s="973"/>
      <c r="LTZ197" s="973"/>
      <c r="LUA197" s="973"/>
      <c r="LUB197" s="973"/>
      <c r="LUC197" s="973"/>
      <c r="LUD197" s="973"/>
      <c r="LUE197" s="973"/>
      <c r="LUF197" s="973"/>
      <c r="LUG197" s="973"/>
      <c r="LUH197" s="973"/>
      <c r="LUI197" s="973"/>
      <c r="LUJ197" s="973"/>
      <c r="LUK197" s="973"/>
      <c r="LUL197" s="973"/>
      <c r="LUM197" s="973"/>
      <c r="LUN197" s="973"/>
      <c r="LUO197" s="973"/>
      <c r="LUP197" s="973"/>
      <c r="LUQ197" s="973"/>
      <c r="LUR197" s="973"/>
      <c r="LUS197" s="973"/>
      <c r="LUT197" s="973"/>
      <c r="LUU197" s="973"/>
      <c r="LUV197" s="973"/>
      <c r="LUW197" s="973"/>
      <c r="LUX197" s="973"/>
      <c r="LUY197" s="973"/>
      <c r="LUZ197" s="973"/>
      <c r="LVA197" s="973"/>
      <c r="LVB197" s="973"/>
      <c r="LVC197" s="973"/>
      <c r="LVD197" s="973"/>
      <c r="LVE197" s="973"/>
      <c r="LVF197" s="973"/>
      <c r="LVG197" s="973"/>
      <c r="LVH197" s="973"/>
      <c r="LVI197" s="973"/>
      <c r="LVJ197" s="973"/>
      <c r="LVK197" s="973"/>
      <c r="LVL197" s="973"/>
      <c r="LVM197" s="973"/>
      <c r="LVN197" s="973"/>
      <c r="LVO197" s="973"/>
      <c r="LVP197" s="973"/>
      <c r="LVQ197" s="973"/>
      <c r="LVR197" s="973"/>
      <c r="LVS197" s="973"/>
      <c r="LVT197" s="973"/>
      <c r="LVU197" s="973"/>
      <c r="LVV197" s="973"/>
      <c r="LVW197" s="973"/>
      <c r="LVX197" s="973"/>
      <c r="LVY197" s="973"/>
      <c r="LVZ197" s="973"/>
      <c r="LWA197" s="973"/>
      <c r="LWB197" s="973"/>
      <c r="LWC197" s="973"/>
      <c r="LWD197" s="973"/>
      <c r="LWE197" s="973"/>
      <c r="LWF197" s="973"/>
      <c r="LWG197" s="973"/>
      <c r="LWH197" s="973"/>
      <c r="LWI197" s="973"/>
      <c r="LWJ197" s="973"/>
      <c r="LWK197" s="973"/>
      <c r="LWL197" s="973"/>
      <c r="LWM197" s="973"/>
      <c r="LWN197" s="973"/>
      <c r="LWO197" s="973"/>
      <c r="LWP197" s="973"/>
      <c r="LWQ197" s="973"/>
      <c r="LWR197" s="973"/>
      <c r="LWS197" s="973"/>
      <c r="LWT197" s="973"/>
      <c r="LWU197" s="973"/>
      <c r="LWV197" s="973"/>
      <c r="LWW197" s="973"/>
      <c r="LWX197" s="973"/>
      <c r="LWY197" s="973"/>
      <c r="LWZ197" s="973"/>
      <c r="LXA197" s="973"/>
      <c r="LXB197" s="973"/>
      <c r="LXC197" s="973"/>
      <c r="LXD197" s="973"/>
      <c r="LXE197" s="973"/>
      <c r="LXF197" s="973"/>
      <c r="LXG197" s="973"/>
      <c r="LXH197" s="973"/>
      <c r="LXI197" s="973"/>
      <c r="LXJ197" s="973"/>
      <c r="LXK197" s="973"/>
      <c r="LXL197" s="973"/>
      <c r="LXM197" s="973"/>
      <c r="LXN197" s="973"/>
      <c r="LXO197" s="973"/>
      <c r="LXP197" s="973"/>
      <c r="LXQ197" s="973"/>
      <c r="LXR197" s="973"/>
      <c r="LXS197" s="973"/>
      <c r="LXT197" s="973"/>
      <c r="LXU197" s="973"/>
      <c r="LXV197" s="973"/>
      <c r="LXW197" s="973"/>
      <c r="LXX197" s="973"/>
      <c r="LXY197" s="973"/>
      <c r="LXZ197" s="973"/>
      <c r="LYA197" s="973"/>
      <c r="LYB197" s="973"/>
      <c r="LYC197" s="973"/>
      <c r="LYD197" s="973"/>
      <c r="LYE197" s="973"/>
      <c r="LYF197" s="973"/>
      <c r="LYG197" s="973"/>
      <c r="LYH197" s="973"/>
      <c r="LYI197" s="973"/>
      <c r="LYJ197" s="973"/>
      <c r="LYK197" s="973"/>
      <c r="LYL197" s="973"/>
      <c r="LYM197" s="973"/>
      <c r="LYN197" s="973"/>
      <c r="LYO197" s="973"/>
      <c r="LYP197" s="973"/>
      <c r="LYQ197" s="973"/>
      <c r="LYR197" s="973"/>
      <c r="LYS197" s="973"/>
      <c r="LYT197" s="973"/>
      <c r="LYU197" s="973"/>
      <c r="LYV197" s="973"/>
      <c r="LYW197" s="973"/>
      <c r="LYX197" s="973"/>
      <c r="LYY197" s="973"/>
      <c r="LYZ197" s="973"/>
      <c r="LZA197" s="973"/>
      <c r="LZB197" s="973"/>
      <c r="LZC197" s="973"/>
      <c r="LZD197" s="973"/>
      <c r="LZE197" s="973"/>
      <c r="LZF197" s="973"/>
      <c r="LZG197" s="973"/>
      <c r="LZH197" s="973"/>
      <c r="LZI197" s="973"/>
      <c r="LZJ197" s="973"/>
      <c r="LZK197" s="973"/>
      <c r="LZL197" s="973"/>
      <c r="LZM197" s="973"/>
      <c r="LZN197" s="973"/>
      <c r="LZO197" s="973"/>
      <c r="LZP197" s="973"/>
      <c r="LZQ197" s="973"/>
      <c r="LZR197" s="973"/>
      <c r="LZS197" s="973"/>
      <c r="LZT197" s="973"/>
      <c r="LZU197" s="973"/>
      <c r="LZV197" s="973"/>
      <c r="LZW197" s="973"/>
      <c r="LZX197" s="973"/>
      <c r="LZY197" s="973"/>
      <c r="LZZ197" s="973"/>
      <c r="MAA197" s="973"/>
      <c r="MAB197" s="973"/>
      <c r="MAC197" s="973"/>
      <c r="MAD197" s="973"/>
      <c r="MAE197" s="973"/>
      <c r="MAF197" s="973"/>
      <c r="MAG197" s="973"/>
      <c r="MAH197" s="973"/>
      <c r="MAI197" s="973"/>
      <c r="MAJ197" s="973"/>
      <c r="MAK197" s="973"/>
      <c r="MAL197" s="973"/>
      <c r="MAM197" s="973"/>
      <c r="MAN197" s="973"/>
      <c r="MAO197" s="973"/>
      <c r="MAP197" s="973"/>
      <c r="MAQ197" s="973"/>
      <c r="MAR197" s="973"/>
      <c r="MAS197" s="973"/>
      <c r="MAT197" s="973"/>
      <c r="MAU197" s="973"/>
      <c r="MAV197" s="973"/>
      <c r="MAW197" s="973"/>
      <c r="MAX197" s="973"/>
      <c r="MAY197" s="973"/>
      <c r="MAZ197" s="973"/>
      <c r="MBA197" s="973"/>
      <c r="MBB197" s="973"/>
      <c r="MBC197" s="973"/>
      <c r="MBD197" s="973"/>
      <c r="MBE197" s="973"/>
      <c r="MBF197" s="973"/>
      <c r="MBG197" s="973"/>
      <c r="MBH197" s="973"/>
      <c r="MBI197" s="973"/>
      <c r="MBJ197" s="973"/>
      <c r="MBK197" s="973"/>
      <c r="MBL197" s="973"/>
      <c r="MBM197" s="973"/>
      <c r="MBN197" s="973"/>
      <c r="MBO197" s="973"/>
      <c r="MBP197" s="973"/>
      <c r="MBQ197" s="973"/>
      <c r="MBR197" s="973"/>
      <c r="MBS197" s="973"/>
      <c r="MBT197" s="973"/>
      <c r="MBU197" s="973"/>
      <c r="MBV197" s="973"/>
      <c r="MBW197" s="973"/>
      <c r="MBX197" s="973"/>
      <c r="MBY197" s="973"/>
      <c r="MBZ197" s="973"/>
      <c r="MCA197" s="973"/>
      <c r="MCB197" s="973"/>
      <c r="MCC197" s="973"/>
      <c r="MCD197" s="973"/>
      <c r="MCE197" s="973"/>
      <c r="MCF197" s="973"/>
      <c r="MCG197" s="973"/>
      <c r="MCH197" s="973"/>
      <c r="MCI197" s="973"/>
      <c r="MCJ197" s="973"/>
      <c r="MCK197" s="973"/>
      <c r="MCL197" s="973"/>
      <c r="MCM197" s="973"/>
      <c r="MCN197" s="973"/>
      <c r="MCO197" s="973"/>
      <c r="MCP197" s="973"/>
      <c r="MCQ197" s="973"/>
      <c r="MCR197" s="973"/>
      <c r="MCS197" s="973"/>
      <c r="MCT197" s="973"/>
      <c r="MCU197" s="973"/>
      <c r="MCV197" s="973"/>
      <c r="MCW197" s="973"/>
      <c r="MCX197" s="973"/>
      <c r="MCY197" s="973"/>
      <c r="MCZ197" s="973"/>
      <c r="MDA197" s="973"/>
      <c r="MDB197" s="973"/>
      <c r="MDC197" s="973"/>
      <c r="MDD197" s="973"/>
      <c r="MDE197" s="973"/>
      <c r="MDF197" s="973"/>
      <c r="MDG197" s="973"/>
      <c r="MDH197" s="973"/>
      <c r="MDI197" s="973"/>
      <c r="MDJ197" s="973"/>
      <c r="MDK197" s="973"/>
      <c r="MDL197" s="973"/>
      <c r="MDM197" s="973"/>
      <c r="MDN197" s="973"/>
      <c r="MDO197" s="973"/>
      <c r="MDP197" s="973"/>
      <c r="MDQ197" s="973"/>
      <c r="MDR197" s="973"/>
      <c r="MDS197" s="973"/>
      <c r="MDT197" s="973"/>
      <c r="MDU197" s="973"/>
      <c r="MDV197" s="973"/>
      <c r="MDW197" s="973"/>
      <c r="MDX197" s="973"/>
      <c r="MDY197" s="973"/>
      <c r="MDZ197" s="973"/>
      <c r="MEA197" s="973"/>
      <c r="MEB197" s="973"/>
      <c r="MEC197" s="973"/>
      <c r="MED197" s="973"/>
      <c r="MEE197" s="973"/>
      <c r="MEF197" s="973"/>
      <c r="MEG197" s="973"/>
      <c r="MEH197" s="973"/>
      <c r="MEI197" s="973"/>
      <c r="MEJ197" s="973"/>
      <c r="MEK197" s="973"/>
      <c r="MEL197" s="973"/>
      <c r="MEM197" s="973"/>
      <c r="MEN197" s="973"/>
      <c r="MEO197" s="973"/>
      <c r="MEP197" s="973"/>
      <c r="MEQ197" s="973"/>
      <c r="MER197" s="973"/>
      <c r="MES197" s="973"/>
      <c r="MET197" s="973"/>
      <c r="MEU197" s="973"/>
      <c r="MEV197" s="973"/>
      <c r="MEW197" s="973"/>
      <c r="MEX197" s="973"/>
      <c r="MEY197" s="973"/>
      <c r="MEZ197" s="973"/>
      <c r="MFA197" s="973"/>
      <c r="MFB197" s="973"/>
      <c r="MFC197" s="973"/>
      <c r="MFD197" s="973"/>
      <c r="MFE197" s="973"/>
      <c r="MFF197" s="973"/>
      <c r="MFG197" s="973"/>
      <c r="MFH197" s="973"/>
      <c r="MFI197" s="973"/>
      <c r="MFJ197" s="973"/>
      <c r="MFK197" s="973"/>
      <c r="MFL197" s="973"/>
      <c r="MFM197" s="973"/>
      <c r="MFN197" s="973"/>
      <c r="MFO197" s="973"/>
      <c r="MFP197" s="973"/>
      <c r="MFQ197" s="973"/>
      <c r="MFR197" s="973"/>
      <c r="MFS197" s="973"/>
      <c r="MFT197" s="973"/>
      <c r="MFU197" s="973"/>
      <c r="MFV197" s="973"/>
      <c r="MFW197" s="973"/>
      <c r="MFX197" s="973"/>
      <c r="MFY197" s="973"/>
      <c r="MFZ197" s="973"/>
      <c r="MGA197" s="973"/>
      <c r="MGB197" s="973"/>
      <c r="MGC197" s="973"/>
      <c r="MGD197" s="973"/>
      <c r="MGE197" s="973"/>
      <c r="MGF197" s="973"/>
      <c r="MGG197" s="973"/>
      <c r="MGH197" s="973"/>
      <c r="MGI197" s="973"/>
      <c r="MGJ197" s="973"/>
      <c r="MGK197" s="973"/>
      <c r="MGL197" s="973"/>
      <c r="MGM197" s="973"/>
      <c r="MGN197" s="973"/>
      <c r="MGO197" s="973"/>
      <c r="MGP197" s="973"/>
      <c r="MGQ197" s="973"/>
      <c r="MGR197" s="973"/>
      <c r="MGS197" s="973"/>
      <c r="MGT197" s="973"/>
      <c r="MGU197" s="973"/>
      <c r="MGV197" s="973"/>
      <c r="MGW197" s="973"/>
      <c r="MGX197" s="973"/>
      <c r="MGY197" s="973"/>
      <c r="MGZ197" s="973"/>
      <c r="MHA197" s="973"/>
      <c r="MHB197" s="973"/>
      <c r="MHC197" s="973"/>
      <c r="MHD197" s="973"/>
      <c r="MHE197" s="973"/>
      <c r="MHF197" s="973"/>
      <c r="MHG197" s="973"/>
      <c r="MHH197" s="973"/>
      <c r="MHI197" s="973"/>
      <c r="MHJ197" s="973"/>
      <c r="MHK197" s="973"/>
      <c r="MHL197" s="973"/>
      <c r="MHM197" s="973"/>
      <c r="MHN197" s="973"/>
      <c r="MHO197" s="973"/>
      <c r="MHP197" s="973"/>
      <c r="MHQ197" s="973"/>
      <c r="MHR197" s="973"/>
      <c r="MHS197" s="973"/>
      <c r="MHT197" s="973"/>
      <c r="MHU197" s="973"/>
      <c r="MHV197" s="973"/>
      <c r="MHW197" s="973"/>
      <c r="MHX197" s="973"/>
      <c r="MHY197" s="973"/>
      <c r="MHZ197" s="973"/>
      <c r="MIA197" s="973"/>
      <c r="MIB197" s="973"/>
      <c r="MIC197" s="973"/>
      <c r="MID197" s="973"/>
      <c r="MIE197" s="973"/>
      <c r="MIF197" s="973"/>
      <c r="MIG197" s="973"/>
      <c r="MIH197" s="973"/>
      <c r="MII197" s="973"/>
      <c r="MIJ197" s="973"/>
      <c r="MIK197" s="973"/>
      <c r="MIL197" s="973"/>
      <c r="MIM197" s="973"/>
      <c r="MIN197" s="973"/>
      <c r="MIO197" s="973"/>
      <c r="MIP197" s="973"/>
      <c r="MIQ197" s="973"/>
      <c r="MIR197" s="973"/>
      <c r="MIS197" s="973"/>
      <c r="MIT197" s="973"/>
      <c r="MIU197" s="973"/>
      <c r="MIV197" s="973"/>
      <c r="MIW197" s="973"/>
      <c r="MIX197" s="973"/>
      <c r="MIY197" s="973"/>
      <c r="MIZ197" s="973"/>
      <c r="MJA197" s="973"/>
      <c r="MJB197" s="973"/>
      <c r="MJC197" s="973"/>
      <c r="MJD197" s="973"/>
      <c r="MJE197" s="973"/>
      <c r="MJF197" s="973"/>
      <c r="MJG197" s="973"/>
      <c r="MJH197" s="973"/>
      <c r="MJI197" s="973"/>
      <c r="MJJ197" s="973"/>
      <c r="MJK197" s="973"/>
      <c r="MJL197" s="973"/>
      <c r="MJM197" s="973"/>
      <c r="MJN197" s="973"/>
      <c r="MJO197" s="973"/>
      <c r="MJP197" s="973"/>
      <c r="MJQ197" s="973"/>
      <c r="MJR197" s="973"/>
      <c r="MJS197" s="973"/>
      <c r="MJT197" s="973"/>
      <c r="MJU197" s="973"/>
      <c r="MJV197" s="973"/>
      <c r="MJW197" s="973"/>
      <c r="MJX197" s="973"/>
      <c r="MJY197" s="973"/>
      <c r="MJZ197" s="973"/>
      <c r="MKA197" s="973"/>
      <c r="MKB197" s="973"/>
      <c r="MKC197" s="973"/>
      <c r="MKD197" s="973"/>
      <c r="MKE197" s="973"/>
      <c r="MKF197" s="973"/>
      <c r="MKG197" s="973"/>
      <c r="MKH197" s="973"/>
      <c r="MKI197" s="973"/>
      <c r="MKJ197" s="973"/>
      <c r="MKK197" s="973"/>
      <c r="MKL197" s="973"/>
      <c r="MKM197" s="973"/>
      <c r="MKN197" s="973"/>
      <c r="MKO197" s="973"/>
      <c r="MKP197" s="973"/>
      <c r="MKQ197" s="973"/>
      <c r="MKR197" s="973"/>
      <c r="MKS197" s="973"/>
      <c r="MKT197" s="973"/>
      <c r="MKU197" s="973"/>
      <c r="MKV197" s="973"/>
      <c r="MKW197" s="973"/>
      <c r="MKX197" s="973"/>
      <c r="MKY197" s="973"/>
      <c r="MKZ197" s="973"/>
      <c r="MLA197" s="973"/>
      <c r="MLB197" s="973"/>
      <c r="MLC197" s="973"/>
      <c r="MLD197" s="973"/>
      <c r="MLE197" s="973"/>
      <c r="MLF197" s="973"/>
      <c r="MLG197" s="973"/>
      <c r="MLH197" s="973"/>
      <c r="MLI197" s="973"/>
      <c r="MLJ197" s="973"/>
      <c r="MLK197" s="973"/>
      <c r="MLL197" s="973"/>
      <c r="MLM197" s="973"/>
      <c r="MLN197" s="973"/>
      <c r="MLO197" s="973"/>
      <c r="MLP197" s="973"/>
      <c r="MLQ197" s="973"/>
      <c r="MLR197" s="973"/>
      <c r="MLS197" s="973"/>
      <c r="MLT197" s="973"/>
      <c r="MLU197" s="973"/>
      <c r="MLV197" s="973"/>
      <c r="MLW197" s="973"/>
      <c r="MLX197" s="973"/>
      <c r="MLY197" s="973"/>
      <c r="MLZ197" s="973"/>
      <c r="MMA197" s="973"/>
      <c r="MMB197" s="973"/>
      <c r="MMC197" s="973"/>
      <c r="MMD197" s="973"/>
      <c r="MME197" s="973"/>
      <c r="MMF197" s="973"/>
      <c r="MMG197" s="973"/>
      <c r="MMH197" s="973"/>
      <c r="MMI197" s="973"/>
      <c r="MMJ197" s="973"/>
      <c r="MMK197" s="973"/>
      <c r="MML197" s="973"/>
      <c r="MMM197" s="973"/>
      <c r="MMN197" s="973"/>
      <c r="MMO197" s="973"/>
      <c r="MMP197" s="973"/>
      <c r="MMQ197" s="973"/>
      <c r="MMR197" s="973"/>
      <c r="MMS197" s="973"/>
      <c r="MMT197" s="973"/>
      <c r="MMU197" s="973"/>
      <c r="MMV197" s="973"/>
      <c r="MMW197" s="973"/>
      <c r="MMX197" s="973"/>
      <c r="MMY197" s="973"/>
      <c r="MMZ197" s="973"/>
      <c r="MNA197" s="973"/>
      <c r="MNB197" s="973"/>
      <c r="MNC197" s="973"/>
      <c r="MND197" s="973"/>
      <c r="MNE197" s="973"/>
      <c r="MNF197" s="973"/>
      <c r="MNG197" s="973"/>
      <c r="MNH197" s="973"/>
      <c r="MNI197" s="973"/>
      <c r="MNJ197" s="973"/>
      <c r="MNK197" s="973"/>
      <c r="MNL197" s="973"/>
      <c r="MNM197" s="973"/>
      <c r="MNN197" s="973"/>
      <c r="MNO197" s="973"/>
      <c r="MNP197" s="973"/>
      <c r="MNQ197" s="973"/>
      <c r="MNR197" s="973"/>
      <c r="MNS197" s="973"/>
      <c r="MNT197" s="973"/>
      <c r="MNU197" s="973"/>
      <c r="MNV197" s="973"/>
      <c r="MNW197" s="973"/>
      <c r="MNX197" s="973"/>
      <c r="MNY197" s="973"/>
      <c r="MNZ197" s="973"/>
      <c r="MOA197" s="973"/>
      <c r="MOB197" s="973"/>
      <c r="MOC197" s="973"/>
      <c r="MOD197" s="973"/>
      <c r="MOE197" s="973"/>
      <c r="MOF197" s="973"/>
      <c r="MOG197" s="973"/>
      <c r="MOH197" s="973"/>
      <c r="MOI197" s="973"/>
      <c r="MOJ197" s="973"/>
      <c r="MOK197" s="973"/>
      <c r="MOL197" s="973"/>
      <c r="MOM197" s="973"/>
      <c r="MON197" s="973"/>
      <c r="MOO197" s="973"/>
      <c r="MOP197" s="973"/>
      <c r="MOQ197" s="973"/>
      <c r="MOR197" s="973"/>
      <c r="MOS197" s="973"/>
      <c r="MOT197" s="973"/>
      <c r="MOU197" s="973"/>
      <c r="MOV197" s="973"/>
      <c r="MOW197" s="973"/>
      <c r="MOX197" s="973"/>
      <c r="MOY197" s="973"/>
      <c r="MOZ197" s="973"/>
      <c r="MPA197" s="973"/>
      <c r="MPB197" s="973"/>
      <c r="MPC197" s="973"/>
      <c r="MPD197" s="973"/>
      <c r="MPE197" s="973"/>
      <c r="MPF197" s="973"/>
      <c r="MPG197" s="973"/>
      <c r="MPH197" s="973"/>
      <c r="MPI197" s="973"/>
      <c r="MPJ197" s="973"/>
      <c r="MPK197" s="973"/>
      <c r="MPL197" s="973"/>
      <c r="MPM197" s="973"/>
      <c r="MPN197" s="973"/>
      <c r="MPO197" s="973"/>
      <c r="MPP197" s="973"/>
      <c r="MPQ197" s="973"/>
      <c r="MPR197" s="973"/>
      <c r="MPS197" s="973"/>
      <c r="MPT197" s="973"/>
      <c r="MPU197" s="973"/>
      <c r="MPV197" s="973"/>
      <c r="MPW197" s="973"/>
      <c r="MPX197" s="973"/>
      <c r="MPY197" s="973"/>
      <c r="MPZ197" s="973"/>
      <c r="MQA197" s="973"/>
      <c r="MQB197" s="973"/>
      <c r="MQC197" s="973"/>
      <c r="MQD197" s="973"/>
      <c r="MQE197" s="973"/>
      <c r="MQF197" s="973"/>
      <c r="MQG197" s="973"/>
      <c r="MQH197" s="973"/>
      <c r="MQI197" s="973"/>
      <c r="MQJ197" s="973"/>
      <c r="MQK197" s="973"/>
      <c r="MQL197" s="973"/>
      <c r="MQM197" s="973"/>
      <c r="MQN197" s="973"/>
      <c r="MQO197" s="973"/>
      <c r="MQP197" s="973"/>
      <c r="MQQ197" s="973"/>
      <c r="MQR197" s="973"/>
      <c r="MQS197" s="973"/>
      <c r="MQT197" s="973"/>
      <c r="MQU197" s="973"/>
      <c r="MQV197" s="973"/>
      <c r="MQW197" s="973"/>
      <c r="MQX197" s="973"/>
      <c r="MQY197" s="973"/>
      <c r="MQZ197" s="973"/>
      <c r="MRA197" s="973"/>
      <c r="MRB197" s="973"/>
      <c r="MRC197" s="973"/>
      <c r="MRD197" s="973"/>
      <c r="MRE197" s="973"/>
      <c r="MRF197" s="973"/>
      <c r="MRG197" s="973"/>
      <c r="MRH197" s="973"/>
      <c r="MRI197" s="973"/>
      <c r="MRJ197" s="973"/>
      <c r="MRK197" s="973"/>
      <c r="MRL197" s="973"/>
      <c r="MRM197" s="973"/>
      <c r="MRN197" s="973"/>
      <c r="MRO197" s="973"/>
      <c r="MRP197" s="973"/>
      <c r="MRQ197" s="973"/>
      <c r="MRR197" s="973"/>
      <c r="MRS197" s="973"/>
      <c r="MRT197" s="973"/>
      <c r="MRU197" s="973"/>
      <c r="MRV197" s="973"/>
      <c r="MRW197" s="973"/>
      <c r="MRX197" s="973"/>
      <c r="MRY197" s="973"/>
      <c r="MRZ197" s="973"/>
      <c r="MSA197" s="973"/>
      <c r="MSB197" s="973"/>
      <c r="MSC197" s="973"/>
      <c r="MSD197" s="973"/>
      <c r="MSE197" s="973"/>
      <c r="MSF197" s="973"/>
      <c r="MSG197" s="973"/>
      <c r="MSH197" s="973"/>
      <c r="MSI197" s="973"/>
      <c r="MSJ197" s="973"/>
      <c r="MSK197" s="973"/>
      <c r="MSL197" s="973"/>
      <c r="MSM197" s="973"/>
      <c r="MSN197" s="973"/>
      <c r="MSO197" s="973"/>
      <c r="MSP197" s="973"/>
      <c r="MSQ197" s="973"/>
      <c r="MSR197" s="973"/>
      <c r="MSS197" s="973"/>
      <c r="MST197" s="973"/>
      <c r="MSU197" s="973"/>
      <c r="MSV197" s="973"/>
      <c r="MSW197" s="973"/>
      <c r="MSX197" s="973"/>
      <c r="MSY197" s="973"/>
      <c r="MSZ197" s="973"/>
      <c r="MTA197" s="973"/>
      <c r="MTB197" s="973"/>
      <c r="MTC197" s="973"/>
      <c r="MTD197" s="973"/>
      <c r="MTE197" s="973"/>
      <c r="MTF197" s="973"/>
      <c r="MTG197" s="973"/>
      <c r="MTH197" s="973"/>
      <c r="MTI197" s="973"/>
      <c r="MTJ197" s="973"/>
      <c r="MTK197" s="973"/>
      <c r="MTL197" s="973"/>
      <c r="MTM197" s="973"/>
      <c r="MTN197" s="973"/>
      <c r="MTO197" s="973"/>
      <c r="MTP197" s="973"/>
      <c r="MTQ197" s="973"/>
      <c r="MTR197" s="973"/>
      <c r="MTS197" s="973"/>
      <c r="MTT197" s="973"/>
      <c r="MTU197" s="973"/>
      <c r="MTV197" s="973"/>
      <c r="MTW197" s="973"/>
      <c r="MTX197" s="973"/>
      <c r="MTY197" s="973"/>
      <c r="MTZ197" s="973"/>
      <c r="MUA197" s="973"/>
      <c r="MUB197" s="973"/>
      <c r="MUC197" s="973"/>
      <c r="MUD197" s="973"/>
      <c r="MUE197" s="973"/>
      <c r="MUF197" s="973"/>
      <c r="MUG197" s="973"/>
      <c r="MUH197" s="973"/>
      <c r="MUI197" s="973"/>
      <c r="MUJ197" s="973"/>
      <c r="MUK197" s="973"/>
      <c r="MUL197" s="973"/>
      <c r="MUM197" s="973"/>
      <c r="MUN197" s="973"/>
      <c r="MUO197" s="973"/>
      <c r="MUP197" s="973"/>
      <c r="MUQ197" s="973"/>
      <c r="MUR197" s="973"/>
      <c r="MUS197" s="973"/>
      <c r="MUT197" s="973"/>
      <c r="MUU197" s="973"/>
      <c r="MUV197" s="973"/>
      <c r="MUW197" s="973"/>
      <c r="MUX197" s="973"/>
      <c r="MUY197" s="973"/>
      <c r="MUZ197" s="973"/>
      <c r="MVA197" s="973"/>
      <c r="MVB197" s="973"/>
      <c r="MVC197" s="973"/>
      <c r="MVD197" s="973"/>
      <c r="MVE197" s="973"/>
      <c r="MVF197" s="973"/>
      <c r="MVG197" s="973"/>
      <c r="MVH197" s="973"/>
      <c r="MVI197" s="973"/>
      <c r="MVJ197" s="973"/>
      <c r="MVK197" s="973"/>
      <c r="MVL197" s="973"/>
      <c r="MVM197" s="973"/>
      <c r="MVN197" s="973"/>
      <c r="MVO197" s="973"/>
      <c r="MVP197" s="973"/>
      <c r="MVQ197" s="973"/>
      <c r="MVR197" s="973"/>
      <c r="MVS197" s="973"/>
      <c r="MVT197" s="973"/>
      <c r="MVU197" s="973"/>
      <c r="MVV197" s="973"/>
      <c r="MVW197" s="973"/>
      <c r="MVX197" s="973"/>
      <c r="MVY197" s="973"/>
      <c r="MVZ197" s="973"/>
      <c r="MWA197" s="973"/>
      <c r="MWB197" s="973"/>
      <c r="MWC197" s="973"/>
      <c r="MWD197" s="973"/>
      <c r="MWE197" s="973"/>
      <c r="MWF197" s="973"/>
      <c r="MWG197" s="973"/>
      <c r="MWH197" s="973"/>
      <c r="MWI197" s="973"/>
      <c r="MWJ197" s="973"/>
      <c r="MWK197" s="973"/>
      <c r="MWL197" s="973"/>
      <c r="MWM197" s="973"/>
      <c r="MWN197" s="973"/>
      <c r="MWO197" s="973"/>
      <c r="MWP197" s="973"/>
      <c r="MWQ197" s="973"/>
      <c r="MWR197" s="973"/>
      <c r="MWS197" s="973"/>
      <c r="MWT197" s="973"/>
      <c r="MWU197" s="973"/>
      <c r="MWV197" s="973"/>
      <c r="MWW197" s="973"/>
      <c r="MWX197" s="973"/>
      <c r="MWY197" s="973"/>
      <c r="MWZ197" s="973"/>
      <c r="MXA197" s="973"/>
      <c r="MXB197" s="973"/>
      <c r="MXC197" s="973"/>
      <c r="MXD197" s="973"/>
      <c r="MXE197" s="973"/>
      <c r="MXF197" s="973"/>
      <c r="MXG197" s="973"/>
      <c r="MXH197" s="973"/>
      <c r="MXI197" s="973"/>
      <c r="MXJ197" s="973"/>
      <c r="MXK197" s="973"/>
      <c r="MXL197" s="973"/>
      <c r="MXM197" s="973"/>
      <c r="MXN197" s="973"/>
      <c r="MXO197" s="973"/>
      <c r="MXP197" s="973"/>
      <c r="MXQ197" s="973"/>
      <c r="MXR197" s="973"/>
      <c r="MXS197" s="973"/>
      <c r="MXT197" s="973"/>
      <c r="MXU197" s="973"/>
      <c r="MXV197" s="973"/>
      <c r="MXW197" s="973"/>
      <c r="MXX197" s="973"/>
      <c r="MXY197" s="973"/>
      <c r="MXZ197" s="973"/>
      <c r="MYA197" s="973"/>
      <c r="MYB197" s="973"/>
      <c r="MYC197" s="973"/>
      <c r="MYD197" s="973"/>
      <c r="MYE197" s="973"/>
      <c r="MYF197" s="973"/>
      <c r="MYG197" s="973"/>
      <c r="MYH197" s="973"/>
      <c r="MYI197" s="973"/>
      <c r="MYJ197" s="973"/>
      <c r="MYK197" s="973"/>
      <c r="MYL197" s="973"/>
      <c r="MYM197" s="973"/>
      <c r="MYN197" s="973"/>
      <c r="MYO197" s="973"/>
      <c r="MYP197" s="973"/>
      <c r="MYQ197" s="973"/>
      <c r="MYR197" s="973"/>
      <c r="MYS197" s="973"/>
      <c r="MYT197" s="973"/>
      <c r="MYU197" s="973"/>
      <c r="MYV197" s="973"/>
      <c r="MYW197" s="973"/>
      <c r="MYX197" s="973"/>
      <c r="MYY197" s="973"/>
      <c r="MYZ197" s="973"/>
      <c r="MZA197" s="973"/>
      <c r="MZB197" s="973"/>
      <c r="MZC197" s="973"/>
      <c r="MZD197" s="973"/>
      <c r="MZE197" s="973"/>
      <c r="MZF197" s="973"/>
      <c r="MZG197" s="973"/>
      <c r="MZH197" s="973"/>
      <c r="MZI197" s="973"/>
      <c r="MZJ197" s="973"/>
      <c r="MZK197" s="973"/>
      <c r="MZL197" s="973"/>
      <c r="MZM197" s="973"/>
      <c r="MZN197" s="973"/>
      <c r="MZO197" s="973"/>
      <c r="MZP197" s="973"/>
      <c r="MZQ197" s="973"/>
      <c r="MZR197" s="973"/>
      <c r="MZS197" s="973"/>
      <c r="MZT197" s="973"/>
      <c r="MZU197" s="973"/>
      <c r="MZV197" s="973"/>
      <c r="MZW197" s="973"/>
      <c r="MZX197" s="973"/>
      <c r="MZY197" s="973"/>
      <c r="MZZ197" s="973"/>
      <c r="NAA197" s="973"/>
      <c r="NAB197" s="973"/>
      <c r="NAC197" s="973"/>
      <c r="NAD197" s="973"/>
      <c r="NAE197" s="973"/>
      <c r="NAF197" s="973"/>
      <c r="NAG197" s="973"/>
      <c r="NAH197" s="973"/>
      <c r="NAI197" s="973"/>
      <c r="NAJ197" s="973"/>
      <c r="NAK197" s="973"/>
      <c r="NAL197" s="973"/>
      <c r="NAM197" s="973"/>
      <c r="NAN197" s="973"/>
      <c r="NAO197" s="973"/>
      <c r="NAP197" s="973"/>
      <c r="NAQ197" s="973"/>
      <c r="NAR197" s="973"/>
      <c r="NAS197" s="973"/>
      <c r="NAT197" s="973"/>
      <c r="NAU197" s="973"/>
      <c r="NAV197" s="973"/>
      <c r="NAW197" s="973"/>
      <c r="NAX197" s="973"/>
      <c r="NAY197" s="973"/>
      <c r="NAZ197" s="973"/>
      <c r="NBA197" s="973"/>
      <c r="NBB197" s="973"/>
      <c r="NBC197" s="973"/>
      <c r="NBD197" s="973"/>
      <c r="NBE197" s="973"/>
      <c r="NBF197" s="973"/>
      <c r="NBG197" s="973"/>
      <c r="NBH197" s="973"/>
      <c r="NBI197" s="973"/>
      <c r="NBJ197" s="973"/>
      <c r="NBK197" s="973"/>
      <c r="NBL197" s="973"/>
      <c r="NBM197" s="973"/>
      <c r="NBN197" s="973"/>
      <c r="NBO197" s="973"/>
      <c r="NBP197" s="973"/>
      <c r="NBQ197" s="973"/>
      <c r="NBR197" s="973"/>
      <c r="NBS197" s="973"/>
      <c r="NBT197" s="973"/>
      <c r="NBU197" s="973"/>
      <c r="NBV197" s="973"/>
      <c r="NBW197" s="973"/>
      <c r="NBX197" s="973"/>
      <c r="NBY197" s="973"/>
      <c r="NBZ197" s="973"/>
      <c r="NCA197" s="973"/>
      <c r="NCB197" s="973"/>
      <c r="NCC197" s="973"/>
      <c r="NCD197" s="973"/>
      <c r="NCE197" s="973"/>
      <c r="NCF197" s="973"/>
      <c r="NCG197" s="973"/>
      <c r="NCH197" s="973"/>
      <c r="NCI197" s="973"/>
      <c r="NCJ197" s="973"/>
      <c r="NCK197" s="973"/>
      <c r="NCL197" s="973"/>
      <c r="NCM197" s="973"/>
      <c r="NCN197" s="973"/>
      <c r="NCO197" s="973"/>
      <c r="NCP197" s="973"/>
      <c r="NCQ197" s="973"/>
      <c r="NCR197" s="973"/>
      <c r="NCS197" s="973"/>
      <c r="NCT197" s="973"/>
      <c r="NCU197" s="973"/>
      <c r="NCV197" s="973"/>
      <c r="NCW197" s="973"/>
      <c r="NCX197" s="973"/>
      <c r="NCY197" s="973"/>
      <c r="NCZ197" s="973"/>
      <c r="NDA197" s="973"/>
      <c r="NDB197" s="973"/>
      <c r="NDC197" s="973"/>
      <c r="NDD197" s="973"/>
      <c r="NDE197" s="973"/>
      <c r="NDF197" s="973"/>
      <c r="NDG197" s="973"/>
      <c r="NDH197" s="973"/>
      <c r="NDI197" s="973"/>
      <c r="NDJ197" s="973"/>
      <c r="NDK197" s="973"/>
      <c r="NDL197" s="973"/>
      <c r="NDM197" s="973"/>
      <c r="NDN197" s="973"/>
      <c r="NDO197" s="973"/>
      <c r="NDP197" s="973"/>
      <c r="NDQ197" s="973"/>
      <c r="NDR197" s="973"/>
      <c r="NDS197" s="973"/>
      <c r="NDT197" s="973"/>
      <c r="NDU197" s="973"/>
      <c r="NDV197" s="973"/>
      <c r="NDW197" s="973"/>
      <c r="NDX197" s="973"/>
      <c r="NDY197" s="973"/>
      <c r="NDZ197" s="973"/>
      <c r="NEA197" s="973"/>
      <c r="NEB197" s="973"/>
      <c r="NEC197" s="973"/>
      <c r="NED197" s="973"/>
      <c r="NEE197" s="973"/>
      <c r="NEF197" s="973"/>
      <c r="NEG197" s="973"/>
      <c r="NEH197" s="973"/>
      <c r="NEI197" s="973"/>
      <c r="NEJ197" s="973"/>
      <c r="NEK197" s="973"/>
      <c r="NEL197" s="973"/>
      <c r="NEM197" s="973"/>
      <c r="NEN197" s="973"/>
      <c r="NEO197" s="973"/>
      <c r="NEP197" s="973"/>
      <c r="NEQ197" s="973"/>
      <c r="NER197" s="973"/>
      <c r="NES197" s="973"/>
      <c r="NET197" s="973"/>
      <c r="NEU197" s="973"/>
      <c r="NEV197" s="973"/>
      <c r="NEW197" s="973"/>
      <c r="NEX197" s="973"/>
      <c r="NEY197" s="973"/>
      <c r="NEZ197" s="973"/>
      <c r="NFA197" s="973"/>
      <c r="NFB197" s="973"/>
      <c r="NFC197" s="973"/>
      <c r="NFD197" s="973"/>
      <c r="NFE197" s="973"/>
      <c r="NFF197" s="973"/>
      <c r="NFG197" s="973"/>
      <c r="NFH197" s="973"/>
      <c r="NFI197" s="973"/>
      <c r="NFJ197" s="973"/>
      <c r="NFK197" s="973"/>
      <c r="NFL197" s="973"/>
      <c r="NFM197" s="973"/>
      <c r="NFN197" s="973"/>
      <c r="NFO197" s="973"/>
      <c r="NFP197" s="973"/>
      <c r="NFQ197" s="973"/>
      <c r="NFR197" s="973"/>
      <c r="NFS197" s="973"/>
      <c r="NFT197" s="973"/>
      <c r="NFU197" s="973"/>
      <c r="NFV197" s="973"/>
      <c r="NFW197" s="973"/>
      <c r="NFX197" s="973"/>
      <c r="NFY197" s="973"/>
      <c r="NFZ197" s="973"/>
      <c r="NGA197" s="973"/>
      <c r="NGB197" s="973"/>
      <c r="NGC197" s="973"/>
      <c r="NGD197" s="973"/>
      <c r="NGE197" s="973"/>
      <c r="NGF197" s="973"/>
      <c r="NGG197" s="973"/>
      <c r="NGH197" s="973"/>
      <c r="NGI197" s="973"/>
      <c r="NGJ197" s="973"/>
      <c r="NGK197" s="973"/>
      <c r="NGL197" s="973"/>
      <c r="NGM197" s="973"/>
      <c r="NGN197" s="973"/>
      <c r="NGO197" s="973"/>
      <c r="NGP197" s="973"/>
      <c r="NGQ197" s="973"/>
      <c r="NGR197" s="973"/>
      <c r="NGS197" s="973"/>
      <c r="NGT197" s="973"/>
      <c r="NGU197" s="973"/>
      <c r="NGV197" s="973"/>
      <c r="NGW197" s="973"/>
      <c r="NGX197" s="973"/>
      <c r="NGY197" s="973"/>
      <c r="NGZ197" s="973"/>
      <c r="NHA197" s="973"/>
      <c r="NHB197" s="973"/>
      <c r="NHC197" s="973"/>
      <c r="NHD197" s="973"/>
      <c r="NHE197" s="973"/>
      <c r="NHF197" s="973"/>
      <c r="NHG197" s="973"/>
      <c r="NHH197" s="973"/>
      <c r="NHI197" s="973"/>
      <c r="NHJ197" s="973"/>
      <c r="NHK197" s="973"/>
      <c r="NHL197" s="973"/>
      <c r="NHM197" s="973"/>
      <c r="NHN197" s="973"/>
      <c r="NHO197" s="973"/>
      <c r="NHP197" s="973"/>
      <c r="NHQ197" s="973"/>
      <c r="NHR197" s="973"/>
      <c r="NHS197" s="973"/>
      <c r="NHT197" s="973"/>
      <c r="NHU197" s="973"/>
      <c r="NHV197" s="973"/>
      <c r="NHW197" s="973"/>
      <c r="NHX197" s="973"/>
      <c r="NHY197" s="973"/>
      <c r="NHZ197" s="973"/>
      <c r="NIA197" s="973"/>
      <c r="NIB197" s="973"/>
      <c r="NIC197" s="973"/>
      <c r="NID197" s="973"/>
      <c r="NIE197" s="973"/>
      <c r="NIF197" s="973"/>
      <c r="NIG197" s="973"/>
      <c r="NIH197" s="973"/>
      <c r="NII197" s="973"/>
      <c r="NIJ197" s="973"/>
      <c r="NIK197" s="973"/>
      <c r="NIL197" s="973"/>
      <c r="NIM197" s="973"/>
      <c r="NIN197" s="973"/>
      <c r="NIO197" s="973"/>
      <c r="NIP197" s="973"/>
      <c r="NIQ197" s="973"/>
      <c r="NIR197" s="973"/>
      <c r="NIS197" s="973"/>
      <c r="NIT197" s="973"/>
      <c r="NIU197" s="973"/>
      <c r="NIV197" s="973"/>
      <c r="NIW197" s="973"/>
      <c r="NIX197" s="973"/>
      <c r="NIY197" s="973"/>
      <c r="NIZ197" s="973"/>
      <c r="NJA197" s="973"/>
      <c r="NJB197" s="973"/>
      <c r="NJC197" s="973"/>
      <c r="NJD197" s="973"/>
      <c r="NJE197" s="973"/>
      <c r="NJF197" s="973"/>
      <c r="NJG197" s="973"/>
      <c r="NJH197" s="973"/>
      <c r="NJI197" s="973"/>
      <c r="NJJ197" s="973"/>
      <c r="NJK197" s="973"/>
      <c r="NJL197" s="973"/>
      <c r="NJM197" s="973"/>
      <c r="NJN197" s="973"/>
      <c r="NJO197" s="973"/>
      <c r="NJP197" s="973"/>
      <c r="NJQ197" s="973"/>
      <c r="NJR197" s="973"/>
      <c r="NJS197" s="973"/>
      <c r="NJT197" s="973"/>
      <c r="NJU197" s="973"/>
      <c r="NJV197" s="973"/>
      <c r="NJW197" s="973"/>
      <c r="NJX197" s="973"/>
      <c r="NJY197" s="973"/>
      <c r="NJZ197" s="973"/>
      <c r="NKA197" s="973"/>
      <c r="NKB197" s="973"/>
      <c r="NKC197" s="973"/>
      <c r="NKD197" s="973"/>
      <c r="NKE197" s="973"/>
      <c r="NKF197" s="973"/>
      <c r="NKG197" s="973"/>
      <c r="NKH197" s="973"/>
      <c r="NKI197" s="973"/>
      <c r="NKJ197" s="973"/>
      <c r="NKK197" s="973"/>
      <c r="NKL197" s="973"/>
      <c r="NKM197" s="973"/>
      <c r="NKN197" s="973"/>
      <c r="NKO197" s="973"/>
      <c r="NKP197" s="973"/>
      <c r="NKQ197" s="973"/>
      <c r="NKR197" s="973"/>
      <c r="NKS197" s="973"/>
      <c r="NKT197" s="973"/>
      <c r="NKU197" s="973"/>
      <c r="NKV197" s="973"/>
      <c r="NKW197" s="973"/>
      <c r="NKX197" s="973"/>
      <c r="NKY197" s="973"/>
      <c r="NKZ197" s="973"/>
      <c r="NLA197" s="973"/>
      <c r="NLB197" s="973"/>
      <c r="NLC197" s="973"/>
      <c r="NLD197" s="973"/>
      <c r="NLE197" s="973"/>
      <c r="NLF197" s="973"/>
      <c r="NLG197" s="973"/>
      <c r="NLH197" s="973"/>
      <c r="NLI197" s="973"/>
      <c r="NLJ197" s="973"/>
      <c r="NLK197" s="973"/>
      <c r="NLL197" s="973"/>
      <c r="NLM197" s="973"/>
      <c r="NLN197" s="973"/>
      <c r="NLO197" s="973"/>
      <c r="NLP197" s="973"/>
      <c r="NLQ197" s="973"/>
      <c r="NLR197" s="973"/>
      <c r="NLS197" s="973"/>
      <c r="NLT197" s="973"/>
      <c r="NLU197" s="973"/>
      <c r="NLV197" s="973"/>
      <c r="NLW197" s="973"/>
      <c r="NLX197" s="973"/>
      <c r="NLY197" s="973"/>
      <c r="NLZ197" s="973"/>
      <c r="NMA197" s="973"/>
      <c r="NMB197" s="973"/>
      <c r="NMC197" s="973"/>
      <c r="NMD197" s="973"/>
      <c r="NME197" s="973"/>
      <c r="NMF197" s="973"/>
      <c r="NMG197" s="973"/>
      <c r="NMH197" s="973"/>
      <c r="NMI197" s="973"/>
      <c r="NMJ197" s="973"/>
      <c r="NMK197" s="973"/>
      <c r="NML197" s="973"/>
      <c r="NMM197" s="973"/>
      <c r="NMN197" s="973"/>
      <c r="NMO197" s="973"/>
      <c r="NMP197" s="973"/>
      <c r="NMQ197" s="973"/>
      <c r="NMR197" s="973"/>
      <c r="NMS197" s="973"/>
      <c r="NMT197" s="973"/>
      <c r="NMU197" s="973"/>
      <c r="NMV197" s="973"/>
      <c r="NMW197" s="973"/>
      <c r="NMX197" s="973"/>
      <c r="NMY197" s="973"/>
      <c r="NMZ197" s="973"/>
      <c r="NNA197" s="973"/>
      <c r="NNB197" s="973"/>
      <c r="NNC197" s="973"/>
      <c r="NND197" s="973"/>
      <c r="NNE197" s="973"/>
      <c r="NNF197" s="973"/>
      <c r="NNG197" s="973"/>
      <c r="NNH197" s="973"/>
      <c r="NNI197" s="973"/>
      <c r="NNJ197" s="973"/>
      <c r="NNK197" s="973"/>
      <c r="NNL197" s="973"/>
      <c r="NNM197" s="973"/>
      <c r="NNN197" s="973"/>
      <c r="NNO197" s="973"/>
      <c r="NNP197" s="973"/>
      <c r="NNQ197" s="973"/>
      <c r="NNR197" s="973"/>
      <c r="NNS197" s="973"/>
      <c r="NNT197" s="973"/>
      <c r="NNU197" s="973"/>
      <c r="NNV197" s="973"/>
      <c r="NNW197" s="973"/>
      <c r="NNX197" s="973"/>
      <c r="NNY197" s="973"/>
      <c r="NNZ197" s="973"/>
      <c r="NOA197" s="973"/>
      <c r="NOB197" s="973"/>
      <c r="NOC197" s="973"/>
      <c r="NOD197" s="973"/>
      <c r="NOE197" s="973"/>
      <c r="NOF197" s="973"/>
      <c r="NOG197" s="973"/>
      <c r="NOH197" s="973"/>
      <c r="NOI197" s="973"/>
      <c r="NOJ197" s="973"/>
      <c r="NOK197" s="973"/>
      <c r="NOL197" s="973"/>
      <c r="NOM197" s="973"/>
      <c r="NON197" s="973"/>
      <c r="NOO197" s="973"/>
      <c r="NOP197" s="973"/>
      <c r="NOQ197" s="973"/>
      <c r="NOR197" s="973"/>
      <c r="NOS197" s="973"/>
      <c r="NOT197" s="973"/>
      <c r="NOU197" s="973"/>
      <c r="NOV197" s="973"/>
      <c r="NOW197" s="973"/>
      <c r="NOX197" s="973"/>
      <c r="NOY197" s="973"/>
      <c r="NOZ197" s="973"/>
      <c r="NPA197" s="973"/>
      <c r="NPB197" s="973"/>
      <c r="NPC197" s="973"/>
      <c r="NPD197" s="973"/>
      <c r="NPE197" s="973"/>
      <c r="NPF197" s="973"/>
      <c r="NPG197" s="973"/>
      <c r="NPH197" s="973"/>
      <c r="NPI197" s="973"/>
      <c r="NPJ197" s="973"/>
      <c r="NPK197" s="973"/>
      <c r="NPL197" s="973"/>
      <c r="NPM197" s="973"/>
      <c r="NPN197" s="973"/>
      <c r="NPO197" s="973"/>
      <c r="NPP197" s="973"/>
      <c r="NPQ197" s="973"/>
      <c r="NPR197" s="973"/>
      <c r="NPS197" s="973"/>
      <c r="NPT197" s="973"/>
      <c r="NPU197" s="973"/>
      <c r="NPV197" s="973"/>
      <c r="NPW197" s="973"/>
      <c r="NPX197" s="973"/>
      <c r="NPY197" s="973"/>
      <c r="NPZ197" s="973"/>
      <c r="NQA197" s="973"/>
      <c r="NQB197" s="973"/>
      <c r="NQC197" s="973"/>
      <c r="NQD197" s="973"/>
      <c r="NQE197" s="973"/>
      <c r="NQF197" s="973"/>
      <c r="NQG197" s="973"/>
      <c r="NQH197" s="973"/>
      <c r="NQI197" s="973"/>
      <c r="NQJ197" s="973"/>
      <c r="NQK197" s="973"/>
      <c r="NQL197" s="973"/>
      <c r="NQM197" s="973"/>
      <c r="NQN197" s="973"/>
      <c r="NQO197" s="973"/>
      <c r="NQP197" s="973"/>
      <c r="NQQ197" s="973"/>
      <c r="NQR197" s="973"/>
      <c r="NQS197" s="973"/>
      <c r="NQT197" s="973"/>
      <c r="NQU197" s="973"/>
      <c r="NQV197" s="973"/>
      <c r="NQW197" s="973"/>
      <c r="NQX197" s="973"/>
      <c r="NQY197" s="973"/>
      <c r="NQZ197" s="973"/>
      <c r="NRA197" s="973"/>
      <c r="NRB197" s="973"/>
      <c r="NRC197" s="973"/>
      <c r="NRD197" s="973"/>
      <c r="NRE197" s="973"/>
      <c r="NRF197" s="973"/>
      <c r="NRG197" s="973"/>
      <c r="NRH197" s="973"/>
      <c r="NRI197" s="973"/>
      <c r="NRJ197" s="973"/>
      <c r="NRK197" s="973"/>
      <c r="NRL197" s="973"/>
      <c r="NRM197" s="973"/>
      <c r="NRN197" s="973"/>
      <c r="NRO197" s="973"/>
      <c r="NRP197" s="973"/>
      <c r="NRQ197" s="973"/>
      <c r="NRR197" s="973"/>
      <c r="NRS197" s="973"/>
      <c r="NRT197" s="973"/>
      <c r="NRU197" s="973"/>
      <c r="NRV197" s="973"/>
      <c r="NRW197" s="973"/>
      <c r="NRX197" s="973"/>
      <c r="NRY197" s="973"/>
      <c r="NRZ197" s="973"/>
      <c r="NSA197" s="973"/>
      <c r="NSB197" s="973"/>
      <c r="NSC197" s="973"/>
      <c r="NSD197" s="973"/>
      <c r="NSE197" s="973"/>
      <c r="NSF197" s="973"/>
      <c r="NSG197" s="973"/>
      <c r="NSH197" s="973"/>
      <c r="NSI197" s="973"/>
      <c r="NSJ197" s="973"/>
      <c r="NSK197" s="973"/>
      <c r="NSL197" s="973"/>
      <c r="NSM197" s="973"/>
      <c r="NSN197" s="973"/>
      <c r="NSO197" s="973"/>
      <c r="NSP197" s="973"/>
      <c r="NSQ197" s="973"/>
      <c r="NSR197" s="973"/>
      <c r="NSS197" s="973"/>
      <c r="NST197" s="973"/>
      <c r="NSU197" s="973"/>
      <c r="NSV197" s="973"/>
      <c r="NSW197" s="973"/>
      <c r="NSX197" s="973"/>
      <c r="NSY197" s="973"/>
      <c r="NSZ197" s="973"/>
      <c r="NTA197" s="973"/>
      <c r="NTB197" s="973"/>
      <c r="NTC197" s="973"/>
      <c r="NTD197" s="973"/>
      <c r="NTE197" s="973"/>
      <c r="NTF197" s="973"/>
      <c r="NTG197" s="973"/>
      <c r="NTH197" s="973"/>
      <c r="NTI197" s="973"/>
      <c r="NTJ197" s="973"/>
      <c r="NTK197" s="973"/>
      <c r="NTL197" s="973"/>
      <c r="NTM197" s="973"/>
      <c r="NTN197" s="973"/>
      <c r="NTO197" s="973"/>
      <c r="NTP197" s="973"/>
      <c r="NTQ197" s="973"/>
      <c r="NTR197" s="973"/>
      <c r="NTS197" s="973"/>
      <c r="NTT197" s="973"/>
      <c r="NTU197" s="973"/>
      <c r="NTV197" s="973"/>
      <c r="NTW197" s="973"/>
      <c r="NTX197" s="973"/>
      <c r="NTY197" s="973"/>
      <c r="NTZ197" s="973"/>
      <c r="NUA197" s="973"/>
      <c r="NUB197" s="973"/>
      <c r="NUC197" s="973"/>
      <c r="NUD197" s="973"/>
      <c r="NUE197" s="973"/>
      <c r="NUF197" s="973"/>
      <c r="NUG197" s="973"/>
      <c r="NUH197" s="973"/>
      <c r="NUI197" s="973"/>
      <c r="NUJ197" s="973"/>
      <c r="NUK197" s="973"/>
      <c r="NUL197" s="973"/>
      <c r="NUM197" s="973"/>
      <c r="NUN197" s="973"/>
      <c r="NUO197" s="973"/>
      <c r="NUP197" s="973"/>
      <c r="NUQ197" s="973"/>
      <c r="NUR197" s="973"/>
      <c r="NUS197" s="973"/>
      <c r="NUT197" s="973"/>
      <c r="NUU197" s="973"/>
      <c r="NUV197" s="973"/>
      <c r="NUW197" s="973"/>
      <c r="NUX197" s="973"/>
      <c r="NUY197" s="973"/>
      <c r="NUZ197" s="973"/>
      <c r="NVA197" s="973"/>
      <c r="NVB197" s="973"/>
      <c r="NVC197" s="973"/>
      <c r="NVD197" s="973"/>
      <c r="NVE197" s="973"/>
      <c r="NVF197" s="973"/>
      <c r="NVG197" s="973"/>
      <c r="NVH197" s="973"/>
      <c r="NVI197" s="973"/>
      <c r="NVJ197" s="973"/>
      <c r="NVK197" s="973"/>
      <c r="NVL197" s="973"/>
      <c r="NVM197" s="973"/>
      <c r="NVN197" s="973"/>
      <c r="NVO197" s="973"/>
      <c r="NVP197" s="973"/>
      <c r="NVQ197" s="973"/>
      <c r="NVR197" s="973"/>
      <c r="NVS197" s="973"/>
      <c r="NVT197" s="973"/>
      <c r="NVU197" s="973"/>
      <c r="NVV197" s="973"/>
      <c r="NVW197" s="973"/>
      <c r="NVX197" s="973"/>
      <c r="NVY197" s="973"/>
      <c r="NVZ197" s="973"/>
      <c r="NWA197" s="973"/>
      <c r="NWB197" s="973"/>
      <c r="NWC197" s="973"/>
      <c r="NWD197" s="973"/>
      <c r="NWE197" s="973"/>
      <c r="NWF197" s="973"/>
      <c r="NWG197" s="973"/>
      <c r="NWH197" s="973"/>
      <c r="NWI197" s="973"/>
      <c r="NWJ197" s="973"/>
      <c r="NWK197" s="973"/>
      <c r="NWL197" s="973"/>
      <c r="NWM197" s="973"/>
      <c r="NWN197" s="973"/>
      <c r="NWO197" s="973"/>
      <c r="NWP197" s="973"/>
      <c r="NWQ197" s="973"/>
      <c r="NWR197" s="973"/>
      <c r="NWS197" s="973"/>
      <c r="NWT197" s="973"/>
      <c r="NWU197" s="973"/>
      <c r="NWV197" s="973"/>
      <c r="NWW197" s="973"/>
      <c r="NWX197" s="973"/>
      <c r="NWY197" s="973"/>
      <c r="NWZ197" s="973"/>
      <c r="NXA197" s="973"/>
      <c r="NXB197" s="973"/>
      <c r="NXC197" s="973"/>
      <c r="NXD197" s="973"/>
      <c r="NXE197" s="973"/>
      <c r="NXF197" s="973"/>
      <c r="NXG197" s="973"/>
      <c r="NXH197" s="973"/>
      <c r="NXI197" s="973"/>
      <c r="NXJ197" s="973"/>
      <c r="NXK197" s="973"/>
      <c r="NXL197" s="973"/>
      <c r="NXM197" s="973"/>
      <c r="NXN197" s="973"/>
      <c r="NXO197" s="973"/>
      <c r="NXP197" s="973"/>
      <c r="NXQ197" s="973"/>
      <c r="NXR197" s="973"/>
      <c r="NXS197" s="973"/>
      <c r="NXT197" s="973"/>
      <c r="NXU197" s="973"/>
      <c r="NXV197" s="973"/>
      <c r="NXW197" s="973"/>
      <c r="NXX197" s="973"/>
      <c r="NXY197" s="973"/>
      <c r="NXZ197" s="973"/>
      <c r="NYA197" s="973"/>
      <c r="NYB197" s="973"/>
      <c r="NYC197" s="973"/>
      <c r="NYD197" s="973"/>
      <c r="NYE197" s="973"/>
      <c r="NYF197" s="973"/>
      <c r="NYG197" s="973"/>
      <c r="NYH197" s="973"/>
      <c r="NYI197" s="973"/>
      <c r="NYJ197" s="973"/>
      <c r="NYK197" s="973"/>
      <c r="NYL197" s="973"/>
      <c r="NYM197" s="973"/>
      <c r="NYN197" s="973"/>
      <c r="NYO197" s="973"/>
      <c r="NYP197" s="973"/>
      <c r="NYQ197" s="973"/>
      <c r="NYR197" s="973"/>
      <c r="NYS197" s="973"/>
      <c r="NYT197" s="973"/>
      <c r="NYU197" s="973"/>
      <c r="NYV197" s="973"/>
      <c r="NYW197" s="973"/>
      <c r="NYX197" s="973"/>
      <c r="NYY197" s="973"/>
      <c r="NYZ197" s="973"/>
      <c r="NZA197" s="973"/>
      <c r="NZB197" s="973"/>
      <c r="NZC197" s="973"/>
      <c r="NZD197" s="973"/>
      <c r="NZE197" s="973"/>
      <c r="NZF197" s="973"/>
      <c r="NZG197" s="973"/>
      <c r="NZH197" s="973"/>
      <c r="NZI197" s="973"/>
      <c r="NZJ197" s="973"/>
      <c r="NZK197" s="973"/>
      <c r="NZL197" s="973"/>
      <c r="NZM197" s="973"/>
      <c r="NZN197" s="973"/>
      <c r="NZO197" s="973"/>
      <c r="NZP197" s="973"/>
      <c r="NZQ197" s="973"/>
      <c r="NZR197" s="973"/>
      <c r="NZS197" s="973"/>
      <c r="NZT197" s="973"/>
      <c r="NZU197" s="973"/>
      <c r="NZV197" s="973"/>
      <c r="NZW197" s="973"/>
      <c r="NZX197" s="973"/>
      <c r="NZY197" s="973"/>
      <c r="NZZ197" s="973"/>
      <c r="OAA197" s="973"/>
      <c r="OAB197" s="973"/>
      <c r="OAC197" s="973"/>
      <c r="OAD197" s="973"/>
      <c r="OAE197" s="973"/>
      <c r="OAF197" s="973"/>
      <c r="OAG197" s="973"/>
      <c r="OAH197" s="973"/>
      <c r="OAI197" s="973"/>
      <c r="OAJ197" s="973"/>
      <c r="OAK197" s="973"/>
      <c r="OAL197" s="973"/>
      <c r="OAM197" s="973"/>
      <c r="OAN197" s="973"/>
      <c r="OAO197" s="973"/>
      <c r="OAP197" s="973"/>
      <c r="OAQ197" s="973"/>
      <c r="OAR197" s="973"/>
      <c r="OAS197" s="973"/>
      <c r="OAT197" s="973"/>
      <c r="OAU197" s="973"/>
      <c r="OAV197" s="973"/>
      <c r="OAW197" s="973"/>
      <c r="OAX197" s="973"/>
      <c r="OAY197" s="973"/>
      <c r="OAZ197" s="973"/>
      <c r="OBA197" s="973"/>
      <c r="OBB197" s="973"/>
      <c r="OBC197" s="973"/>
      <c r="OBD197" s="973"/>
      <c r="OBE197" s="973"/>
      <c r="OBF197" s="973"/>
      <c r="OBG197" s="973"/>
      <c r="OBH197" s="973"/>
      <c r="OBI197" s="973"/>
      <c r="OBJ197" s="973"/>
      <c r="OBK197" s="973"/>
      <c r="OBL197" s="973"/>
      <c r="OBM197" s="973"/>
      <c r="OBN197" s="973"/>
      <c r="OBO197" s="973"/>
      <c r="OBP197" s="973"/>
      <c r="OBQ197" s="973"/>
      <c r="OBR197" s="973"/>
      <c r="OBS197" s="973"/>
      <c r="OBT197" s="973"/>
      <c r="OBU197" s="973"/>
      <c r="OBV197" s="973"/>
      <c r="OBW197" s="973"/>
      <c r="OBX197" s="973"/>
      <c r="OBY197" s="973"/>
      <c r="OBZ197" s="973"/>
      <c r="OCA197" s="973"/>
      <c r="OCB197" s="973"/>
      <c r="OCC197" s="973"/>
      <c r="OCD197" s="973"/>
      <c r="OCE197" s="973"/>
      <c r="OCF197" s="973"/>
      <c r="OCG197" s="973"/>
      <c r="OCH197" s="973"/>
      <c r="OCI197" s="973"/>
      <c r="OCJ197" s="973"/>
      <c r="OCK197" s="973"/>
      <c r="OCL197" s="973"/>
      <c r="OCM197" s="973"/>
      <c r="OCN197" s="973"/>
      <c r="OCO197" s="973"/>
      <c r="OCP197" s="973"/>
      <c r="OCQ197" s="973"/>
      <c r="OCR197" s="973"/>
      <c r="OCS197" s="973"/>
      <c r="OCT197" s="973"/>
      <c r="OCU197" s="973"/>
      <c r="OCV197" s="973"/>
      <c r="OCW197" s="973"/>
      <c r="OCX197" s="973"/>
      <c r="OCY197" s="973"/>
      <c r="OCZ197" s="973"/>
      <c r="ODA197" s="973"/>
      <c r="ODB197" s="973"/>
      <c r="ODC197" s="973"/>
      <c r="ODD197" s="973"/>
      <c r="ODE197" s="973"/>
      <c r="ODF197" s="973"/>
      <c r="ODG197" s="973"/>
      <c r="ODH197" s="973"/>
      <c r="ODI197" s="973"/>
      <c r="ODJ197" s="973"/>
      <c r="ODK197" s="973"/>
      <c r="ODL197" s="973"/>
      <c r="ODM197" s="973"/>
      <c r="ODN197" s="973"/>
      <c r="ODO197" s="973"/>
      <c r="ODP197" s="973"/>
      <c r="ODQ197" s="973"/>
      <c r="ODR197" s="973"/>
      <c r="ODS197" s="973"/>
      <c r="ODT197" s="973"/>
      <c r="ODU197" s="973"/>
      <c r="ODV197" s="973"/>
      <c r="ODW197" s="973"/>
      <c r="ODX197" s="973"/>
      <c r="ODY197" s="973"/>
      <c r="ODZ197" s="973"/>
      <c r="OEA197" s="973"/>
      <c r="OEB197" s="973"/>
      <c r="OEC197" s="973"/>
      <c r="OED197" s="973"/>
      <c r="OEE197" s="973"/>
      <c r="OEF197" s="973"/>
      <c r="OEG197" s="973"/>
      <c r="OEH197" s="973"/>
      <c r="OEI197" s="973"/>
      <c r="OEJ197" s="973"/>
      <c r="OEK197" s="973"/>
      <c r="OEL197" s="973"/>
      <c r="OEM197" s="973"/>
      <c r="OEN197" s="973"/>
      <c r="OEO197" s="973"/>
      <c r="OEP197" s="973"/>
      <c r="OEQ197" s="973"/>
      <c r="OER197" s="973"/>
      <c r="OES197" s="973"/>
      <c r="OET197" s="973"/>
      <c r="OEU197" s="973"/>
      <c r="OEV197" s="973"/>
      <c r="OEW197" s="973"/>
      <c r="OEX197" s="973"/>
      <c r="OEY197" s="973"/>
      <c r="OEZ197" s="973"/>
      <c r="OFA197" s="973"/>
      <c r="OFB197" s="973"/>
      <c r="OFC197" s="973"/>
      <c r="OFD197" s="973"/>
      <c r="OFE197" s="973"/>
      <c r="OFF197" s="973"/>
      <c r="OFG197" s="973"/>
      <c r="OFH197" s="973"/>
      <c r="OFI197" s="973"/>
      <c r="OFJ197" s="973"/>
      <c r="OFK197" s="973"/>
      <c r="OFL197" s="973"/>
      <c r="OFM197" s="973"/>
      <c r="OFN197" s="973"/>
      <c r="OFO197" s="973"/>
      <c r="OFP197" s="973"/>
      <c r="OFQ197" s="973"/>
      <c r="OFR197" s="973"/>
      <c r="OFS197" s="973"/>
      <c r="OFT197" s="973"/>
      <c r="OFU197" s="973"/>
      <c r="OFV197" s="973"/>
      <c r="OFW197" s="973"/>
      <c r="OFX197" s="973"/>
      <c r="OFY197" s="973"/>
      <c r="OFZ197" s="973"/>
      <c r="OGA197" s="973"/>
      <c r="OGB197" s="973"/>
      <c r="OGC197" s="973"/>
      <c r="OGD197" s="973"/>
      <c r="OGE197" s="973"/>
      <c r="OGF197" s="973"/>
      <c r="OGG197" s="973"/>
      <c r="OGH197" s="973"/>
      <c r="OGI197" s="973"/>
      <c r="OGJ197" s="973"/>
      <c r="OGK197" s="973"/>
      <c r="OGL197" s="973"/>
      <c r="OGM197" s="973"/>
      <c r="OGN197" s="973"/>
      <c r="OGO197" s="973"/>
      <c r="OGP197" s="973"/>
      <c r="OGQ197" s="973"/>
      <c r="OGR197" s="973"/>
      <c r="OGS197" s="973"/>
      <c r="OGT197" s="973"/>
      <c r="OGU197" s="973"/>
      <c r="OGV197" s="973"/>
      <c r="OGW197" s="973"/>
      <c r="OGX197" s="973"/>
      <c r="OGY197" s="973"/>
      <c r="OGZ197" s="973"/>
      <c r="OHA197" s="973"/>
      <c r="OHB197" s="973"/>
      <c r="OHC197" s="973"/>
      <c r="OHD197" s="973"/>
      <c r="OHE197" s="973"/>
      <c r="OHF197" s="973"/>
      <c r="OHG197" s="973"/>
      <c r="OHH197" s="973"/>
      <c r="OHI197" s="973"/>
      <c r="OHJ197" s="973"/>
      <c r="OHK197" s="973"/>
      <c r="OHL197" s="973"/>
      <c r="OHM197" s="973"/>
      <c r="OHN197" s="973"/>
      <c r="OHO197" s="973"/>
      <c r="OHP197" s="973"/>
      <c r="OHQ197" s="973"/>
      <c r="OHR197" s="973"/>
      <c r="OHS197" s="973"/>
      <c r="OHT197" s="973"/>
      <c r="OHU197" s="973"/>
      <c r="OHV197" s="973"/>
      <c r="OHW197" s="973"/>
      <c r="OHX197" s="973"/>
      <c r="OHY197" s="973"/>
      <c r="OHZ197" s="973"/>
      <c r="OIA197" s="973"/>
      <c r="OIB197" s="973"/>
      <c r="OIC197" s="973"/>
      <c r="OID197" s="973"/>
      <c r="OIE197" s="973"/>
      <c r="OIF197" s="973"/>
      <c r="OIG197" s="973"/>
      <c r="OIH197" s="973"/>
      <c r="OII197" s="973"/>
      <c r="OIJ197" s="973"/>
      <c r="OIK197" s="973"/>
      <c r="OIL197" s="973"/>
      <c r="OIM197" s="973"/>
      <c r="OIN197" s="973"/>
      <c r="OIO197" s="973"/>
      <c r="OIP197" s="973"/>
      <c r="OIQ197" s="973"/>
      <c r="OIR197" s="973"/>
      <c r="OIS197" s="973"/>
      <c r="OIT197" s="973"/>
      <c r="OIU197" s="973"/>
      <c r="OIV197" s="973"/>
      <c r="OIW197" s="973"/>
      <c r="OIX197" s="973"/>
      <c r="OIY197" s="973"/>
      <c r="OIZ197" s="973"/>
      <c r="OJA197" s="973"/>
      <c r="OJB197" s="973"/>
      <c r="OJC197" s="973"/>
      <c r="OJD197" s="973"/>
      <c r="OJE197" s="973"/>
      <c r="OJF197" s="973"/>
      <c r="OJG197" s="973"/>
      <c r="OJH197" s="973"/>
      <c r="OJI197" s="973"/>
      <c r="OJJ197" s="973"/>
      <c r="OJK197" s="973"/>
      <c r="OJL197" s="973"/>
      <c r="OJM197" s="973"/>
      <c r="OJN197" s="973"/>
      <c r="OJO197" s="973"/>
      <c r="OJP197" s="973"/>
      <c r="OJQ197" s="973"/>
      <c r="OJR197" s="973"/>
      <c r="OJS197" s="973"/>
      <c r="OJT197" s="973"/>
      <c r="OJU197" s="973"/>
      <c r="OJV197" s="973"/>
      <c r="OJW197" s="973"/>
      <c r="OJX197" s="973"/>
      <c r="OJY197" s="973"/>
      <c r="OJZ197" s="973"/>
      <c r="OKA197" s="973"/>
      <c r="OKB197" s="973"/>
      <c r="OKC197" s="973"/>
      <c r="OKD197" s="973"/>
      <c r="OKE197" s="973"/>
      <c r="OKF197" s="973"/>
      <c r="OKG197" s="973"/>
      <c r="OKH197" s="973"/>
      <c r="OKI197" s="973"/>
      <c r="OKJ197" s="973"/>
      <c r="OKK197" s="973"/>
      <c r="OKL197" s="973"/>
      <c r="OKM197" s="973"/>
      <c r="OKN197" s="973"/>
      <c r="OKO197" s="973"/>
      <c r="OKP197" s="973"/>
      <c r="OKQ197" s="973"/>
      <c r="OKR197" s="973"/>
      <c r="OKS197" s="973"/>
      <c r="OKT197" s="973"/>
      <c r="OKU197" s="973"/>
      <c r="OKV197" s="973"/>
      <c r="OKW197" s="973"/>
      <c r="OKX197" s="973"/>
      <c r="OKY197" s="973"/>
      <c r="OKZ197" s="973"/>
      <c r="OLA197" s="973"/>
      <c r="OLB197" s="973"/>
      <c r="OLC197" s="973"/>
      <c r="OLD197" s="973"/>
      <c r="OLE197" s="973"/>
      <c r="OLF197" s="973"/>
      <c r="OLG197" s="973"/>
      <c r="OLH197" s="973"/>
      <c r="OLI197" s="973"/>
      <c r="OLJ197" s="973"/>
      <c r="OLK197" s="973"/>
      <c r="OLL197" s="973"/>
      <c r="OLM197" s="973"/>
      <c r="OLN197" s="973"/>
      <c r="OLO197" s="973"/>
      <c r="OLP197" s="973"/>
      <c r="OLQ197" s="973"/>
      <c r="OLR197" s="973"/>
      <c r="OLS197" s="973"/>
      <c r="OLT197" s="973"/>
      <c r="OLU197" s="973"/>
      <c r="OLV197" s="973"/>
      <c r="OLW197" s="973"/>
      <c r="OLX197" s="973"/>
      <c r="OLY197" s="973"/>
      <c r="OLZ197" s="973"/>
      <c r="OMA197" s="973"/>
      <c r="OMB197" s="973"/>
      <c r="OMC197" s="973"/>
      <c r="OMD197" s="973"/>
      <c r="OME197" s="973"/>
      <c r="OMF197" s="973"/>
      <c r="OMG197" s="973"/>
      <c r="OMH197" s="973"/>
      <c r="OMI197" s="973"/>
      <c r="OMJ197" s="973"/>
      <c r="OMK197" s="973"/>
      <c r="OML197" s="973"/>
      <c r="OMM197" s="973"/>
      <c r="OMN197" s="973"/>
      <c r="OMO197" s="973"/>
      <c r="OMP197" s="973"/>
      <c r="OMQ197" s="973"/>
      <c r="OMR197" s="973"/>
      <c r="OMS197" s="973"/>
      <c r="OMT197" s="973"/>
      <c r="OMU197" s="973"/>
      <c r="OMV197" s="973"/>
      <c r="OMW197" s="973"/>
      <c r="OMX197" s="973"/>
      <c r="OMY197" s="973"/>
      <c r="OMZ197" s="973"/>
      <c r="ONA197" s="973"/>
      <c r="ONB197" s="973"/>
      <c r="ONC197" s="973"/>
      <c r="OND197" s="973"/>
      <c r="ONE197" s="973"/>
      <c r="ONF197" s="973"/>
      <c r="ONG197" s="973"/>
      <c r="ONH197" s="973"/>
      <c r="ONI197" s="973"/>
      <c r="ONJ197" s="973"/>
      <c r="ONK197" s="973"/>
      <c r="ONL197" s="973"/>
      <c r="ONM197" s="973"/>
      <c r="ONN197" s="973"/>
      <c r="ONO197" s="973"/>
      <c r="ONP197" s="973"/>
      <c r="ONQ197" s="973"/>
      <c r="ONR197" s="973"/>
      <c r="ONS197" s="973"/>
      <c r="ONT197" s="973"/>
      <c r="ONU197" s="973"/>
      <c r="ONV197" s="973"/>
      <c r="ONW197" s="973"/>
      <c r="ONX197" s="973"/>
      <c r="ONY197" s="973"/>
      <c r="ONZ197" s="973"/>
      <c r="OOA197" s="973"/>
      <c r="OOB197" s="973"/>
      <c r="OOC197" s="973"/>
      <c r="OOD197" s="973"/>
      <c r="OOE197" s="973"/>
      <c r="OOF197" s="973"/>
      <c r="OOG197" s="973"/>
      <c r="OOH197" s="973"/>
      <c r="OOI197" s="973"/>
      <c r="OOJ197" s="973"/>
      <c r="OOK197" s="973"/>
      <c r="OOL197" s="973"/>
      <c r="OOM197" s="973"/>
      <c r="OON197" s="973"/>
      <c r="OOO197" s="973"/>
      <c r="OOP197" s="973"/>
      <c r="OOQ197" s="973"/>
      <c r="OOR197" s="973"/>
      <c r="OOS197" s="973"/>
      <c r="OOT197" s="973"/>
      <c r="OOU197" s="973"/>
      <c r="OOV197" s="973"/>
      <c r="OOW197" s="973"/>
      <c r="OOX197" s="973"/>
      <c r="OOY197" s="973"/>
      <c r="OOZ197" s="973"/>
      <c r="OPA197" s="973"/>
      <c r="OPB197" s="973"/>
      <c r="OPC197" s="973"/>
      <c r="OPD197" s="973"/>
      <c r="OPE197" s="973"/>
      <c r="OPF197" s="973"/>
      <c r="OPG197" s="973"/>
      <c r="OPH197" s="973"/>
      <c r="OPI197" s="973"/>
      <c r="OPJ197" s="973"/>
      <c r="OPK197" s="973"/>
      <c r="OPL197" s="973"/>
      <c r="OPM197" s="973"/>
      <c r="OPN197" s="973"/>
      <c r="OPO197" s="973"/>
      <c r="OPP197" s="973"/>
      <c r="OPQ197" s="973"/>
      <c r="OPR197" s="973"/>
      <c r="OPS197" s="973"/>
      <c r="OPT197" s="973"/>
      <c r="OPU197" s="973"/>
      <c r="OPV197" s="973"/>
      <c r="OPW197" s="973"/>
      <c r="OPX197" s="973"/>
      <c r="OPY197" s="973"/>
      <c r="OPZ197" s="973"/>
      <c r="OQA197" s="973"/>
      <c r="OQB197" s="973"/>
      <c r="OQC197" s="973"/>
      <c r="OQD197" s="973"/>
      <c r="OQE197" s="973"/>
      <c r="OQF197" s="973"/>
      <c r="OQG197" s="973"/>
      <c r="OQH197" s="973"/>
      <c r="OQI197" s="973"/>
      <c r="OQJ197" s="973"/>
      <c r="OQK197" s="973"/>
      <c r="OQL197" s="973"/>
      <c r="OQM197" s="973"/>
      <c r="OQN197" s="973"/>
      <c r="OQO197" s="973"/>
      <c r="OQP197" s="973"/>
      <c r="OQQ197" s="973"/>
      <c r="OQR197" s="973"/>
      <c r="OQS197" s="973"/>
      <c r="OQT197" s="973"/>
      <c r="OQU197" s="973"/>
      <c r="OQV197" s="973"/>
      <c r="OQW197" s="973"/>
      <c r="OQX197" s="973"/>
      <c r="OQY197" s="973"/>
      <c r="OQZ197" s="973"/>
      <c r="ORA197" s="973"/>
      <c r="ORB197" s="973"/>
      <c r="ORC197" s="973"/>
      <c r="ORD197" s="973"/>
      <c r="ORE197" s="973"/>
      <c r="ORF197" s="973"/>
      <c r="ORG197" s="973"/>
      <c r="ORH197" s="973"/>
      <c r="ORI197" s="973"/>
      <c r="ORJ197" s="973"/>
      <c r="ORK197" s="973"/>
      <c r="ORL197" s="973"/>
      <c r="ORM197" s="973"/>
      <c r="ORN197" s="973"/>
      <c r="ORO197" s="973"/>
      <c r="ORP197" s="973"/>
      <c r="ORQ197" s="973"/>
      <c r="ORR197" s="973"/>
      <c r="ORS197" s="973"/>
      <c r="ORT197" s="973"/>
      <c r="ORU197" s="973"/>
      <c r="ORV197" s="973"/>
      <c r="ORW197" s="973"/>
      <c r="ORX197" s="973"/>
      <c r="ORY197" s="973"/>
      <c r="ORZ197" s="973"/>
      <c r="OSA197" s="973"/>
      <c r="OSB197" s="973"/>
      <c r="OSC197" s="973"/>
      <c r="OSD197" s="973"/>
      <c r="OSE197" s="973"/>
      <c r="OSF197" s="973"/>
      <c r="OSG197" s="973"/>
      <c r="OSH197" s="973"/>
      <c r="OSI197" s="973"/>
      <c r="OSJ197" s="973"/>
      <c r="OSK197" s="973"/>
      <c r="OSL197" s="973"/>
      <c r="OSM197" s="973"/>
      <c r="OSN197" s="973"/>
      <c r="OSO197" s="973"/>
      <c r="OSP197" s="973"/>
      <c r="OSQ197" s="973"/>
      <c r="OSR197" s="973"/>
      <c r="OSS197" s="973"/>
      <c r="OST197" s="973"/>
      <c r="OSU197" s="973"/>
      <c r="OSV197" s="973"/>
      <c r="OSW197" s="973"/>
      <c r="OSX197" s="973"/>
      <c r="OSY197" s="973"/>
      <c r="OSZ197" s="973"/>
      <c r="OTA197" s="973"/>
      <c r="OTB197" s="973"/>
      <c r="OTC197" s="973"/>
      <c r="OTD197" s="973"/>
      <c r="OTE197" s="973"/>
      <c r="OTF197" s="973"/>
      <c r="OTG197" s="973"/>
      <c r="OTH197" s="973"/>
      <c r="OTI197" s="973"/>
      <c r="OTJ197" s="973"/>
      <c r="OTK197" s="973"/>
      <c r="OTL197" s="973"/>
      <c r="OTM197" s="973"/>
      <c r="OTN197" s="973"/>
      <c r="OTO197" s="973"/>
      <c r="OTP197" s="973"/>
      <c r="OTQ197" s="973"/>
      <c r="OTR197" s="973"/>
      <c r="OTS197" s="973"/>
      <c r="OTT197" s="973"/>
      <c r="OTU197" s="973"/>
      <c r="OTV197" s="973"/>
      <c r="OTW197" s="973"/>
      <c r="OTX197" s="973"/>
      <c r="OTY197" s="973"/>
      <c r="OTZ197" s="973"/>
      <c r="OUA197" s="973"/>
      <c r="OUB197" s="973"/>
      <c r="OUC197" s="973"/>
      <c r="OUD197" s="973"/>
      <c r="OUE197" s="973"/>
      <c r="OUF197" s="973"/>
      <c r="OUG197" s="973"/>
      <c r="OUH197" s="973"/>
      <c r="OUI197" s="973"/>
      <c r="OUJ197" s="973"/>
      <c r="OUK197" s="973"/>
      <c r="OUL197" s="973"/>
      <c r="OUM197" s="973"/>
      <c r="OUN197" s="973"/>
      <c r="OUO197" s="973"/>
      <c r="OUP197" s="973"/>
      <c r="OUQ197" s="973"/>
      <c r="OUR197" s="973"/>
      <c r="OUS197" s="973"/>
      <c r="OUT197" s="973"/>
      <c r="OUU197" s="973"/>
      <c r="OUV197" s="973"/>
      <c r="OUW197" s="973"/>
      <c r="OUX197" s="973"/>
      <c r="OUY197" s="973"/>
      <c r="OUZ197" s="973"/>
      <c r="OVA197" s="973"/>
      <c r="OVB197" s="973"/>
      <c r="OVC197" s="973"/>
      <c r="OVD197" s="973"/>
      <c r="OVE197" s="973"/>
      <c r="OVF197" s="973"/>
      <c r="OVG197" s="973"/>
      <c r="OVH197" s="973"/>
      <c r="OVI197" s="973"/>
      <c r="OVJ197" s="973"/>
      <c r="OVK197" s="973"/>
      <c r="OVL197" s="973"/>
      <c r="OVM197" s="973"/>
      <c r="OVN197" s="973"/>
      <c r="OVO197" s="973"/>
      <c r="OVP197" s="973"/>
      <c r="OVQ197" s="973"/>
      <c r="OVR197" s="973"/>
      <c r="OVS197" s="973"/>
      <c r="OVT197" s="973"/>
      <c r="OVU197" s="973"/>
      <c r="OVV197" s="973"/>
      <c r="OVW197" s="973"/>
      <c r="OVX197" s="973"/>
      <c r="OVY197" s="973"/>
      <c r="OVZ197" s="973"/>
      <c r="OWA197" s="973"/>
      <c r="OWB197" s="973"/>
      <c r="OWC197" s="973"/>
      <c r="OWD197" s="973"/>
      <c r="OWE197" s="973"/>
      <c r="OWF197" s="973"/>
      <c r="OWG197" s="973"/>
      <c r="OWH197" s="973"/>
      <c r="OWI197" s="973"/>
      <c r="OWJ197" s="973"/>
      <c r="OWK197" s="973"/>
      <c r="OWL197" s="973"/>
      <c r="OWM197" s="973"/>
      <c r="OWN197" s="973"/>
      <c r="OWO197" s="973"/>
      <c r="OWP197" s="973"/>
      <c r="OWQ197" s="973"/>
      <c r="OWR197" s="973"/>
      <c r="OWS197" s="973"/>
      <c r="OWT197" s="973"/>
      <c r="OWU197" s="973"/>
      <c r="OWV197" s="973"/>
      <c r="OWW197" s="973"/>
      <c r="OWX197" s="973"/>
      <c r="OWY197" s="973"/>
      <c r="OWZ197" s="973"/>
      <c r="OXA197" s="973"/>
      <c r="OXB197" s="973"/>
      <c r="OXC197" s="973"/>
      <c r="OXD197" s="973"/>
      <c r="OXE197" s="973"/>
      <c r="OXF197" s="973"/>
      <c r="OXG197" s="973"/>
      <c r="OXH197" s="973"/>
      <c r="OXI197" s="973"/>
      <c r="OXJ197" s="973"/>
      <c r="OXK197" s="973"/>
      <c r="OXL197" s="973"/>
      <c r="OXM197" s="973"/>
      <c r="OXN197" s="973"/>
      <c r="OXO197" s="973"/>
      <c r="OXP197" s="973"/>
      <c r="OXQ197" s="973"/>
      <c r="OXR197" s="973"/>
      <c r="OXS197" s="973"/>
      <c r="OXT197" s="973"/>
      <c r="OXU197" s="973"/>
      <c r="OXV197" s="973"/>
      <c r="OXW197" s="973"/>
      <c r="OXX197" s="973"/>
      <c r="OXY197" s="973"/>
      <c r="OXZ197" s="973"/>
      <c r="OYA197" s="973"/>
      <c r="OYB197" s="973"/>
      <c r="OYC197" s="973"/>
      <c r="OYD197" s="973"/>
      <c r="OYE197" s="973"/>
      <c r="OYF197" s="973"/>
      <c r="OYG197" s="973"/>
      <c r="OYH197" s="973"/>
      <c r="OYI197" s="973"/>
      <c r="OYJ197" s="973"/>
      <c r="OYK197" s="973"/>
      <c r="OYL197" s="973"/>
      <c r="OYM197" s="973"/>
      <c r="OYN197" s="973"/>
      <c r="OYO197" s="973"/>
      <c r="OYP197" s="973"/>
      <c r="OYQ197" s="973"/>
      <c r="OYR197" s="973"/>
      <c r="OYS197" s="973"/>
      <c r="OYT197" s="973"/>
      <c r="OYU197" s="973"/>
      <c r="OYV197" s="973"/>
      <c r="OYW197" s="973"/>
      <c r="OYX197" s="973"/>
      <c r="OYY197" s="973"/>
      <c r="OYZ197" s="973"/>
      <c r="OZA197" s="973"/>
      <c r="OZB197" s="973"/>
      <c r="OZC197" s="973"/>
      <c r="OZD197" s="973"/>
      <c r="OZE197" s="973"/>
      <c r="OZF197" s="973"/>
      <c r="OZG197" s="973"/>
      <c r="OZH197" s="973"/>
      <c r="OZI197" s="973"/>
      <c r="OZJ197" s="973"/>
      <c r="OZK197" s="973"/>
      <c r="OZL197" s="973"/>
      <c r="OZM197" s="973"/>
      <c r="OZN197" s="973"/>
      <c r="OZO197" s="973"/>
      <c r="OZP197" s="973"/>
      <c r="OZQ197" s="973"/>
      <c r="OZR197" s="973"/>
      <c r="OZS197" s="973"/>
      <c r="OZT197" s="973"/>
      <c r="OZU197" s="973"/>
      <c r="OZV197" s="973"/>
      <c r="OZW197" s="973"/>
      <c r="OZX197" s="973"/>
      <c r="OZY197" s="973"/>
      <c r="OZZ197" s="973"/>
      <c r="PAA197" s="973"/>
      <c r="PAB197" s="973"/>
      <c r="PAC197" s="973"/>
      <c r="PAD197" s="973"/>
      <c r="PAE197" s="973"/>
      <c r="PAF197" s="973"/>
      <c r="PAG197" s="973"/>
      <c r="PAH197" s="973"/>
      <c r="PAI197" s="973"/>
      <c r="PAJ197" s="973"/>
      <c r="PAK197" s="973"/>
      <c r="PAL197" s="973"/>
      <c r="PAM197" s="973"/>
      <c r="PAN197" s="973"/>
      <c r="PAO197" s="973"/>
      <c r="PAP197" s="973"/>
      <c r="PAQ197" s="973"/>
      <c r="PAR197" s="973"/>
      <c r="PAS197" s="973"/>
      <c r="PAT197" s="973"/>
      <c r="PAU197" s="973"/>
      <c r="PAV197" s="973"/>
      <c r="PAW197" s="973"/>
      <c r="PAX197" s="973"/>
      <c r="PAY197" s="973"/>
      <c r="PAZ197" s="973"/>
      <c r="PBA197" s="973"/>
      <c r="PBB197" s="973"/>
      <c r="PBC197" s="973"/>
      <c r="PBD197" s="973"/>
      <c r="PBE197" s="973"/>
      <c r="PBF197" s="973"/>
      <c r="PBG197" s="973"/>
      <c r="PBH197" s="973"/>
      <c r="PBI197" s="973"/>
      <c r="PBJ197" s="973"/>
      <c r="PBK197" s="973"/>
      <c r="PBL197" s="973"/>
      <c r="PBM197" s="973"/>
      <c r="PBN197" s="973"/>
      <c r="PBO197" s="973"/>
      <c r="PBP197" s="973"/>
      <c r="PBQ197" s="973"/>
      <c r="PBR197" s="973"/>
      <c r="PBS197" s="973"/>
      <c r="PBT197" s="973"/>
      <c r="PBU197" s="973"/>
      <c r="PBV197" s="973"/>
      <c r="PBW197" s="973"/>
      <c r="PBX197" s="973"/>
      <c r="PBY197" s="973"/>
      <c r="PBZ197" s="973"/>
      <c r="PCA197" s="973"/>
      <c r="PCB197" s="973"/>
      <c r="PCC197" s="973"/>
      <c r="PCD197" s="973"/>
      <c r="PCE197" s="973"/>
      <c r="PCF197" s="973"/>
      <c r="PCG197" s="973"/>
      <c r="PCH197" s="973"/>
      <c r="PCI197" s="973"/>
      <c r="PCJ197" s="973"/>
      <c r="PCK197" s="973"/>
      <c r="PCL197" s="973"/>
      <c r="PCM197" s="973"/>
      <c r="PCN197" s="973"/>
      <c r="PCO197" s="973"/>
      <c r="PCP197" s="973"/>
      <c r="PCQ197" s="973"/>
      <c r="PCR197" s="973"/>
      <c r="PCS197" s="973"/>
      <c r="PCT197" s="973"/>
      <c r="PCU197" s="973"/>
      <c r="PCV197" s="973"/>
      <c r="PCW197" s="973"/>
      <c r="PCX197" s="973"/>
      <c r="PCY197" s="973"/>
      <c r="PCZ197" s="973"/>
      <c r="PDA197" s="973"/>
      <c r="PDB197" s="973"/>
      <c r="PDC197" s="973"/>
      <c r="PDD197" s="973"/>
      <c r="PDE197" s="973"/>
      <c r="PDF197" s="973"/>
      <c r="PDG197" s="973"/>
      <c r="PDH197" s="973"/>
      <c r="PDI197" s="973"/>
      <c r="PDJ197" s="973"/>
      <c r="PDK197" s="973"/>
      <c r="PDL197" s="973"/>
      <c r="PDM197" s="973"/>
      <c r="PDN197" s="973"/>
      <c r="PDO197" s="973"/>
      <c r="PDP197" s="973"/>
      <c r="PDQ197" s="973"/>
      <c r="PDR197" s="973"/>
      <c r="PDS197" s="973"/>
      <c r="PDT197" s="973"/>
      <c r="PDU197" s="973"/>
      <c r="PDV197" s="973"/>
      <c r="PDW197" s="973"/>
      <c r="PDX197" s="973"/>
      <c r="PDY197" s="973"/>
      <c r="PDZ197" s="973"/>
      <c r="PEA197" s="973"/>
      <c r="PEB197" s="973"/>
      <c r="PEC197" s="973"/>
      <c r="PED197" s="973"/>
      <c r="PEE197" s="973"/>
      <c r="PEF197" s="973"/>
      <c r="PEG197" s="973"/>
      <c r="PEH197" s="973"/>
      <c r="PEI197" s="973"/>
      <c r="PEJ197" s="973"/>
      <c r="PEK197" s="973"/>
      <c r="PEL197" s="973"/>
      <c r="PEM197" s="973"/>
      <c r="PEN197" s="973"/>
      <c r="PEO197" s="973"/>
      <c r="PEP197" s="973"/>
      <c r="PEQ197" s="973"/>
      <c r="PER197" s="973"/>
      <c r="PES197" s="973"/>
      <c r="PET197" s="973"/>
      <c r="PEU197" s="973"/>
      <c r="PEV197" s="973"/>
      <c r="PEW197" s="973"/>
      <c r="PEX197" s="973"/>
      <c r="PEY197" s="973"/>
      <c r="PEZ197" s="973"/>
      <c r="PFA197" s="973"/>
      <c r="PFB197" s="973"/>
      <c r="PFC197" s="973"/>
      <c r="PFD197" s="973"/>
      <c r="PFE197" s="973"/>
      <c r="PFF197" s="973"/>
      <c r="PFG197" s="973"/>
      <c r="PFH197" s="973"/>
      <c r="PFI197" s="973"/>
      <c r="PFJ197" s="973"/>
      <c r="PFK197" s="973"/>
      <c r="PFL197" s="973"/>
      <c r="PFM197" s="973"/>
      <c r="PFN197" s="973"/>
      <c r="PFO197" s="973"/>
      <c r="PFP197" s="973"/>
      <c r="PFQ197" s="973"/>
      <c r="PFR197" s="973"/>
      <c r="PFS197" s="973"/>
      <c r="PFT197" s="973"/>
      <c r="PFU197" s="973"/>
      <c r="PFV197" s="973"/>
      <c r="PFW197" s="973"/>
      <c r="PFX197" s="973"/>
      <c r="PFY197" s="973"/>
      <c r="PFZ197" s="973"/>
      <c r="PGA197" s="973"/>
      <c r="PGB197" s="973"/>
      <c r="PGC197" s="973"/>
      <c r="PGD197" s="973"/>
      <c r="PGE197" s="973"/>
      <c r="PGF197" s="973"/>
      <c r="PGG197" s="973"/>
      <c r="PGH197" s="973"/>
      <c r="PGI197" s="973"/>
      <c r="PGJ197" s="973"/>
      <c r="PGK197" s="973"/>
      <c r="PGL197" s="973"/>
      <c r="PGM197" s="973"/>
      <c r="PGN197" s="973"/>
      <c r="PGO197" s="973"/>
      <c r="PGP197" s="973"/>
      <c r="PGQ197" s="973"/>
      <c r="PGR197" s="973"/>
      <c r="PGS197" s="973"/>
      <c r="PGT197" s="973"/>
      <c r="PGU197" s="973"/>
      <c r="PGV197" s="973"/>
      <c r="PGW197" s="973"/>
      <c r="PGX197" s="973"/>
      <c r="PGY197" s="973"/>
      <c r="PGZ197" s="973"/>
      <c r="PHA197" s="973"/>
      <c r="PHB197" s="973"/>
      <c r="PHC197" s="973"/>
      <c r="PHD197" s="973"/>
      <c r="PHE197" s="973"/>
      <c r="PHF197" s="973"/>
      <c r="PHG197" s="973"/>
      <c r="PHH197" s="973"/>
      <c r="PHI197" s="973"/>
      <c r="PHJ197" s="973"/>
      <c r="PHK197" s="973"/>
      <c r="PHL197" s="973"/>
      <c r="PHM197" s="973"/>
      <c r="PHN197" s="973"/>
      <c r="PHO197" s="973"/>
      <c r="PHP197" s="973"/>
      <c r="PHQ197" s="973"/>
      <c r="PHR197" s="973"/>
      <c r="PHS197" s="973"/>
      <c r="PHT197" s="973"/>
      <c r="PHU197" s="973"/>
      <c r="PHV197" s="973"/>
      <c r="PHW197" s="973"/>
      <c r="PHX197" s="973"/>
      <c r="PHY197" s="973"/>
      <c r="PHZ197" s="973"/>
      <c r="PIA197" s="973"/>
      <c r="PIB197" s="973"/>
      <c r="PIC197" s="973"/>
      <c r="PID197" s="973"/>
      <c r="PIE197" s="973"/>
      <c r="PIF197" s="973"/>
      <c r="PIG197" s="973"/>
      <c r="PIH197" s="973"/>
      <c r="PII197" s="973"/>
      <c r="PIJ197" s="973"/>
      <c r="PIK197" s="973"/>
      <c r="PIL197" s="973"/>
      <c r="PIM197" s="973"/>
      <c r="PIN197" s="973"/>
      <c r="PIO197" s="973"/>
      <c r="PIP197" s="973"/>
      <c r="PIQ197" s="973"/>
      <c r="PIR197" s="973"/>
      <c r="PIS197" s="973"/>
      <c r="PIT197" s="973"/>
      <c r="PIU197" s="973"/>
      <c r="PIV197" s="973"/>
      <c r="PIW197" s="973"/>
      <c r="PIX197" s="973"/>
      <c r="PIY197" s="973"/>
      <c r="PIZ197" s="973"/>
      <c r="PJA197" s="973"/>
      <c r="PJB197" s="973"/>
      <c r="PJC197" s="973"/>
      <c r="PJD197" s="973"/>
      <c r="PJE197" s="973"/>
      <c r="PJF197" s="973"/>
      <c r="PJG197" s="973"/>
      <c r="PJH197" s="973"/>
      <c r="PJI197" s="973"/>
      <c r="PJJ197" s="973"/>
      <c r="PJK197" s="973"/>
      <c r="PJL197" s="973"/>
      <c r="PJM197" s="973"/>
      <c r="PJN197" s="973"/>
      <c r="PJO197" s="973"/>
      <c r="PJP197" s="973"/>
      <c r="PJQ197" s="973"/>
      <c r="PJR197" s="973"/>
      <c r="PJS197" s="973"/>
      <c r="PJT197" s="973"/>
      <c r="PJU197" s="973"/>
      <c r="PJV197" s="973"/>
      <c r="PJW197" s="973"/>
      <c r="PJX197" s="973"/>
      <c r="PJY197" s="973"/>
      <c r="PJZ197" s="973"/>
      <c r="PKA197" s="973"/>
      <c r="PKB197" s="973"/>
      <c r="PKC197" s="973"/>
      <c r="PKD197" s="973"/>
      <c r="PKE197" s="973"/>
      <c r="PKF197" s="973"/>
      <c r="PKG197" s="973"/>
      <c r="PKH197" s="973"/>
      <c r="PKI197" s="973"/>
      <c r="PKJ197" s="973"/>
      <c r="PKK197" s="973"/>
      <c r="PKL197" s="973"/>
      <c r="PKM197" s="973"/>
      <c r="PKN197" s="973"/>
      <c r="PKO197" s="973"/>
      <c r="PKP197" s="973"/>
      <c r="PKQ197" s="973"/>
      <c r="PKR197" s="973"/>
      <c r="PKS197" s="973"/>
      <c r="PKT197" s="973"/>
      <c r="PKU197" s="973"/>
      <c r="PKV197" s="973"/>
      <c r="PKW197" s="973"/>
      <c r="PKX197" s="973"/>
      <c r="PKY197" s="973"/>
      <c r="PKZ197" s="973"/>
      <c r="PLA197" s="973"/>
      <c r="PLB197" s="973"/>
      <c r="PLC197" s="973"/>
      <c r="PLD197" s="973"/>
      <c r="PLE197" s="973"/>
      <c r="PLF197" s="973"/>
      <c r="PLG197" s="973"/>
      <c r="PLH197" s="973"/>
      <c r="PLI197" s="973"/>
      <c r="PLJ197" s="973"/>
      <c r="PLK197" s="973"/>
      <c r="PLL197" s="973"/>
      <c r="PLM197" s="973"/>
      <c r="PLN197" s="973"/>
      <c r="PLO197" s="973"/>
      <c r="PLP197" s="973"/>
      <c r="PLQ197" s="973"/>
      <c r="PLR197" s="973"/>
      <c r="PLS197" s="973"/>
      <c r="PLT197" s="973"/>
      <c r="PLU197" s="973"/>
      <c r="PLV197" s="973"/>
      <c r="PLW197" s="973"/>
      <c r="PLX197" s="973"/>
      <c r="PLY197" s="973"/>
      <c r="PLZ197" s="973"/>
      <c r="PMA197" s="973"/>
      <c r="PMB197" s="973"/>
      <c r="PMC197" s="973"/>
      <c r="PMD197" s="973"/>
      <c r="PME197" s="973"/>
      <c r="PMF197" s="973"/>
      <c r="PMG197" s="973"/>
      <c r="PMH197" s="973"/>
      <c r="PMI197" s="973"/>
      <c r="PMJ197" s="973"/>
      <c r="PMK197" s="973"/>
      <c r="PML197" s="973"/>
      <c r="PMM197" s="973"/>
      <c r="PMN197" s="973"/>
      <c r="PMO197" s="973"/>
      <c r="PMP197" s="973"/>
      <c r="PMQ197" s="973"/>
      <c r="PMR197" s="973"/>
      <c r="PMS197" s="973"/>
      <c r="PMT197" s="973"/>
      <c r="PMU197" s="973"/>
      <c r="PMV197" s="973"/>
      <c r="PMW197" s="973"/>
      <c r="PMX197" s="973"/>
      <c r="PMY197" s="973"/>
      <c r="PMZ197" s="973"/>
      <c r="PNA197" s="973"/>
      <c r="PNB197" s="973"/>
      <c r="PNC197" s="973"/>
      <c r="PND197" s="973"/>
      <c r="PNE197" s="973"/>
      <c r="PNF197" s="973"/>
      <c r="PNG197" s="973"/>
      <c r="PNH197" s="973"/>
      <c r="PNI197" s="973"/>
      <c r="PNJ197" s="973"/>
      <c r="PNK197" s="973"/>
      <c r="PNL197" s="973"/>
      <c r="PNM197" s="973"/>
      <c r="PNN197" s="973"/>
      <c r="PNO197" s="973"/>
      <c r="PNP197" s="973"/>
      <c r="PNQ197" s="973"/>
      <c r="PNR197" s="973"/>
      <c r="PNS197" s="973"/>
      <c r="PNT197" s="973"/>
      <c r="PNU197" s="973"/>
      <c r="PNV197" s="973"/>
      <c r="PNW197" s="973"/>
      <c r="PNX197" s="973"/>
      <c r="PNY197" s="973"/>
      <c r="PNZ197" s="973"/>
      <c r="POA197" s="973"/>
      <c r="POB197" s="973"/>
      <c r="POC197" s="973"/>
      <c r="POD197" s="973"/>
      <c r="POE197" s="973"/>
      <c r="POF197" s="973"/>
      <c r="POG197" s="973"/>
      <c r="POH197" s="973"/>
      <c r="POI197" s="973"/>
      <c r="POJ197" s="973"/>
      <c r="POK197" s="973"/>
      <c r="POL197" s="973"/>
      <c r="POM197" s="973"/>
      <c r="PON197" s="973"/>
      <c r="POO197" s="973"/>
      <c r="POP197" s="973"/>
      <c r="POQ197" s="973"/>
      <c r="POR197" s="973"/>
      <c r="POS197" s="973"/>
      <c r="POT197" s="973"/>
      <c r="POU197" s="973"/>
      <c r="POV197" s="973"/>
      <c r="POW197" s="973"/>
      <c r="POX197" s="973"/>
      <c r="POY197" s="973"/>
      <c r="POZ197" s="973"/>
      <c r="PPA197" s="973"/>
      <c r="PPB197" s="973"/>
      <c r="PPC197" s="973"/>
      <c r="PPD197" s="973"/>
      <c r="PPE197" s="973"/>
      <c r="PPF197" s="973"/>
      <c r="PPG197" s="973"/>
      <c r="PPH197" s="973"/>
      <c r="PPI197" s="973"/>
      <c r="PPJ197" s="973"/>
      <c r="PPK197" s="973"/>
      <c r="PPL197" s="973"/>
      <c r="PPM197" s="973"/>
      <c r="PPN197" s="973"/>
      <c r="PPO197" s="973"/>
      <c r="PPP197" s="973"/>
      <c r="PPQ197" s="973"/>
      <c r="PPR197" s="973"/>
      <c r="PPS197" s="973"/>
      <c r="PPT197" s="973"/>
      <c r="PPU197" s="973"/>
      <c r="PPV197" s="973"/>
      <c r="PPW197" s="973"/>
      <c r="PPX197" s="973"/>
      <c r="PPY197" s="973"/>
      <c r="PPZ197" s="973"/>
      <c r="PQA197" s="973"/>
      <c r="PQB197" s="973"/>
      <c r="PQC197" s="973"/>
      <c r="PQD197" s="973"/>
      <c r="PQE197" s="973"/>
      <c r="PQF197" s="973"/>
      <c r="PQG197" s="973"/>
      <c r="PQH197" s="973"/>
      <c r="PQI197" s="973"/>
      <c r="PQJ197" s="973"/>
      <c r="PQK197" s="973"/>
      <c r="PQL197" s="973"/>
      <c r="PQM197" s="973"/>
      <c r="PQN197" s="973"/>
      <c r="PQO197" s="973"/>
      <c r="PQP197" s="973"/>
      <c r="PQQ197" s="973"/>
      <c r="PQR197" s="973"/>
      <c r="PQS197" s="973"/>
      <c r="PQT197" s="973"/>
      <c r="PQU197" s="973"/>
      <c r="PQV197" s="973"/>
      <c r="PQW197" s="973"/>
      <c r="PQX197" s="973"/>
      <c r="PQY197" s="973"/>
      <c r="PQZ197" s="973"/>
      <c r="PRA197" s="973"/>
      <c r="PRB197" s="973"/>
      <c r="PRC197" s="973"/>
      <c r="PRD197" s="973"/>
      <c r="PRE197" s="973"/>
      <c r="PRF197" s="973"/>
      <c r="PRG197" s="973"/>
      <c r="PRH197" s="973"/>
      <c r="PRI197" s="973"/>
      <c r="PRJ197" s="973"/>
      <c r="PRK197" s="973"/>
      <c r="PRL197" s="973"/>
      <c r="PRM197" s="973"/>
      <c r="PRN197" s="973"/>
      <c r="PRO197" s="973"/>
      <c r="PRP197" s="973"/>
      <c r="PRQ197" s="973"/>
      <c r="PRR197" s="973"/>
      <c r="PRS197" s="973"/>
      <c r="PRT197" s="973"/>
      <c r="PRU197" s="973"/>
      <c r="PRV197" s="973"/>
      <c r="PRW197" s="973"/>
      <c r="PRX197" s="973"/>
      <c r="PRY197" s="973"/>
      <c r="PRZ197" s="973"/>
      <c r="PSA197" s="973"/>
      <c r="PSB197" s="973"/>
      <c r="PSC197" s="973"/>
      <c r="PSD197" s="973"/>
      <c r="PSE197" s="973"/>
      <c r="PSF197" s="973"/>
      <c r="PSG197" s="973"/>
      <c r="PSH197" s="973"/>
      <c r="PSI197" s="973"/>
      <c r="PSJ197" s="973"/>
      <c r="PSK197" s="973"/>
      <c r="PSL197" s="973"/>
      <c r="PSM197" s="973"/>
      <c r="PSN197" s="973"/>
      <c r="PSO197" s="973"/>
      <c r="PSP197" s="973"/>
      <c r="PSQ197" s="973"/>
      <c r="PSR197" s="973"/>
      <c r="PSS197" s="973"/>
      <c r="PST197" s="973"/>
      <c r="PSU197" s="973"/>
      <c r="PSV197" s="973"/>
      <c r="PSW197" s="973"/>
      <c r="PSX197" s="973"/>
      <c r="PSY197" s="973"/>
      <c r="PSZ197" s="973"/>
      <c r="PTA197" s="973"/>
      <c r="PTB197" s="973"/>
      <c r="PTC197" s="973"/>
      <c r="PTD197" s="973"/>
      <c r="PTE197" s="973"/>
      <c r="PTF197" s="973"/>
      <c r="PTG197" s="973"/>
      <c r="PTH197" s="973"/>
      <c r="PTI197" s="973"/>
      <c r="PTJ197" s="973"/>
      <c r="PTK197" s="973"/>
      <c r="PTL197" s="973"/>
      <c r="PTM197" s="973"/>
      <c r="PTN197" s="973"/>
      <c r="PTO197" s="973"/>
      <c r="PTP197" s="973"/>
      <c r="PTQ197" s="973"/>
      <c r="PTR197" s="973"/>
      <c r="PTS197" s="973"/>
      <c r="PTT197" s="973"/>
      <c r="PTU197" s="973"/>
      <c r="PTV197" s="973"/>
      <c r="PTW197" s="973"/>
      <c r="PTX197" s="973"/>
      <c r="PTY197" s="973"/>
      <c r="PTZ197" s="973"/>
      <c r="PUA197" s="973"/>
      <c r="PUB197" s="973"/>
      <c r="PUC197" s="973"/>
      <c r="PUD197" s="973"/>
      <c r="PUE197" s="973"/>
      <c r="PUF197" s="973"/>
      <c r="PUG197" s="973"/>
      <c r="PUH197" s="973"/>
      <c r="PUI197" s="973"/>
      <c r="PUJ197" s="973"/>
      <c r="PUK197" s="973"/>
      <c r="PUL197" s="973"/>
      <c r="PUM197" s="973"/>
      <c r="PUN197" s="973"/>
      <c r="PUO197" s="973"/>
      <c r="PUP197" s="973"/>
      <c r="PUQ197" s="973"/>
      <c r="PUR197" s="973"/>
      <c r="PUS197" s="973"/>
      <c r="PUT197" s="973"/>
      <c r="PUU197" s="973"/>
      <c r="PUV197" s="973"/>
      <c r="PUW197" s="973"/>
      <c r="PUX197" s="973"/>
      <c r="PUY197" s="973"/>
      <c r="PUZ197" s="973"/>
      <c r="PVA197" s="973"/>
      <c r="PVB197" s="973"/>
      <c r="PVC197" s="973"/>
      <c r="PVD197" s="973"/>
      <c r="PVE197" s="973"/>
      <c r="PVF197" s="973"/>
      <c r="PVG197" s="973"/>
      <c r="PVH197" s="973"/>
      <c r="PVI197" s="973"/>
      <c r="PVJ197" s="973"/>
      <c r="PVK197" s="973"/>
      <c r="PVL197" s="973"/>
      <c r="PVM197" s="973"/>
      <c r="PVN197" s="973"/>
      <c r="PVO197" s="973"/>
      <c r="PVP197" s="973"/>
      <c r="PVQ197" s="973"/>
      <c r="PVR197" s="973"/>
      <c r="PVS197" s="973"/>
      <c r="PVT197" s="973"/>
      <c r="PVU197" s="973"/>
      <c r="PVV197" s="973"/>
      <c r="PVW197" s="973"/>
      <c r="PVX197" s="973"/>
      <c r="PVY197" s="973"/>
      <c r="PVZ197" s="973"/>
      <c r="PWA197" s="973"/>
      <c r="PWB197" s="973"/>
      <c r="PWC197" s="973"/>
      <c r="PWD197" s="973"/>
      <c r="PWE197" s="973"/>
      <c r="PWF197" s="973"/>
      <c r="PWG197" s="973"/>
      <c r="PWH197" s="973"/>
      <c r="PWI197" s="973"/>
      <c r="PWJ197" s="973"/>
      <c r="PWK197" s="973"/>
      <c r="PWL197" s="973"/>
      <c r="PWM197" s="973"/>
      <c r="PWN197" s="973"/>
      <c r="PWO197" s="973"/>
      <c r="PWP197" s="973"/>
      <c r="PWQ197" s="973"/>
      <c r="PWR197" s="973"/>
      <c r="PWS197" s="973"/>
      <c r="PWT197" s="973"/>
      <c r="PWU197" s="973"/>
      <c r="PWV197" s="973"/>
      <c r="PWW197" s="973"/>
      <c r="PWX197" s="973"/>
      <c r="PWY197" s="973"/>
      <c r="PWZ197" s="973"/>
      <c r="PXA197" s="973"/>
      <c r="PXB197" s="973"/>
      <c r="PXC197" s="973"/>
      <c r="PXD197" s="973"/>
      <c r="PXE197" s="973"/>
      <c r="PXF197" s="973"/>
      <c r="PXG197" s="973"/>
      <c r="PXH197" s="973"/>
      <c r="PXI197" s="973"/>
      <c r="PXJ197" s="973"/>
      <c r="PXK197" s="973"/>
      <c r="PXL197" s="973"/>
      <c r="PXM197" s="973"/>
      <c r="PXN197" s="973"/>
      <c r="PXO197" s="973"/>
      <c r="PXP197" s="973"/>
      <c r="PXQ197" s="973"/>
      <c r="PXR197" s="973"/>
      <c r="PXS197" s="973"/>
      <c r="PXT197" s="973"/>
      <c r="PXU197" s="973"/>
      <c r="PXV197" s="973"/>
      <c r="PXW197" s="973"/>
      <c r="PXX197" s="973"/>
      <c r="PXY197" s="973"/>
      <c r="PXZ197" s="973"/>
      <c r="PYA197" s="973"/>
      <c r="PYB197" s="973"/>
      <c r="PYC197" s="973"/>
      <c r="PYD197" s="973"/>
      <c r="PYE197" s="973"/>
      <c r="PYF197" s="973"/>
      <c r="PYG197" s="973"/>
      <c r="PYH197" s="973"/>
      <c r="PYI197" s="973"/>
      <c r="PYJ197" s="973"/>
      <c r="PYK197" s="973"/>
      <c r="PYL197" s="973"/>
      <c r="PYM197" s="973"/>
      <c r="PYN197" s="973"/>
      <c r="PYO197" s="973"/>
      <c r="PYP197" s="973"/>
      <c r="PYQ197" s="973"/>
      <c r="PYR197" s="973"/>
      <c r="PYS197" s="973"/>
      <c r="PYT197" s="973"/>
      <c r="PYU197" s="973"/>
      <c r="PYV197" s="973"/>
      <c r="PYW197" s="973"/>
      <c r="PYX197" s="973"/>
      <c r="PYY197" s="973"/>
      <c r="PYZ197" s="973"/>
      <c r="PZA197" s="973"/>
      <c r="PZB197" s="973"/>
      <c r="PZC197" s="973"/>
      <c r="PZD197" s="973"/>
      <c r="PZE197" s="973"/>
      <c r="PZF197" s="973"/>
      <c r="PZG197" s="973"/>
      <c r="PZH197" s="973"/>
      <c r="PZI197" s="973"/>
      <c r="PZJ197" s="973"/>
      <c r="PZK197" s="973"/>
      <c r="PZL197" s="973"/>
      <c r="PZM197" s="973"/>
      <c r="PZN197" s="973"/>
      <c r="PZO197" s="973"/>
      <c r="PZP197" s="973"/>
      <c r="PZQ197" s="973"/>
      <c r="PZR197" s="973"/>
      <c r="PZS197" s="973"/>
      <c r="PZT197" s="973"/>
      <c r="PZU197" s="973"/>
      <c r="PZV197" s="973"/>
      <c r="PZW197" s="973"/>
      <c r="PZX197" s="973"/>
      <c r="PZY197" s="973"/>
      <c r="PZZ197" s="973"/>
      <c r="QAA197" s="973"/>
      <c r="QAB197" s="973"/>
      <c r="QAC197" s="973"/>
      <c r="QAD197" s="973"/>
      <c r="QAE197" s="973"/>
      <c r="QAF197" s="973"/>
      <c r="QAG197" s="973"/>
      <c r="QAH197" s="973"/>
      <c r="QAI197" s="973"/>
      <c r="QAJ197" s="973"/>
      <c r="QAK197" s="973"/>
      <c r="QAL197" s="973"/>
      <c r="QAM197" s="973"/>
      <c r="QAN197" s="973"/>
      <c r="QAO197" s="973"/>
      <c r="QAP197" s="973"/>
      <c r="QAQ197" s="973"/>
      <c r="QAR197" s="973"/>
      <c r="QAS197" s="973"/>
      <c r="QAT197" s="973"/>
      <c r="QAU197" s="973"/>
      <c r="QAV197" s="973"/>
      <c r="QAW197" s="973"/>
      <c r="QAX197" s="973"/>
      <c r="QAY197" s="973"/>
      <c r="QAZ197" s="973"/>
      <c r="QBA197" s="973"/>
      <c r="QBB197" s="973"/>
      <c r="QBC197" s="973"/>
      <c r="QBD197" s="973"/>
      <c r="QBE197" s="973"/>
      <c r="QBF197" s="973"/>
      <c r="QBG197" s="973"/>
      <c r="QBH197" s="973"/>
      <c r="QBI197" s="973"/>
      <c r="QBJ197" s="973"/>
      <c r="QBK197" s="973"/>
      <c r="QBL197" s="973"/>
      <c r="QBM197" s="973"/>
      <c r="QBN197" s="973"/>
      <c r="QBO197" s="973"/>
      <c r="QBP197" s="973"/>
      <c r="QBQ197" s="973"/>
      <c r="QBR197" s="973"/>
      <c r="QBS197" s="973"/>
      <c r="QBT197" s="973"/>
      <c r="QBU197" s="973"/>
      <c r="QBV197" s="973"/>
      <c r="QBW197" s="973"/>
      <c r="QBX197" s="973"/>
      <c r="QBY197" s="973"/>
      <c r="QBZ197" s="973"/>
      <c r="QCA197" s="973"/>
      <c r="QCB197" s="973"/>
      <c r="QCC197" s="973"/>
      <c r="QCD197" s="973"/>
      <c r="QCE197" s="973"/>
      <c r="QCF197" s="973"/>
      <c r="QCG197" s="973"/>
      <c r="QCH197" s="973"/>
      <c r="QCI197" s="973"/>
      <c r="QCJ197" s="973"/>
      <c r="QCK197" s="973"/>
      <c r="QCL197" s="973"/>
      <c r="QCM197" s="973"/>
      <c r="QCN197" s="973"/>
      <c r="QCO197" s="973"/>
      <c r="QCP197" s="973"/>
      <c r="QCQ197" s="973"/>
      <c r="QCR197" s="973"/>
      <c r="QCS197" s="973"/>
      <c r="QCT197" s="973"/>
      <c r="QCU197" s="973"/>
      <c r="QCV197" s="973"/>
      <c r="QCW197" s="973"/>
      <c r="QCX197" s="973"/>
      <c r="QCY197" s="973"/>
      <c r="QCZ197" s="973"/>
      <c r="QDA197" s="973"/>
      <c r="QDB197" s="973"/>
      <c r="QDC197" s="973"/>
      <c r="QDD197" s="973"/>
      <c r="QDE197" s="973"/>
      <c r="QDF197" s="973"/>
      <c r="QDG197" s="973"/>
      <c r="QDH197" s="973"/>
      <c r="QDI197" s="973"/>
      <c r="QDJ197" s="973"/>
      <c r="QDK197" s="973"/>
      <c r="QDL197" s="973"/>
      <c r="QDM197" s="973"/>
      <c r="QDN197" s="973"/>
      <c r="QDO197" s="973"/>
      <c r="QDP197" s="973"/>
      <c r="QDQ197" s="973"/>
      <c r="QDR197" s="973"/>
      <c r="QDS197" s="973"/>
      <c r="QDT197" s="973"/>
      <c r="QDU197" s="973"/>
      <c r="QDV197" s="973"/>
      <c r="QDW197" s="973"/>
      <c r="QDX197" s="973"/>
      <c r="QDY197" s="973"/>
      <c r="QDZ197" s="973"/>
      <c r="QEA197" s="973"/>
      <c r="QEB197" s="973"/>
      <c r="QEC197" s="973"/>
      <c r="QED197" s="973"/>
      <c r="QEE197" s="973"/>
      <c r="QEF197" s="973"/>
      <c r="QEG197" s="973"/>
      <c r="QEH197" s="973"/>
      <c r="QEI197" s="973"/>
      <c r="QEJ197" s="973"/>
      <c r="QEK197" s="973"/>
      <c r="QEL197" s="973"/>
      <c r="QEM197" s="973"/>
      <c r="QEN197" s="973"/>
      <c r="QEO197" s="973"/>
      <c r="QEP197" s="973"/>
      <c r="QEQ197" s="973"/>
      <c r="QER197" s="973"/>
      <c r="QES197" s="973"/>
      <c r="QET197" s="973"/>
      <c r="QEU197" s="973"/>
      <c r="QEV197" s="973"/>
      <c r="QEW197" s="973"/>
      <c r="QEX197" s="973"/>
      <c r="QEY197" s="973"/>
      <c r="QEZ197" s="973"/>
      <c r="QFA197" s="973"/>
      <c r="QFB197" s="973"/>
      <c r="QFC197" s="973"/>
      <c r="QFD197" s="973"/>
      <c r="QFE197" s="973"/>
      <c r="QFF197" s="973"/>
      <c r="QFG197" s="973"/>
      <c r="QFH197" s="973"/>
      <c r="QFI197" s="973"/>
      <c r="QFJ197" s="973"/>
      <c r="QFK197" s="973"/>
      <c r="QFL197" s="973"/>
      <c r="QFM197" s="973"/>
      <c r="QFN197" s="973"/>
      <c r="QFO197" s="973"/>
      <c r="QFP197" s="973"/>
      <c r="QFQ197" s="973"/>
      <c r="QFR197" s="973"/>
      <c r="QFS197" s="973"/>
      <c r="QFT197" s="973"/>
      <c r="QFU197" s="973"/>
      <c r="QFV197" s="973"/>
      <c r="QFW197" s="973"/>
      <c r="QFX197" s="973"/>
      <c r="QFY197" s="973"/>
      <c r="QFZ197" s="973"/>
      <c r="QGA197" s="973"/>
      <c r="QGB197" s="973"/>
      <c r="QGC197" s="973"/>
      <c r="QGD197" s="973"/>
      <c r="QGE197" s="973"/>
      <c r="QGF197" s="973"/>
      <c r="QGG197" s="973"/>
      <c r="QGH197" s="973"/>
      <c r="QGI197" s="973"/>
      <c r="QGJ197" s="973"/>
      <c r="QGK197" s="973"/>
      <c r="QGL197" s="973"/>
      <c r="QGM197" s="973"/>
      <c r="QGN197" s="973"/>
      <c r="QGO197" s="973"/>
      <c r="QGP197" s="973"/>
      <c r="QGQ197" s="973"/>
      <c r="QGR197" s="973"/>
      <c r="QGS197" s="973"/>
      <c r="QGT197" s="973"/>
      <c r="QGU197" s="973"/>
      <c r="QGV197" s="973"/>
      <c r="QGW197" s="973"/>
      <c r="QGX197" s="973"/>
      <c r="QGY197" s="973"/>
      <c r="QGZ197" s="973"/>
      <c r="QHA197" s="973"/>
      <c r="QHB197" s="973"/>
      <c r="QHC197" s="973"/>
      <c r="QHD197" s="973"/>
      <c r="QHE197" s="973"/>
      <c r="QHF197" s="973"/>
      <c r="QHG197" s="973"/>
      <c r="QHH197" s="973"/>
      <c r="QHI197" s="973"/>
      <c r="QHJ197" s="973"/>
      <c r="QHK197" s="973"/>
      <c r="QHL197" s="973"/>
      <c r="QHM197" s="973"/>
      <c r="QHN197" s="973"/>
      <c r="QHO197" s="973"/>
      <c r="QHP197" s="973"/>
      <c r="QHQ197" s="973"/>
      <c r="QHR197" s="973"/>
      <c r="QHS197" s="973"/>
      <c r="QHT197" s="973"/>
      <c r="QHU197" s="973"/>
      <c r="QHV197" s="973"/>
      <c r="QHW197" s="973"/>
      <c r="QHX197" s="973"/>
      <c r="QHY197" s="973"/>
      <c r="QHZ197" s="973"/>
      <c r="QIA197" s="973"/>
      <c r="QIB197" s="973"/>
      <c r="QIC197" s="973"/>
      <c r="QID197" s="973"/>
      <c r="QIE197" s="973"/>
      <c r="QIF197" s="973"/>
      <c r="QIG197" s="973"/>
      <c r="QIH197" s="973"/>
      <c r="QII197" s="973"/>
      <c r="QIJ197" s="973"/>
      <c r="QIK197" s="973"/>
      <c r="QIL197" s="973"/>
      <c r="QIM197" s="973"/>
      <c r="QIN197" s="973"/>
      <c r="QIO197" s="973"/>
      <c r="QIP197" s="973"/>
      <c r="QIQ197" s="973"/>
      <c r="QIR197" s="973"/>
      <c r="QIS197" s="973"/>
      <c r="QIT197" s="973"/>
      <c r="QIU197" s="973"/>
      <c r="QIV197" s="973"/>
      <c r="QIW197" s="973"/>
      <c r="QIX197" s="973"/>
      <c r="QIY197" s="973"/>
      <c r="QIZ197" s="973"/>
      <c r="QJA197" s="973"/>
      <c r="QJB197" s="973"/>
      <c r="QJC197" s="973"/>
      <c r="QJD197" s="973"/>
      <c r="QJE197" s="973"/>
      <c r="QJF197" s="973"/>
      <c r="QJG197" s="973"/>
      <c r="QJH197" s="973"/>
      <c r="QJI197" s="973"/>
      <c r="QJJ197" s="973"/>
      <c r="QJK197" s="973"/>
      <c r="QJL197" s="973"/>
      <c r="QJM197" s="973"/>
      <c r="QJN197" s="973"/>
      <c r="QJO197" s="973"/>
      <c r="QJP197" s="973"/>
      <c r="QJQ197" s="973"/>
      <c r="QJR197" s="973"/>
      <c r="QJS197" s="973"/>
      <c r="QJT197" s="973"/>
      <c r="QJU197" s="973"/>
      <c r="QJV197" s="973"/>
      <c r="QJW197" s="973"/>
      <c r="QJX197" s="973"/>
      <c r="QJY197" s="973"/>
      <c r="QJZ197" s="973"/>
      <c r="QKA197" s="973"/>
      <c r="QKB197" s="973"/>
      <c r="QKC197" s="973"/>
      <c r="QKD197" s="973"/>
      <c r="QKE197" s="973"/>
      <c r="QKF197" s="973"/>
      <c r="QKG197" s="973"/>
      <c r="QKH197" s="973"/>
      <c r="QKI197" s="973"/>
      <c r="QKJ197" s="973"/>
      <c r="QKK197" s="973"/>
      <c r="QKL197" s="973"/>
      <c r="QKM197" s="973"/>
      <c r="QKN197" s="973"/>
      <c r="QKO197" s="973"/>
      <c r="QKP197" s="973"/>
      <c r="QKQ197" s="973"/>
      <c r="QKR197" s="973"/>
      <c r="QKS197" s="973"/>
      <c r="QKT197" s="973"/>
      <c r="QKU197" s="973"/>
      <c r="QKV197" s="973"/>
      <c r="QKW197" s="973"/>
      <c r="QKX197" s="973"/>
      <c r="QKY197" s="973"/>
      <c r="QKZ197" s="973"/>
      <c r="QLA197" s="973"/>
      <c r="QLB197" s="973"/>
      <c r="QLC197" s="973"/>
      <c r="QLD197" s="973"/>
      <c r="QLE197" s="973"/>
      <c r="QLF197" s="973"/>
      <c r="QLG197" s="973"/>
      <c r="QLH197" s="973"/>
      <c r="QLI197" s="973"/>
      <c r="QLJ197" s="973"/>
      <c r="QLK197" s="973"/>
      <c r="QLL197" s="973"/>
      <c r="QLM197" s="973"/>
      <c r="QLN197" s="973"/>
      <c r="QLO197" s="973"/>
      <c r="QLP197" s="973"/>
      <c r="QLQ197" s="973"/>
      <c r="QLR197" s="973"/>
      <c r="QLS197" s="973"/>
      <c r="QLT197" s="973"/>
      <c r="QLU197" s="973"/>
      <c r="QLV197" s="973"/>
      <c r="QLW197" s="973"/>
      <c r="QLX197" s="973"/>
      <c r="QLY197" s="973"/>
      <c r="QLZ197" s="973"/>
      <c r="QMA197" s="973"/>
      <c r="QMB197" s="973"/>
      <c r="QMC197" s="973"/>
      <c r="QMD197" s="973"/>
      <c r="QME197" s="973"/>
      <c r="QMF197" s="973"/>
      <c r="QMG197" s="973"/>
      <c r="QMH197" s="973"/>
      <c r="QMI197" s="973"/>
      <c r="QMJ197" s="973"/>
      <c r="QMK197" s="973"/>
      <c r="QML197" s="973"/>
      <c r="QMM197" s="973"/>
      <c r="QMN197" s="973"/>
      <c r="QMO197" s="973"/>
      <c r="QMP197" s="973"/>
      <c r="QMQ197" s="973"/>
      <c r="QMR197" s="973"/>
      <c r="QMS197" s="973"/>
      <c r="QMT197" s="973"/>
      <c r="QMU197" s="973"/>
      <c r="QMV197" s="973"/>
      <c r="QMW197" s="973"/>
      <c r="QMX197" s="973"/>
      <c r="QMY197" s="973"/>
      <c r="QMZ197" s="973"/>
      <c r="QNA197" s="973"/>
      <c r="QNB197" s="973"/>
      <c r="QNC197" s="973"/>
      <c r="QND197" s="973"/>
      <c r="QNE197" s="973"/>
      <c r="QNF197" s="973"/>
      <c r="QNG197" s="973"/>
      <c r="QNH197" s="973"/>
      <c r="QNI197" s="973"/>
      <c r="QNJ197" s="973"/>
      <c r="QNK197" s="973"/>
      <c r="QNL197" s="973"/>
      <c r="QNM197" s="973"/>
      <c r="QNN197" s="973"/>
      <c r="QNO197" s="973"/>
      <c r="QNP197" s="973"/>
      <c r="QNQ197" s="973"/>
      <c r="QNR197" s="973"/>
      <c r="QNS197" s="973"/>
      <c r="QNT197" s="973"/>
      <c r="QNU197" s="973"/>
      <c r="QNV197" s="973"/>
      <c r="QNW197" s="973"/>
      <c r="QNX197" s="973"/>
      <c r="QNY197" s="973"/>
      <c r="QNZ197" s="973"/>
      <c r="QOA197" s="973"/>
      <c r="QOB197" s="973"/>
      <c r="QOC197" s="973"/>
      <c r="QOD197" s="973"/>
      <c r="QOE197" s="973"/>
      <c r="QOF197" s="973"/>
      <c r="QOG197" s="973"/>
      <c r="QOH197" s="973"/>
      <c r="QOI197" s="973"/>
      <c r="QOJ197" s="973"/>
      <c r="QOK197" s="973"/>
      <c r="QOL197" s="973"/>
      <c r="QOM197" s="973"/>
      <c r="QON197" s="973"/>
      <c r="QOO197" s="973"/>
      <c r="QOP197" s="973"/>
      <c r="QOQ197" s="973"/>
      <c r="QOR197" s="973"/>
      <c r="QOS197" s="973"/>
      <c r="QOT197" s="973"/>
      <c r="QOU197" s="973"/>
      <c r="QOV197" s="973"/>
      <c r="QOW197" s="973"/>
      <c r="QOX197" s="973"/>
      <c r="QOY197" s="973"/>
      <c r="QOZ197" s="973"/>
      <c r="QPA197" s="973"/>
      <c r="QPB197" s="973"/>
      <c r="QPC197" s="973"/>
      <c r="QPD197" s="973"/>
      <c r="QPE197" s="973"/>
      <c r="QPF197" s="973"/>
      <c r="QPG197" s="973"/>
      <c r="QPH197" s="973"/>
      <c r="QPI197" s="973"/>
      <c r="QPJ197" s="973"/>
      <c r="QPK197" s="973"/>
      <c r="QPL197" s="973"/>
      <c r="QPM197" s="973"/>
      <c r="QPN197" s="973"/>
      <c r="QPO197" s="973"/>
      <c r="QPP197" s="973"/>
      <c r="QPQ197" s="973"/>
      <c r="QPR197" s="973"/>
      <c r="QPS197" s="973"/>
      <c r="QPT197" s="973"/>
      <c r="QPU197" s="973"/>
      <c r="QPV197" s="973"/>
      <c r="QPW197" s="973"/>
      <c r="QPX197" s="973"/>
      <c r="QPY197" s="973"/>
      <c r="QPZ197" s="973"/>
      <c r="QQA197" s="973"/>
      <c r="QQB197" s="973"/>
      <c r="QQC197" s="973"/>
      <c r="QQD197" s="973"/>
      <c r="QQE197" s="973"/>
      <c r="QQF197" s="973"/>
      <c r="QQG197" s="973"/>
      <c r="QQH197" s="973"/>
      <c r="QQI197" s="973"/>
      <c r="QQJ197" s="973"/>
      <c r="QQK197" s="973"/>
      <c r="QQL197" s="973"/>
      <c r="QQM197" s="973"/>
      <c r="QQN197" s="973"/>
      <c r="QQO197" s="973"/>
      <c r="QQP197" s="973"/>
      <c r="QQQ197" s="973"/>
      <c r="QQR197" s="973"/>
      <c r="QQS197" s="973"/>
      <c r="QQT197" s="973"/>
      <c r="QQU197" s="973"/>
      <c r="QQV197" s="973"/>
      <c r="QQW197" s="973"/>
      <c r="QQX197" s="973"/>
      <c r="QQY197" s="973"/>
      <c r="QQZ197" s="973"/>
      <c r="QRA197" s="973"/>
      <c r="QRB197" s="973"/>
      <c r="QRC197" s="973"/>
      <c r="QRD197" s="973"/>
      <c r="QRE197" s="973"/>
      <c r="QRF197" s="973"/>
      <c r="QRG197" s="973"/>
      <c r="QRH197" s="973"/>
      <c r="QRI197" s="973"/>
      <c r="QRJ197" s="973"/>
      <c r="QRK197" s="973"/>
      <c r="QRL197" s="973"/>
      <c r="QRM197" s="973"/>
      <c r="QRN197" s="973"/>
      <c r="QRO197" s="973"/>
      <c r="QRP197" s="973"/>
      <c r="QRQ197" s="973"/>
      <c r="QRR197" s="973"/>
      <c r="QRS197" s="973"/>
      <c r="QRT197" s="973"/>
      <c r="QRU197" s="973"/>
      <c r="QRV197" s="973"/>
      <c r="QRW197" s="973"/>
      <c r="QRX197" s="973"/>
      <c r="QRY197" s="973"/>
      <c r="QRZ197" s="973"/>
      <c r="QSA197" s="973"/>
      <c r="QSB197" s="973"/>
      <c r="QSC197" s="973"/>
      <c r="QSD197" s="973"/>
      <c r="QSE197" s="973"/>
      <c r="QSF197" s="973"/>
      <c r="QSG197" s="973"/>
      <c r="QSH197" s="973"/>
      <c r="QSI197" s="973"/>
      <c r="QSJ197" s="973"/>
      <c r="QSK197" s="973"/>
      <c r="QSL197" s="973"/>
      <c r="QSM197" s="973"/>
      <c r="QSN197" s="973"/>
      <c r="QSO197" s="973"/>
      <c r="QSP197" s="973"/>
      <c r="QSQ197" s="973"/>
      <c r="QSR197" s="973"/>
      <c r="QSS197" s="973"/>
      <c r="QST197" s="973"/>
      <c r="QSU197" s="973"/>
      <c r="QSV197" s="973"/>
      <c r="QSW197" s="973"/>
      <c r="QSX197" s="973"/>
      <c r="QSY197" s="973"/>
      <c r="QSZ197" s="973"/>
      <c r="QTA197" s="973"/>
      <c r="QTB197" s="973"/>
      <c r="QTC197" s="973"/>
      <c r="QTD197" s="973"/>
      <c r="QTE197" s="973"/>
      <c r="QTF197" s="973"/>
      <c r="QTG197" s="973"/>
      <c r="QTH197" s="973"/>
      <c r="QTI197" s="973"/>
      <c r="QTJ197" s="973"/>
      <c r="QTK197" s="973"/>
      <c r="QTL197" s="973"/>
      <c r="QTM197" s="973"/>
      <c r="QTN197" s="973"/>
      <c r="QTO197" s="973"/>
      <c r="QTP197" s="973"/>
      <c r="QTQ197" s="973"/>
      <c r="QTR197" s="973"/>
      <c r="QTS197" s="973"/>
      <c r="QTT197" s="973"/>
      <c r="QTU197" s="973"/>
      <c r="QTV197" s="973"/>
      <c r="QTW197" s="973"/>
      <c r="QTX197" s="973"/>
      <c r="QTY197" s="973"/>
      <c r="QTZ197" s="973"/>
      <c r="QUA197" s="973"/>
      <c r="QUB197" s="973"/>
      <c r="QUC197" s="973"/>
      <c r="QUD197" s="973"/>
      <c r="QUE197" s="973"/>
      <c r="QUF197" s="973"/>
      <c r="QUG197" s="973"/>
      <c r="QUH197" s="973"/>
      <c r="QUI197" s="973"/>
      <c r="QUJ197" s="973"/>
      <c r="QUK197" s="973"/>
      <c r="QUL197" s="973"/>
      <c r="QUM197" s="973"/>
      <c r="QUN197" s="973"/>
      <c r="QUO197" s="973"/>
      <c r="QUP197" s="973"/>
      <c r="QUQ197" s="973"/>
      <c r="QUR197" s="973"/>
      <c r="QUS197" s="973"/>
      <c r="QUT197" s="973"/>
      <c r="QUU197" s="973"/>
      <c r="QUV197" s="973"/>
      <c r="QUW197" s="973"/>
      <c r="QUX197" s="973"/>
      <c r="QUY197" s="973"/>
      <c r="QUZ197" s="973"/>
      <c r="QVA197" s="973"/>
      <c r="QVB197" s="973"/>
      <c r="QVC197" s="973"/>
      <c r="QVD197" s="973"/>
      <c r="QVE197" s="973"/>
      <c r="QVF197" s="973"/>
      <c r="QVG197" s="973"/>
      <c r="QVH197" s="973"/>
      <c r="QVI197" s="973"/>
      <c r="QVJ197" s="973"/>
      <c r="QVK197" s="973"/>
      <c r="QVL197" s="973"/>
      <c r="QVM197" s="973"/>
      <c r="QVN197" s="973"/>
      <c r="QVO197" s="973"/>
      <c r="QVP197" s="973"/>
      <c r="QVQ197" s="973"/>
      <c r="QVR197" s="973"/>
      <c r="QVS197" s="973"/>
      <c r="QVT197" s="973"/>
      <c r="QVU197" s="973"/>
      <c r="QVV197" s="973"/>
      <c r="QVW197" s="973"/>
      <c r="QVX197" s="973"/>
      <c r="QVY197" s="973"/>
      <c r="QVZ197" s="973"/>
      <c r="QWA197" s="973"/>
      <c r="QWB197" s="973"/>
      <c r="QWC197" s="973"/>
      <c r="QWD197" s="973"/>
      <c r="QWE197" s="973"/>
      <c r="QWF197" s="973"/>
      <c r="QWG197" s="973"/>
      <c r="QWH197" s="973"/>
      <c r="QWI197" s="973"/>
      <c r="QWJ197" s="973"/>
      <c r="QWK197" s="973"/>
      <c r="QWL197" s="973"/>
      <c r="QWM197" s="973"/>
      <c r="QWN197" s="973"/>
      <c r="QWO197" s="973"/>
      <c r="QWP197" s="973"/>
      <c r="QWQ197" s="973"/>
      <c r="QWR197" s="973"/>
      <c r="QWS197" s="973"/>
      <c r="QWT197" s="973"/>
      <c r="QWU197" s="973"/>
      <c r="QWV197" s="973"/>
      <c r="QWW197" s="973"/>
      <c r="QWX197" s="973"/>
      <c r="QWY197" s="973"/>
      <c r="QWZ197" s="973"/>
      <c r="QXA197" s="973"/>
      <c r="QXB197" s="973"/>
      <c r="QXC197" s="973"/>
      <c r="QXD197" s="973"/>
      <c r="QXE197" s="973"/>
      <c r="QXF197" s="973"/>
      <c r="QXG197" s="973"/>
      <c r="QXH197" s="973"/>
      <c r="QXI197" s="973"/>
      <c r="QXJ197" s="973"/>
      <c r="QXK197" s="973"/>
      <c r="QXL197" s="973"/>
      <c r="QXM197" s="973"/>
      <c r="QXN197" s="973"/>
      <c r="QXO197" s="973"/>
      <c r="QXP197" s="973"/>
      <c r="QXQ197" s="973"/>
      <c r="QXR197" s="973"/>
      <c r="QXS197" s="973"/>
      <c r="QXT197" s="973"/>
      <c r="QXU197" s="973"/>
      <c r="QXV197" s="973"/>
      <c r="QXW197" s="973"/>
      <c r="QXX197" s="973"/>
      <c r="QXY197" s="973"/>
      <c r="QXZ197" s="973"/>
      <c r="QYA197" s="973"/>
      <c r="QYB197" s="973"/>
      <c r="QYC197" s="973"/>
      <c r="QYD197" s="973"/>
      <c r="QYE197" s="973"/>
      <c r="QYF197" s="973"/>
      <c r="QYG197" s="973"/>
      <c r="QYH197" s="973"/>
      <c r="QYI197" s="973"/>
      <c r="QYJ197" s="973"/>
      <c r="QYK197" s="973"/>
      <c r="QYL197" s="973"/>
      <c r="QYM197" s="973"/>
      <c r="QYN197" s="973"/>
      <c r="QYO197" s="973"/>
      <c r="QYP197" s="973"/>
      <c r="QYQ197" s="973"/>
      <c r="QYR197" s="973"/>
      <c r="QYS197" s="973"/>
      <c r="QYT197" s="973"/>
      <c r="QYU197" s="973"/>
      <c r="QYV197" s="973"/>
      <c r="QYW197" s="973"/>
      <c r="QYX197" s="973"/>
      <c r="QYY197" s="973"/>
      <c r="QYZ197" s="973"/>
      <c r="QZA197" s="973"/>
      <c r="QZB197" s="973"/>
      <c r="QZC197" s="973"/>
      <c r="QZD197" s="973"/>
      <c r="QZE197" s="973"/>
      <c r="QZF197" s="973"/>
      <c r="QZG197" s="973"/>
      <c r="QZH197" s="973"/>
      <c r="QZI197" s="973"/>
      <c r="QZJ197" s="973"/>
      <c r="QZK197" s="973"/>
      <c r="QZL197" s="973"/>
      <c r="QZM197" s="973"/>
      <c r="QZN197" s="973"/>
      <c r="QZO197" s="973"/>
      <c r="QZP197" s="973"/>
      <c r="QZQ197" s="973"/>
      <c r="QZR197" s="973"/>
      <c r="QZS197" s="973"/>
      <c r="QZT197" s="973"/>
      <c r="QZU197" s="973"/>
      <c r="QZV197" s="973"/>
      <c r="QZW197" s="973"/>
      <c r="QZX197" s="973"/>
      <c r="QZY197" s="973"/>
      <c r="QZZ197" s="973"/>
      <c r="RAA197" s="973"/>
      <c r="RAB197" s="973"/>
      <c r="RAC197" s="973"/>
      <c r="RAD197" s="973"/>
      <c r="RAE197" s="973"/>
      <c r="RAF197" s="973"/>
      <c r="RAG197" s="973"/>
      <c r="RAH197" s="973"/>
      <c r="RAI197" s="973"/>
      <c r="RAJ197" s="973"/>
      <c r="RAK197" s="973"/>
      <c r="RAL197" s="973"/>
      <c r="RAM197" s="973"/>
      <c r="RAN197" s="973"/>
      <c r="RAO197" s="973"/>
      <c r="RAP197" s="973"/>
      <c r="RAQ197" s="973"/>
      <c r="RAR197" s="973"/>
      <c r="RAS197" s="973"/>
      <c r="RAT197" s="973"/>
      <c r="RAU197" s="973"/>
      <c r="RAV197" s="973"/>
      <c r="RAW197" s="973"/>
      <c r="RAX197" s="973"/>
      <c r="RAY197" s="973"/>
      <c r="RAZ197" s="973"/>
      <c r="RBA197" s="973"/>
      <c r="RBB197" s="973"/>
      <c r="RBC197" s="973"/>
      <c r="RBD197" s="973"/>
      <c r="RBE197" s="973"/>
      <c r="RBF197" s="973"/>
      <c r="RBG197" s="973"/>
      <c r="RBH197" s="973"/>
      <c r="RBI197" s="973"/>
      <c r="RBJ197" s="973"/>
      <c r="RBK197" s="973"/>
      <c r="RBL197" s="973"/>
      <c r="RBM197" s="973"/>
      <c r="RBN197" s="973"/>
      <c r="RBO197" s="973"/>
      <c r="RBP197" s="973"/>
      <c r="RBQ197" s="973"/>
      <c r="RBR197" s="973"/>
      <c r="RBS197" s="973"/>
      <c r="RBT197" s="973"/>
      <c r="RBU197" s="973"/>
      <c r="RBV197" s="973"/>
      <c r="RBW197" s="973"/>
      <c r="RBX197" s="973"/>
      <c r="RBY197" s="973"/>
      <c r="RBZ197" s="973"/>
      <c r="RCA197" s="973"/>
      <c r="RCB197" s="973"/>
      <c r="RCC197" s="973"/>
      <c r="RCD197" s="973"/>
      <c r="RCE197" s="973"/>
      <c r="RCF197" s="973"/>
      <c r="RCG197" s="973"/>
      <c r="RCH197" s="973"/>
      <c r="RCI197" s="973"/>
      <c r="RCJ197" s="973"/>
      <c r="RCK197" s="973"/>
      <c r="RCL197" s="973"/>
      <c r="RCM197" s="973"/>
      <c r="RCN197" s="973"/>
      <c r="RCO197" s="973"/>
      <c r="RCP197" s="973"/>
      <c r="RCQ197" s="973"/>
      <c r="RCR197" s="973"/>
      <c r="RCS197" s="973"/>
      <c r="RCT197" s="973"/>
      <c r="RCU197" s="973"/>
      <c r="RCV197" s="973"/>
      <c r="RCW197" s="973"/>
      <c r="RCX197" s="973"/>
      <c r="RCY197" s="973"/>
      <c r="RCZ197" s="973"/>
      <c r="RDA197" s="973"/>
      <c r="RDB197" s="973"/>
      <c r="RDC197" s="973"/>
      <c r="RDD197" s="973"/>
      <c r="RDE197" s="973"/>
      <c r="RDF197" s="973"/>
      <c r="RDG197" s="973"/>
      <c r="RDH197" s="973"/>
      <c r="RDI197" s="973"/>
      <c r="RDJ197" s="973"/>
      <c r="RDK197" s="973"/>
      <c r="RDL197" s="973"/>
      <c r="RDM197" s="973"/>
      <c r="RDN197" s="973"/>
      <c r="RDO197" s="973"/>
      <c r="RDP197" s="973"/>
      <c r="RDQ197" s="973"/>
      <c r="RDR197" s="973"/>
      <c r="RDS197" s="973"/>
      <c r="RDT197" s="973"/>
      <c r="RDU197" s="973"/>
      <c r="RDV197" s="973"/>
      <c r="RDW197" s="973"/>
      <c r="RDX197" s="973"/>
      <c r="RDY197" s="973"/>
      <c r="RDZ197" s="973"/>
      <c r="REA197" s="973"/>
      <c r="REB197" s="973"/>
      <c r="REC197" s="973"/>
      <c r="RED197" s="973"/>
      <c r="REE197" s="973"/>
      <c r="REF197" s="973"/>
      <c r="REG197" s="973"/>
      <c r="REH197" s="973"/>
      <c r="REI197" s="973"/>
      <c r="REJ197" s="973"/>
      <c r="REK197" s="973"/>
      <c r="REL197" s="973"/>
      <c r="REM197" s="973"/>
      <c r="REN197" s="973"/>
      <c r="REO197" s="973"/>
      <c r="REP197" s="973"/>
      <c r="REQ197" s="973"/>
      <c r="RER197" s="973"/>
      <c r="RES197" s="973"/>
      <c r="RET197" s="973"/>
      <c r="REU197" s="973"/>
      <c r="REV197" s="973"/>
      <c r="REW197" s="973"/>
      <c r="REX197" s="973"/>
      <c r="REY197" s="973"/>
      <c r="REZ197" s="973"/>
      <c r="RFA197" s="973"/>
      <c r="RFB197" s="973"/>
      <c r="RFC197" s="973"/>
      <c r="RFD197" s="973"/>
      <c r="RFE197" s="973"/>
      <c r="RFF197" s="973"/>
      <c r="RFG197" s="973"/>
      <c r="RFH197" s="973"/>
      <c r="RFI197" s="973"/>
      <c r="RFJ197" s="973"/>
      <c r="RFK197" s="973"/>
      <c r="RFL197" s="973"/>
      <c r="RFM197" s="973"/>
      <c r="RFN197" s="973"/>
      <c r="RFO197" s="973"/>
      <c r="RFP197" s="973"/>
      <c r="RFQ197" s="973"/>
      <c r="RFR197" s="973"/>
      <c r="RFS197" s="973"/>
      <c r="RFT197" s="973"/>
      <c r="RFU197" s="973"/>
      <c r="RFV197" s="973"/>
      <c r="RFW197" s="973"/>
      <c r="RFX197" s="973"/>
      <c r="RFY197" s="973"/>
      <c r="RFZ197" s="973"/>
      <c r="RGA197" s="973"/>
      <c r="RGB197" s="973"/>
      <c r="RGC197" s="973"/>
      <c r="RGD197" s="973"/>
      <c r="RGE197" s="973"/>
      <c r="RGF197" s="973"/>
      <c r="RGG197" s="973"/>
      <c r="RGH197" s="973"/>
      <c r="RGI197" s="973"/>
      <c r="RGJ197" s="973"/>
      <c r="RGK197" s="973"/>
      <c r="RGL197" s="973"/>
      <c r="RGM197" s="973"/>
      <c r="RGN197" s="973"/>
      <c r="RGO197" s="973"/>
      <c r="RGP197" s="973"/>
      <c r="RGQ197" s="973"/>
      <c r="RGR197" s="973"/>
      <c r="RGS197" s="973"/>
      <c r="RGT197" s="973"/>
      <c r="RGU197" s="973"/>
      <c r="RGV197" s="973"/>
      <c r="RGW197" s="973"/>
      <c r="RGX197" s="973"/>
      <c r="RGY197" s="973"/>
      <c r="RGZ197" s="973"/>
      <c r="RHA197" s="973"/>
      <c r="RHB197" s="973"/>
      <c r="RHC197" s="973"/>
      <c r="RHD197" s="973"/>
      <c r="RHE197" s="973"/>
      <c r="RHF197" s="973"/>
      <c r="RHG197" s="973"/>
      <c r="RHH197" s="973"/>
      <c r="RHI197" s="973"/>
      <c r="RHJ197" s="973"/>
      <c r="RHK197" s="973"/>
      <c r="RHL197" s="973"/>
      <c r="RHM197" s="973"/>
      <c r="RHN197" s="973"/>
      <c r="RHO197" s="973"/>
      <c r="RHP197" s="973"/>
      <c r="RHQ197" s="973"/>
      <c r="RHR197" s="973"/>
      <c r="RHS197" s="973"/>
      <c r="RHT197" s="973"/>
      <c r="RHU197" s="973"/>
      <c r="RHV197" s="973"/>
      <c r="RHW197" s="973"/>
      <c r="RHX197" s="973"/>
      <c r="RHY197" s="973"/>
      <c r="RHZ197" s="973"/>
      <c r="RIA197" s="973"/>
      <c r="RIB197" s="973"/>
      <c r="RIC197" s="973"/>
      <c r="RID197" s="973"/>
      <c r="RIE197" s="973"/>
      <c r="RIF197" s="973"/>
      <c r="RIG197" s="973"/>
      <c r="RIH197" s="973"/>
      <c r="RII197" s="973"/>
      <c r="RIJ197" s="973"/>
      <c r="RIK197" s="973"/>
      <c r="RIL197" s="973"/>
      <c r="RIM197" s="973"/>
      <c r="RIN197" s="973"/>
      <c r="RIO197" s="973"/>
      <c r="RIP197" s="973"/>
      <c r="RIQ197" s="973"/>
      <c r="RIR197" s="973"/>
      <c r="RIS197" s="973"/>
      <c r="RIT197" s="973"/>
      <c r="RIU197" s="973"/>
      <c r="RIV197" s="973"/>
      <c r="RIW197" s="973"/>
      <c r="RIX197" s="973"/>
      <c r="RIY197" s="973"/>
      <c r="RIZ197" s="973"/>
      <c r="RJA197" s="973"/>
      <c r="RJB197" s="973"/>
      <c r="RJC197" s="973"/>
      <c r="RJD197" s="973"/>
      <c r="RJE197" s="973"/>
      <c r="RJF197" s="973"/>
      <c r="RJG197" s="973"/>
      <c r="RJH197" s="973"/>
      <c r="RJI197" s="973"/>
      <c r="RJJ197" s="973"/>
      <c r="RJK197" s="973"/>
      <c r="RJL197" s="973"/>
      <c r="RJM197" s="973"/>
      <c r="RJN197" s="973"/>
      <c r="RJO197" s="973"/>
      <c r="RJP197" s="973"/>
      <c r="RJQ197" s="973"/>
      <c r="RJR197" s="973"/>
      <c r="RJS197" s="973"/>
      <c r="RJT197" s="973"/>
      <c r="RJU197" s="973"/>
      <c r="RJV197" s="973"/>
      <c r="RJW197" s="973"/>
      <c r="RJX197" s="973"/>
      <c r="RJY197" s="973"/>
      <c r="RJZ197" s="973"/>
      <c r="RKA197" s="973"/>
      <c r="RKB197" s="973"/>
      <c r="RKC197" s="973"/>
      <c r="RKD197" s="973"/>
      <c r="RKE197" s="973"/>
      <c r="RKF197" s="973"/>
      <c r="RKG197" s="973"/>
      <c r="RKH197" s="973"/>
      <c r="RKI197" s="973"/>
      <c r="RKJ197" s="973"/>
      <c r="RKK197" s="973"/>
      <c r="RKL197" s="973"/>
      <c r="RKM197" s="973"/>
      <c r="RKN197" s="973"/>
      <c r="RKO197" s="973"/>
      <c r="RKP197" s="973"/>
      <c r="RKQ197" s="973"/>
      <c r="RKR197" s="973"/>
      <c r="RKS197" s="973"/>
      <c r="RKT197" s="973"/>
      <c r="RKU197" s="973"/>
      <c r="RKV197" s="973"/>
      <c r="RKW197" s="973"/>
      <c r="RKX197" s="973"/>
      <c r="RKY197" s="973"/>
      <c r="RKZ197" s="973"/>
      <c r="RLA197" s="973"/>
      <c r="RLB197" s="973"/>
      <c r="RLC197" s="973"/>
      <c r="RLD197" s="973"/>
      <c r="RLE197" s="973"/>
      <c r="RLF197" s="973"/>
      <c r="RLG197" s="973"/>
      <c r="RLH197" s="973"/>
      <c r="RLI197" s="973"/>
      <c r="RLJ197" s="973"/>
      <c r="RLK197" s="973"/>
      <c r="RLL197" s="973"/>
      <c r="RLM197" s="973"/>
      <c r="RLN197" s="973"/>
      <c r="RLO197" s="973"/>
      <c r="RLP197" s="973"/>
      <c r="RLQ197" s="973"/>
      <c r="RLR197" s="973"/>
      <c r="RLS197" s="973"/>
      <c r="RLT197" s="973"/>
      <c r="RLU197" s="973"/>
      <c r="RLV197" s="973"/>
      <c r="RLW197" s="973"/>
      <c r="RLX197" s="973"/>
      <c r="RLY197" s="973"/>
      <c r="RLZ197" s="973"/>
      <c r="RMA197" s="973"/>
      <c r="RMB197" s="973"/>
      <c r="RMC197" s="973"/>
      <c r="RMD197" s="973"/>
      <c r="RME197" s="973"/>
      <c r="RMF197" s="973"/>
      <c r="RMG197" s="973"/>
      <c r="RMH197" s="973"/>
      <c r="RMI197" s="973"/>
      <c r="RMJ197" s="973"/>
      <c r="RMK197" s="973"/>
      <c r="RML197" s="973"/>
      <c r="RMM197" s="973"/>
      <c r="RMN197" s="973"/>
      <c r="RMO197" s="973"/>
      <c r="RMP197" s="973"/>
      <c r="RMQ197" s="973"/>
      <c r="RMR197" s="973"/>
      <c r="RMS197" s="973"/>
      <c r="RMT197" s="973"/>
      <c r="RMU197" s="973"/>
      <c r="RMV197" s="973"/>
      <c r="RMW197" s="973"/>
      <c r="RMX197" s="973"/>
      <c r="RMY197" s="973"/>
      <c r="RMZ197" s="973"/>
      <c r="RNA197" s="973"/>
      <c r="RNB197" s="973"/>
      <c r="RNC197" s="973"/>
      <c r="RND197" s="973"/>
      <c r="RNE197" s="973"/>
      <c r="RNF197" s="973"/>
      <c r="RNG197" s="973"/>
      <c r="RNH197" s="973"/>
      <c r="RNI197" s="973"/>
      <c r="RNJ197" s="973"/>
      <c r="RNK197" s="973"/>
      <c r="RNL197" s="973"/>
      <c r="RNM197" s="973"/>
      <c r="RNN197" s="973"/>
      <c r="RNO197" s="973"/>
      <c r="RNP197" s="973"/>
      <c r="RNQ197" s="973"/>
      <c r="RNR197" s="973"/>
      <c r="RNS197" s="973"/>
      <c r="RNT197" s="973"/>
      <c r="RNU197" s="973"/>
      <c r="RNV197" s="973"/>
      <c r="RNW197" s="973"/>
      <c r="RNX197" s="973"/>
      <c r="RNY197" s="973"/>
      <c r="RNZ197" s="973"/>
      <c r="ROA197" s="973"/>
      <c r="ROB197" s="973"/>
      <c r="ROC197" s="973"/>
      <c r="ROD197" s="973"/>
      <c r="ROE197" s="973"/>
      <c r="ROF197" s="973"/>
      <c r="ROG197" s="973"/>
      <c r="ROH197" s="973"/>
      <c r="ROI197" s="973"/>
      <c r="ROJ197" s="973"/>
      <c r="ROK197" s="973"/>
      <c r="ROL197" s="973"/>
      <c r="ROM197" s="973"/>
      <c r="RON197" s="973"/>
      <c r="ROO197" s="973"/>
      <c r="ROP197" s="973"/>
      <c r="ROQ197" s="973"/>
      <c r="ROR197" s="973"/>
      <c r="ROS197" s="973"/>
      <c r="ROT197" s="973"/>
      <c r="ROU197" s="973"/>
      <c r="ROV197" s="973"/>
      <c r="ROW197" s="973"/>
      <c r="ROX197" s="973"/>
      <c r="ROY197" s="973"/>
      <c r="ROZ197" s="973"/>
      <c r="RPA197" s="973"/>
      <c r="RPB197" s="973"/>
      <c r="RPC197" s="973"/>
      <c r="RPD197" s="973"/>
      <c r="RPE197" s="973"/>
      <c r="RPF197" s="973"/>
      <c r="RPG197" s="973"/>
      <c r="RPH197" s="973"/>
      <c r="RPI197" s="973"/>
      <c r="RPJ197" s="973"/>
      <c r="RPK197" s="973"/>
      <c r="RPL197" s="973"/>
      <c r="RPM197" s="973"/>
      <c r="RPN197" s="973"/>
      <c r="RPO197" s="973"/>
      <c r="RPP197" s="973"/>
      <c r="RPQ197" s="973"/>
      <c r="RPR197" s="973"/>
      <c r="RPS197" s="973"/>
      <c r="RPT197" s="973"/>
      <c r="RPU197" s="973"/>
      <c r="RPV197" s="973"/>
      <c r="RPW197" s="973"/>
      <c r="RPX197" s="973"/>
      <c r="RPY197" s="973"/>
      <c r="RPZ197" s="973"/>
      <c r="RQA197" s="973"/>
      <c r="RQB197" s="973"/>
      <c r="RQC197" s="973"/>
      <c r="RQD197" s="973"/>
      <c r="RQE197" s="973"/>
      <c r="RQF197" s="973"/>
      <c r="RQG197" s="973"/>
      <c r="RQH197" s="973"/>
      <c r="RQI197" s="973"/>
      <c r="RQJ197" s="973"/>
      <c r="RQK197" s="973"/>
      <c r="RQL197" s="973"/>
      <c r="RQM197" s="973"/>
      <c r="RQN197" s="973"/>
      <c r="RQO197" s="973"/>
      <c r="RQP197" s="973"/>
      <c r="RQQ197" s="973"/>
      <c r="RQR197" s="973"/>
      <c r="RQS197" s="973"/>
      <c r="RQT197" s="973"/>
      <c r="RQU197" s="973"/>
      <c r="RQV197" s="973"/>
      <c r="RQW197" s="973"/>
      <c r="RQX197" s="973"/>
      <c r="RQY197" s="973"/>
      <c r="RQZ197" s="973"/>
      <c r="RRA197" s="973"/>
      <c r="RRB197" s="973"/>
      <c r="RRC197" s="973"/>
      <c r="RRD197" s="973"/>
      <c r="RRE197" s="973"/>
      <c r="RRF197" s="973"/>
      <c r="RRG197" s="973"/>
      <c r="RRH197" s="973"/>
      <c r="RRI197" s="973"/>
      <c r="RRJ197" s="973"/>
      <c r="RRK197" s="973"/>
      <c r="RRL197" s="973"/>
      <c r="RRM197" s="973"/>
      <c r="RRN197" s="973"/>
      <c r="RRO197" s="973"/>
      <c r="RRP197" s="973"/>
      <c r="RRQ197" s="973"/>
      <c r="RRR197" s="973"/>
      <c r="RRS197" s="973"/>
      <c r="RRT197" s="973"/>
      <c r="RRU197" s="973"/>
      <c r="RRV197" s="973"/>
      <c r="RRW197" s="973"/>
      <c r="RRX197" s="973"/>
      <c r="RRY197" s="973"/>
      <c r="RRZ197" s="973"/>
      <c r="RSA197" s="973"/>
      <c r="RSB197" s="973"/>
      <c r="RSC197" s="973"/>
      <c r="RSD197" s="973"/>
      <c r="RSE197" s="973"/>
      <c r="RSF197" s="973"/>
      <c r="RSG197" s="973"/>
      <c r="RSH197" s="973"/>
      <c r="RSI197" s="973"/>
      <c r="RSJ197" s="973"/>
      <c r="RSK197" s="973"/>
      <c r="RSL197" s="973"/>
      <c r="RSM197" s="973"/>
      <c r="RSN197" s="973"/>
      <c r="RSO197" s="973"/>
      <c r="RSP197" s="973"/>
      <c r="RSQ197" s="973"/>
      <c r="RSR197" s="973"/>
      <c r="RSS197" s="973"/>
      <c r="RST197" s="973"/>
      <c r="RSU197" s="973"/>
      <c r="RSV197" s="973"/>
      <c r="RSW197" s="973"/>
      <c r="RSX197" s="973"/>
      <c r="RSY197" s="973"/>
      <c r="RSZ197" s="973"/>
      <c r="RTA197" s="973"/>
      <c r="RTB197" s="973"/>
      <c r="RTC197" s="973"/>
      <c r="RTD197" s="973"/>
      <c r="RTE197" s="973"/>
      <c r="RTF197" s="973"/>
      <c r="RTG197" s="973"/>
      <c r="RTH197" s="973"/>
      <c r="RTI197" s="973"/>
      <c r="RTJ197" s="973"/>
      <c r="RTK197" s="973"/>
      <c r="RTL197" s="973"/>
      <c r="RTM197" s="973"/>
      <c r="RTN197" s="973"/>
      <c r="RTO197" s="973"/>
      <c r="RTP197" s="973"/>
      <c r="RTQ197" s="973"/>
      <c r="RTR197" s="973"/>
      <c r="RTS197" s="973"/>
      <c r="RTT197" s="973"/>
      <c r="RTU197" s="973"/>
      <c r="RTV197" s="973"/>
      <c r="RTW197" s="973"/>
      <c r="RTX197" s="973"/>
      <c r="RTY197" s="973"/>
      <c r="RTZ197" s="973"/>
      <c r="RUA197" s="973"/>
      <c r="RUB197" s="973"/>
      <c r="RUC197" s="973"/>
      <c r="RUD197" s="973"/>
      <c r="RUE197" s="973"/>
      <c r="RUF197" s="973"/>
      <c r="RUG197" s="973"/>
      <c r="RUH197" s="973"/>
      <c r="RUI197" s="973"/>
      <c r="RUJ197" s="973"/>
      <c r="RUK197" s="973"/>
      <c r="RUL197" s="973"/>
      <c r="RUM197" s="973"/>
      <c r="RUN197" s="973"/>
      <c r="RUO197" s="973"/>
      <c r="RUP197" s="973"/>
      <c r="RUQ197" s="973"/>
      <c r="RUR197" s="973"/>
      <c r="RUS197" s="973"/>
      <c r="RUT197" s="973"/>
      <c r="RUU197" s="973"/>
      <c r="RUV197" s="973"/>
      <c r="RUW197" s="973"/>
      <c r="RUX197" s="973"/>
      <c r="RUY197" s="973"/>
      <c r="RUZ197" s="973"/>
      <c r="RVA197" s="973"/>
      <c r="RVB197" s="973"/>
      <c r="RVC197" s="973"/>
      <c r="RVD197" s="973"/>
      <c r="RVE197" s="973"/>
      <c r="RVF197" s="973"/>
      <c r="RVG197" s="973"/>
      <c r="RVH197" s="973"/>
      <c r="RVI197" s="973"/>
      <c r="RVJ197" s="973"/>
      <c r="RVK197" s="973"/>
      <c r="RVL197" s="973"/>
      <c r="RVM197" s="973"/>
      <c r="RVN197" s="973"/>
      <c r="RVO197" s="973"/>
      <c r="RVP197" s="973"/>
      <c r="RVQ197" s="973"/>
      <c r="RVR197" s="973"/>
      <c r="RVS197" s="973"/>
      <c r="RVT197" s="973"/>
      <c r="RVU197" s="973"/>
      <c r="RVV197" s="973"/>
      <c r="RVW197" s="973"/>
      <c r="RVX197" s="973"/>
      <c r="RVY197" s="973"/>
      <c r="RVZ197" s="973"/>
      <c r="RWA197" s="973"/>
      <c r="RWB197" s="973"/>
      <c r="RWC197" s="973"/>
      <c r="RWD197" s="973"/>
      <c r="RWE197" s="973"/>
      <c r="RWF197" s="973"/>
      <c r="RWG197" s="973"/>
      <c r="RWH197" s="973"/>
      <c r="RWI197" s="973"/>
      <c r="RWJ197" s="973"/>
      <c r="RWK197" s="973"/>
      <c r="RWL197" s="973"/>
      <c r="RWM197" s="973"/>
      <c r="RWN197" s="973"/>
      <c r="RWO197" s="973"/>
      <c r="RWP197" s="973"/>
      <c r="RWQ197" s="973"/>
      <c r="RWR197" s="973"/>
      <c r="RWS197" s="973"/>
      <c r="RWT197" s="973"/>
      <c r="RWU197" s="973"/>
      <c r="RWV197" s="973"/>
      <c r="RWW197" s="973"/>
      <c r="RWX197" s="973"/>
      <c r="RWY197" s="973"/>
      <c r="RWZ197" s="973"/>
      <c r="RXA197" s="973"/>
      <c r="RXB197" s="973"/>
      <c r="RXC197" s="973"/>
      <c r="RXD197" s="973"/>
      <c r="RXE197" s="973"/>
      <c r="RXF197" s="973"/>
      <c r="RXG197" s="973"/>
      <c r="RXH197" s="973"/>
      <c r="RXI197" s="973"/>
      <c r="RXJ197" s="973"/>
      <c r="RXK197" s="973"/>
      <c r="RXL197" s="973"/>
      <c r="RXM197" s="973"/>
      <c r="RXN197" s="973"/>
      <c r="RXO197" s="973"/>
      <c r="RXP197" s="973"/>
      <c r="RXQ197" s="973"/>
      <c r="RXR197" s="973"/>
      <c r="RXS197" s="973"/>
      <c r="RXT197" s="973"/>
      <c r="RXU197" s="973"/>
      <c r="RXV197" s="973"/>
      <c r="RXW197" s="973"/>
      <c r="RXX197" s="973"/>
      <c r="RXY197" s="973"/>
      <c r="RXZ197" s="973"/>
      <c r="RYA197" s="973"/>
      <c r="RYB197" s="973"/>
      <c r="RYC197" s="973"/>
      <c r="RYD197" s="973"/>
      <c r="RYE197" s="973"/>
      <c r="RYF197" s="973"/>
      <c r="RYG197" s="973"/>
      <c r="RYH197" s="973"/>
      <c r="RYI197" s="973"/>
      <c r="RYJ197" s="973"/>
      <c r="RYK197" s="973"/>
      <c r="RYL197" s="973"/>
      <c r="RYM197" s="973"/>
      <c r="RYN197" s="973"/>
      <c r="RYO197" s="973"/>
      <c r="RYP197" s="973"/>
      <c r="RYQ197" s="973"/>
      <c r="RYR197" s="973"/>
      <c r="RYS197" s="973"/>
      <c r="RYT197" s="973"/>
      <c r="RYU197" s="973"/>
      <c r="RYV197" s="973"/>
      <c r="RYW197" s="973"/>
      <c r="RYX197" s="973"/>
      <c r="RYY197" s="973"/>
      <c r="RYZ197" s="973"/>
      <c r="RZA197" s="973"/>
      <c r="RZB197" s="973"/>
      <c r="RZC197" s="973"/>
      <c r="RZD197" s="973"/>
      <c r="RZE197" s="973"/>
      <c r="RZF197" s="973"/>
      <c r="RZG197" s="973"/>
      <c r="RZH197" s="973"/>
      <c r="RZI197" s="973"/>
      <c r="RZJ197" s="973"/>
      <c r="RZK197" s="973"/>
      <c r="RZL197" s="973"/>
      <c r="RZM197" s="973"/>
      <c r="RZN197" s="973"/>
      <c r="RZO197" s="973"/>
      <c r="RZP197" s="973"/>
      <c r="RZQ197" s="973"/>
      <c r="RZR197" s="973"/>
      <c r="RZS197" s="973"/>
      <c r="RZT197" s="973"/>
      <c r="RZU197" s="973"/>
      <c r="RZV197" s="973"/>
      <c r="RZW197" s="973"/>
      <c r="RZX197" s="973"/>
      <c r="RZY197" s="973"/>
      <c r="RZZ197" s="973"/>
      <c r="SAA197" s="973"/>
      <c r="SAB197" s="973"/>
      <c r="SAC197" s="973"/>
      <c r="SAD197" s="973"/>
      <c r="SAE197" s="973"/>
      <c r="SAF197" s="973"/>
      <c r="SAG197" s="973"/>
      <c r="SAH197" s="973"/>
      <c r="SAI197" s="973"/>
      <c r="SAJ197" s="973"/>
      <c r="SAK197" s="973"/>
      <c r="SAL197" s="973"/>
      <c r="SAM197" s="973"/>
      <c r="SAN197" s="973"/>
      <c r="SAO197" s="973"/>
      <c r="SAP197" s="973"/>
      <c r="SAQ197" s="973"/>
      <c r="SAR197" s="973"/>
      <c r="SAS197" s="973"/>
      <c r="SAT197" s="973"/>
      <c r="SAU197" s="973"/>
      <c r="SAV197" s="973"/>
      <c r="SAW197" s="973"/>
      <c r="SAX197" s="973"/>
      <c r="SAY197" s="973"/>
      <c r="SAZ197" s="973"/>
      <c r="SBA197" s="973"/>
      <c r="SBB197" s="973"/>
      <c r="SBC197" s="973"/>
      <c r="SBD197" s="973"/>
      <c r="SBE197" s="973"/>
      <c r="SBF197" s="973"/>
      <c r="SBG197" s="973"/>
      <c r="SBH197" s="973"/>
      <c r="SBI197" s="973"/>
      <c r="SBJ197" s="973"/>
      <c r="SBK197" s="973"/>
      <c r="SBL197" s="973"/>
      <c r="SBM197" s="973"/>
      <c r="SBN197" s="973"/>
      <c r="SBO197" s="973"/>
      <c r="SBP197" s="973"/>
      <c r="SBQ197" s="973"/>
      <c r="SBR197" s="973"/>
      <c r="SBS197" s="973"/>
      <c r="SBT197" s="973"/>
      <c r="SBU197" s="973"/>
      <c r="SBV197" s="973"/>
      <c r="SBW197" s="973"/>
      <c r="SBX197" s="973"/>
      <c r="SBY197" s="973"/>
      <c r="SBZ197" s="973"/>
      <c r="SCA197" s="973"/>
      <c r="SCB197" s="973"/>
      <c r="SCC197" s="973"/>
      <c r="SCD197" s="973"/>
      <c r="SCE197" s="973"/>
      <c r="SCF197" s="973"/>
      <c r="SCG197" s="973"/>
      <c r="SCH197" s="973"/>
      <c r="SCI197" s="973"/>
      <c r="SCJ197" s="973"/>
      <c r="SCK197" s="973"/>
      <c r="SCL197" s="973"/>
      <c r="SCM197" s="973"/>
      <c r="SCN197" s="973"/>
      <c r="SCO197" s="973"/>
      <c r="SCP197" s="973"/>
      <c r="SCQ197" s="973"/>
      <c r="SCR197" s="973"/>
      <c r="SCS197" s="973"/>
      <c r="SCT197" s="973"/>
      <c r="SCU197" s="973"/>
      <c r="SCV197" s="973"/>
      <c r="SCW197" s="973"/>
      <c r="SCX197" s="973"/>
      <c r="SCY197" s="973"/>
      <c r="SCZ197" s="973"/>
      <c r="SDA197" s="973"/>
      <c r="SDB197" s="973"/>
      <c r="SDC197" s="973"/>
      <c r="SDD197" s="973"/>
      <c r="SDE197" s="973"/>
      <c r="SDF197" s="973"/>
      <c r="SDG197" s="973"/>
      <c r="SDH197" s="973"/>
      <c r="SDI197" s="973"/>
      <c r="SDJ197" s="973"/>
      <c r="SDK197" s="973"/>
      <c r="SDL197" s="973"/>
      <c r="SDM197" s="973"/>
      <c r="SDN197" s="973"/>
      <c r="SDO197" s="973"/>
      <c r="SDP197" s="973"/>
      <c r="SDQ197" s="973"/>
      <c r="SDR197" s="973"/>
      <c r="SDS197" s="973"/>
      <c r="SDT197" s="973"/>
      <c r="SDU197" s="973"/>
      <c r="SDV197" s="973"/>
      <c r="SDW197" s="973"/>
      <c r="SDX197" s="973"/>
      <c r="SDY197" s="973"/>
      <c r="SDZ197" s="973"/>
      <c r="SEA197" s="973"/>
      <c r="SEB197" s="973"/>
      <c r="SEC197" s="973"/>
      <c r="SED197" s="973"/>
      <c r="SEE197" s="973"/>
      <c r="SEF197" s="973"/>
      <c r="SEG197" s="973"/>
      <c r="SEH197" s="973"/>
      <c r="SEI197" s="973"/>
      <c r="SEJ197" s="973"/>
      <c r="SEK197" s="973"/>
      <c r="SEL197" s="973"/>
      <c r="SEM197" s="973"/>
      <c r="SEN197" s="973"/>
      <c r="SEO197" s="973"/>
      <c r="SEP197" s="973"/>
      <c r="SEQ197" s="973"/>
      <c r="SER197" s="973"/>
      <c r="SES197" s="973"/>
      <c r="SET197" s="973"/>
      <c r="SEU197" s="973"/>
      <c r="SEV197" s="973"/>
      <c r="SEW197" s="973"/>
      <c r="SEX197" s="973"/>
      <c r="SEY197" s="973"/>
      <c r="SEZ197" s="973"/>
      <c r="SFA197" s="973"/>
      <c r="SFB197" s="973"/>
      <c r="SFC197" s="973"/>
      <c r="SFD197" s="973"/>
      <c r="SFE197" s="973"/>
      <c r="SFF197" s="973"/>
      <c r="SFG197" s="973"/>
      <c r="SFH197" s="973"/>
      <c r="SFI197" s="973"/>
      <c r="SFJ197" s="973"/>
      <c r="SFK197" s="973"/>
      <c r="SFL197" s="973"/>
      <c r="SFM197" s="973"/>
      <c r="SFN197" s="973"/>
      <c r="SFO197" s="973"/>
      <c r="SFP197" s="973"/>
      <c r="SFQ197" s="973"/>
      <c r="SFR197" s="973"/>
      <c r="SFS197" s="973"/>
      <c r="SFT197" s="973"/>
      <c r="SFU197" s="973"/>
      <c r="SFV197" s="973"/>
      <c r="SFW197" s="973"/>
      <c r="SFX197" s="973"/>
      <c r="SFY197" s="973"/>
      <c r="SFZ197" s="973"/>
      <c r="SGA197" s="973"/>
      <c r="SGB197" s="973"/>
      <c r="SGC197" s="973"/>
      <c r="SGD197" s="973"/>
      <c r="SGE197" s="973"/>
      <c r="SGF197" s="973"/>
      <c r="SGG197" s="973"/>
      <c r="SGH197" s="973"/>
      <c r="SGI197" s="973"/>
      <c r="SGJ197" s="973"/>
      <c r="SGK197" s="973"/>
      <c r="SGL197" s="973"/>
      <c r="SGM197" s="973"/>
      <c r="SGN197" s="973"/>
      <c r="SGO197" s="973"/>
      <c r="SGP197" s="973"/>
      <c r="SGQ197" s="973"/>
      <c r="SGR197" s="973"/>
      <c r="SGS197" s="973"/>
      <c r="SGT197" s="973"/>
      <c r="SGU197" s="973"/>
      <c r="SGV197" s="973"/>
      <c r="SGW197" s="973"/>
      <c r="SGX197" s="973"/>
      <c r="SGY197" s="973"/>
      <c r="SGZ197" s="973"/>
      <c r="SHA197" s="973"/>
      <c r="SHB197" s="973"/>
      <c r="SHC197" s="973"/>
      <c r="SHD197" s="973"/>
      <c r="SHE197" s="973"/>
      <c r="SHF197" s="973"/>
      <c r="SHG197" s="973"/>
      <c r="SHH197" s="973"/>
      <c r="SHI197" s="973"/>
      <c r="SHJ197" s="973"/>
      <c r="SHK197" s="973"/>
      <c r="SHL197" s="973"/>
      <c r="SHM197" s="973"/>
      <c r="SHN197" s="973"/>
      <c r="SHO197" s="973"/>
      <c r="SHP197" s="973"/>
      <c r="SHQ197" s="973"/>
      <c r="SHR197" s="973"/>
      <c r="SHS197" s="973"/>
      <c r="SHT197" s="973"/>
      <c r="SHU197" s="973"/>
      <c r="SHV197" s="973"/>
      <c r="SHW197" s="973"/>
      <c r="SHX197" s="973"/>
      <c r="SHY197" s="973"/>
      <c r="SHZ197" s="973"/>
      <c r="SIA197" s="973"/>
      <c r="SIB197" s="973"/>
      <c r="SIC197" s="973"/>
      <c r="SID197" s="973"/>
      <c r="SIE197" s="973"/>
      <c r="SIF197" s="973"/>
      <c r="SIG197" s="973"/>
      <c r="SIH197" s="973"/>
      <c r="SII197" s="973"/>
      <c r="SIJ197" s="973"/>
      <c r="SIK197" s="973"/>
      <c r="SIL197" s="973"/>
      <c r="SIM197" s="973"/>
      <c r="SIN197" s="973"/>
      <c r="SIO197" s="973"/>
      <c r="SIP197" s="973"/>
      <c r="SIQ197" s="973"/>
      <c r="SIR197" s="973"/>
      <c r="SIS197" s="973"/>
      <c r="SIT197" s="973"/>
      <c r="SIU197" s="973"/>
      <c r="SIV197" s="973"/>
      <c r="SIW197" s="973"/>
      <c r="SIX197" s="973"/>
      <c r="SIY197" s="973"/>
      <c r="SIZ197" s="973"/>
      <c r="SJA197" s="973"/>
      <c r="SJB197" s="973"/>
      <c r="SJC197" s="973"/>
      <c r="SJD197" s="973"/>
      <c r="SJE197" s="973"/>
      <c r="SJF197" s="973"/>
      <c r="SJG197" s="973"/>
      <c r="SJH197" s="973"/>
      <c r="SJI197" s="973"/>
      <c r="SJJ197" s="973"/>
      <c r="SJK197" s="973"/>
      <c r="SJL197" s="973"/>
      <c r="SJM197" s="973"/>
      <c r="SJN197" s="973"/>
      <c r="SJO197" s="973"/>
      <c r="SJP197" s="973"/>
      <c r="SJQ197" s="973"/>
      <c r="SJR197" s="973"/>
      <c r="SJS197" s="973"/>
      <c r="SJT197" s="973"/>
      <c r="SJU197" s="973"/>
      <c r="SJV197" s="973"/>
      <c r="SJW197" s="973"/>
      <c r="SJX197" s="973"/>
      <c r="SJY197" s="973"/>
      <c r="SJZ197" s="973"/>
      <c r="SKA197" s="973"/>
      <c r="SKB197" s="973"/>
      <c r="SKC197" s="973"/>
      <c r="SKD197" s="973"/>
      <c r="SKE197" s="973"/>
      <c r="SKF197" s="973"/>
      <c r="SKG197" s="973"/>
      <c r="SKH197" s="973"/>
      <c r="SKI197" s="973"/>
      <c r="SKJ197" s="973"/>
      <c r="SKK197" s="973"/>
      <c r="SKL197" s="973"/>
      <c r="SKM197" s="973"/>
      <c r="SKN197" s="973"/>
      <c r="SKO197" s="973"/>
      <c r="SKP197" s="973"/>
      <c r="SKQ197" s="973"/>
      <c r="SKR197" s="973"/>
      <c r="SKS197" s="973"/>
      <c r="SKT197" s="973"/>
      <c r="SKU197" s="973"/>
      <c r="SKV197" s="973"/>
      <c r="SKW197" s="973"/>
      <c r="SKX197" s="973"/>
      <c r="SKY197" s="973"/>
      <c r="SKZ197" s="973"/>
      <c r="SLA197" s="973"/>
      <c r="SLB197" s="973"/>
      <c r="SLC197" s="973"/>
      <c r="SLD197" s="973"/>
      <c r="SLE197" s="973"/>
      <c r="SLF197" s="973"/>
      <c r="SLG197" s="973"/>
      <c r="SLH197" s="973"/>
      <c r="SLI197" s="973"/>
      <c r="SLJ197" s="973"/>
      <c r="SLK197" s="973"/>
      <c r="SLL197" s="973"/>
      <c r="SLM197" s="973"/>
      <c r="SLN197" s="973"/>
      <c r="SLO197" s="973"/>
      <c r="SLP197" s="973"/>
      <c r="SLQ197" s="973"/>
      <c r="SLR197" s="973"/>
      <c r="SLS197" s="973"/>
      <c r="SLT197" s="973"/>
      <c r="SLU197" s="973"/>
      <c r="SLV197" s="973"/>
      <c r="SLW197" s="973"/>
      <c r="SLX197" s="973"/>
      <c r="SLY197" s="973"/>
      <c r="SLZ197" s="973"/>
      <c r="SMA197" s="973"/>
      <c r="SMB197" s="973"/>
      <c r="SMC197" s="973"/>
      <c r="SMD197" s="973"/>
      <c r="SME197" s="973"/>
      <c r="SMF197" s="973"/>
      <c r="SMG197" s="973"/>
      <c r="SMH197" s="973"/>
      <c r="SMI197" s="973"/>
      <c r="SMJ197" s="973"/>
      <c r="SMK197" s="973"/>
      <c r="SML197" s="973"/>
      <c r="SMM197" s="973"/>
      <c r="SMN197" s="973"/>
      <c r="SMO197" s="973"/>
      <c r="SMP197" s="973"/>
      <c r="SMQ197" s="973"/>
      <c r="SMR197" s="973"/>
      <c r="SMS197" s="973"/>
      <c r="SMT197" s="973"/>
      <c r="SMU197" s="973"/>
      <c r="SMV197" s="973"/>
      <c r="SMW197" s="973"/>
      <c r="SMX197" s="973"/>
      <c r="SMY197" s="973"/>
      <c r="SMZ197" s="973"/>
      <c r="SNA197" s="973"/>
      <c r="SNB197" s="973"/>
      <c r="SNC197" s="973"/>
      <c r="SND197" s="973"/>
      <c r="SNE197" s="973"/>
      <c r="SNF197" s="973"/>
      <c r="SNG197" s="973"/>
      <c r="SNH197" s="973"/>
      <c r="SNI197" s="973"/>
      <c r="SNJ197" s="973"/>
      <c r="SNK197" s="973"/>
      <c r="SNL197" s="973"/>
      <c r="SNM197" s="973"/>
      <c r="SNN197" s="973"/>
      <c r="SNO197" s="973"/>
      <c r="SNP197" s="973"/>
      <c r="SNQ197" s="973"/>
      <c r="SNR197" s="973"/>
      <c r="SNS197" s="973"/>
      <c r="SNT197" s="973"/>
      <c r="SNU197" s="973"/>
      <c r="SNV197" s="973"/>
      <c r="SNW197" s="973"/>
      <c r="SNX197" s="973"/>
      <c r="SNY197" s="973"/>
      <c r="SNZ197" s="973"/>
      <c r="SOA197" s="973"/>
      <c r="SOB197" s="973"/>
      <c r="SOC197" s="973"/>
      <c r="SOD197" s="973"/>
      <c r="SOE197" s="973"/>
      <c r="SOF197" s="973"/>
      <c r="SOG197" s="973"/>
      <c r="SOH197" s="973"/>
      <c r="SOI197" s="973"/>
      <c r="SOJ197" s="973"/>
      <c r="SOK197" s="973"/>
      <c r="SOL197" s="973"/>
      <c r="SOM197" s="973"/>
      <c r="SON197" s="973"/>
      <c r="SOO197" s="973"/>
      <c r="SOP197" s="973"/>
      <c r="SOQ197" s="973"/>
      <c r="SOR197" s="973"/>
      <c r="SOS197" s="973"/>
      <c r="SOT197" s="973"/>
      <c r="SOU197" s="973"/>
      <c r="SOV197" s="973"/>
      <c r="SOW197" s="973"/>
      <c r="SOX197" s="973"/>
      <c r="SOY197" s="973"/>
      <c r="SOZ197" s="973"/>
      <c r="SPA197" s="973"/>
      <c r="SPB197" s="973"/>
      <c r="SPC197" s="973"/>
      <c r="SPD197" s="973"/>
      <c r="SPE197" s="973"/>
      <c r="SPF197" s="973"/>
      <c r="SPG197" s="973"/>
      <c r="SPH197" s="973"/>
      <c r="SPI197" s="973"/>
      <c r="SPJ197" s="973"/>
      <c r="SPK197" s="973"/>
      <c r="SPL197" s="973"/>
      <c r="SPM197" s="973"/>
      <c r="SPN197" s="973"/>
      <c r="SPO197" s="973"/>
      <c r="SPP197" s="973"/>
      <c r="SPQ197" s="973"/>
      <c r="SPR197" s="973"/>
      <c r="SPS197" s="973"/>
      <c r="SPT197" s="973"/>
      <c r="SPU197" s="973"/>
      <c r="SPV197" s="973"/>
      <c r="SPW197" s="973"/>
      <c r="SPX197" s="973"/>
      <c r="SPY197" s="973"/>
      <c r="SPZ197" s="973"/>
      <c r="SQA197" s="973"/>
      <c r="SQB197" s="973"/>
      <c r="SQC197" s="973"/>
      <c r="SQD197" s="973"/>
      <c r="SQE197" s="973"/>
      <c r="SQF197" s="973"/>
      <c r="SQG197" s="973"/>
      <c r="SQH197" s="973"/>
      <c r="SQI197" s="973"/>
      <c r="SQJ197" s="973"/>
      <c r="SQK197" s="973"/>
      <c r="SQL197" s="973"/>
      <c r="SQM197" s="973"/>
      <c r="SQN197" s="973"/>
      <c r="SQO197" s="973"/>
      <c r="SQP197" s="973"/>
      <c r="SQQ197" s="973"/>
      <c r="SQR197" s="973"/>
      <c r="SQS197" s="973"/>
      <c r="SQT197" s="973"/>
      <c r="SQU197" s="973"/>
      <c r="SQV197" s="973"/>
      <c r="SQW197" s="973"/>
      <c r="SQX197" s="973"/>
      <c r="SQY197" s="973"/>
      <c r="SQZ197" s="973"/>
      <c r="SRA197" s="973"/>
      <c r="SRB197" s="973"/>
      <c r="SRC197" s="973"/>
      <c r="SRD197" s="973"/>
      <c r="SRE197" s="973"/>
      <c r="SRF197" s="973"/>
      <c r="SRG197" s="973"/>
      <c r="SRH197" s="973"/>
      <c r="SRI197" s="973"/>
      <c r="SRJ197" s="973"/>
      <c r="SRK197" s="973"/>
      <c r="SRL197" s="973"/>
      <c r="SRM197" s="973"/>
      <c r="SRN197" s="973"/>
      <c r="SRO197" s="973"/>
      <c r="SRP197" s="973"/>
      <c r="SRQ197" s="973"/>
      <c r="SRR197" s="973"/>
      <c r="SRS197" s="973"/>
      <c r="SRT197" s="973"/>
      <c r="SRU197" s="973"/>
      <c r="SRV197" s="973"/>
      <c r="SRW197" s="973"/>
      <c r="SRX197" s="973"/>
      <c r="SRY197" s="973"/>
      <c r="SRZ197" s="973"/>
      <c r="SSA197" s="973"/>
      <c r="SSB197" s="973"/>
      <c r="SSC197" s="973"/>
      <c r="SSD197" s="973"/>
      <c r="SSE197" s="973"/>
      <c r="SSF197" s="973"/>
      <c r="SSG197" s="973"/>
      <c r="SSH197" s="973"/>
      <c r="SSI197" s="973"/>
      <c r="SSJ197" s="973"/>
      <c r="SSK197" s="973"/>
      <c r="SSL197" s="973"/>
      <c r="SSM197" s="973"/>
      <c r="SSN197" s="973"/>
      <c r="SSO197" s="973"/>
      <c r="SSP197" s="973"/>
      <c r="SSQ197" s="973"/>
      <c r="SSR197" s="973"/>
      <c r="SSS197" s="973"/>
      <c r="SST197" s="973"/>
      <c r="SSU197" s="973"/>
      <c r="SSV197" s="973"/>
      <c r="SSW197" s="973"/>
      <c r="SSX197" s="973"/>
      <c r="SSY197" s="973"/>
      <c r="SSZ197" s="973"/>
      <c r="STA197" s="973"/>
      <c r="STB197" s="973"/>
      <c r="STC197" s="973"/>
      <c r="STD197" s="973"/>
      <c r="STE197" s="973"/>
      <c r="STF197" s="973"/>
      <c r="STG197" s="973"/>
      <c r="STH197" s="973"/>
      <c r="STI197" s="973"/>
      <c r="STJ197" s="973"/>
      <c r="STK197" s="973"/>
      <c r="STL197" s="973"/>
      <c r="STM197" s="973"/>
      <c r="STN197" s="973"/>
      <c r="STO197" s="973"/>
      <c r="STP197" s="973"/>
      <c r="STQ197" s="973"/>
      <c r="STR197" s="973"/>
      <c r="STS197" s="973"/>
      <c r="STT197" s="973"/>
      <c r="STU197" s="973"/>
      <c r="STV197" s="973"/>
      <c r="STW197" s="973"/>
      <c r="STX197" s="973"/>
      <c r="STY197" s="973"/>
      <c r="STZ197" s="973"/>
      <c r="SUA197" s="973"/>
      <c r="SUB197" s="973"/>
      <c r="SUC197" s="973"/>
      <c r="SUD197" s="973"/>
      <c r="SUE197" s="973"/>
      <c r="SUF197" s="973"/>
      <c r="SUG197" s="973"/>
      <c r="SUH197" s="973"/>
      <c r="SUI197" s="973"/>
      <c r="SUJ197" s="973"/>
      <c r="SUK197" s="973"/>
      <c r="SUL197" s="973"/>
      <c r="SUM197" s="973"/>
      <c r="SUN197" s="973"/>
      <c r="SUO197" s="973"/>
      <c r="SUP197" s="973"/>
      <c r="SUQ197" s="973"/>
      <c r="SUR197" s="973"/>
      <c r="SUS197" s="973"/>
      <c r="SUT197" s="973"/>
      <c r="SUU197" s="973"/>
      <c r="SUV197" s="973"/>
      <c r="SUW197" s="973"/>
      <c r="SUX197" s="973"/>
      <c r="SUY197" s="973"/>
      <c r="SUZ197" s="973"/>
      <c r="SVA197" s="973"/>
      <c r="SVB197" s="973"/>
      <c r="SVC197" s="973"/>
      <c r="SVD197" s="973"/>
      <c r="SVE197" s="973"/>
      <c r="SVF197" s="973"/>
      <c r="SVG197" s="973"/>
      <c r="SVH197" s="973"/>
      <c r="SVI197" s="973"/>
      <c r="SVJ197" s="973"/>
      <c r="SVK197" s="973"/>
      <c r="SVL197" s="973"/>
      <c r="SVM197" s="973"/>
      <c r="SVN197" s="973"/>
      <c r="SVO197" s="973"/>
      <c r="SVP197" s="973"/>
      <c r="SVQ197" s="973"/>
      <c r="SVR197" s="973"/>
      <c r="SVS197" s="973"/>
      <c r="SVT197" s="973"/>
      <c r="SVU197" s="973"/>
      <c r="SVV197" s="973"/>
      <c r="SVW197" s="973"/>
      <c r="SVX197" s="973"/>
      <c r="SVY197" s="973"/>
      <c r="SVZ197" s="973"/>
      <c r="SWA197" s="973"/>
      <c r="SWB197" s="973"/>
      <c r="SWC197" s="973"/>
      <c r="SWD197" s="973"/>
      <c r="SWE197" s="973"/>
      <c r="SWF197" s="973"/>
      <c r="SWG197" s="973"/>
      <c r="SWH197" s="973"/>
      <c r="SWI197" s="973"/>
      <c r="SWJ197" s="973"/>
      <c r="SWK197" s="973"/>
      <c r="SWL197" s="973"/>
      <c r="SWM197" s="973"/>
      <c r="SWN197" s="973"/>
      <c r="SWO197" s="973"/>
      <c r="SWP197" s="973"/>
      <c r="SWQ197" s="973"/>
      <c r="SWR197" s="973"/>
      <c r="SWS197" s="973"/>
      <c r="SWT197" s="973"/>
      <c r="SWU197" s="973"/>
      <c r="SWV197" s="973"/>
      <c r="SWW197" s="973"/>
      <c r="SWX197" s="973"/>
      <c r="SWY197" s="973"/>
      <c r="SWZ197" s="973"/>
      <c r="SXA197" s="973"/>
      <c r="SXB197" s="973"/>
      <c r="SXC197" s="973"/>
      <c r="SXD197" s="973"/>
      <c r="SXE197" s="973"/>
      <c r="SXF197" s="973"/>
      <c r="SXG197" s="973"/>
      <c r="SXH197" s="973"/>
      <c r="SXI197" s="973"/>
      <c r="SXJ197" s="973"/>
      <c r="SXK197" s="973"/>
      <c r="SXL197" s="973"/>
      <c r="SXM197" s="973"/>
      <c r="SXN197" s="973"/>
      <c r="SXO197" s="973"/>
      <c r="SXP197" s="973"/>
      <c r="SXQ197" s="973"/>
      <c r="SXR197" s="973"/>
      <c r="SXS197" s="973"/>
      <c r="SXT197" s="973"/>
      <c r="SXU197" s="973"/>
      <c r="SXV197" s="973"/>
      <c r="SXW197" s="973"/>
      <c r="SXX197" s="973"/>
      <c r="SXY197" s="973"/>
      <c r="SXZ197" s="973"/>
      <c r="SYA197" s="973"/>
      <c r="SYB197" s="973"/>
      <c r="SYC197" s="973"/>
      <c r="SYD197" s="973"/>
      <c r="SYE197" s="973"/>
      <c r="SYF197" s="973"/>
      <c r="SYG197" s="973"/>
      <c r="SYH197" s="973"/>
      <c r="SYI197" s="973"/>
      <c r="SYJ197" s="973"/>
      <c r="SYK197" s="973"/>
      <c r="SYL197" s="973"/>
      <c r="SYM197" s="973"/>
      <c r="SYN197" s="973"/>
      <c r="SYO197" s="973"/>
      <c r="SYP197" s="973"/>
      <c r="SYQ197" s="973"/>
      <c r="SYR197" s="973"/>
      <c r="SYS197" s="973"/>
      <c r="SYT197" s="973"/>
      <c r="SYU197" s="973"/>
      <c r="SYV197" s="973"/>
      <c r="SYW197" s="973"/>
      <c r="SYX197" s="973"/>
      <c r="SYY197" s="973"/>
      <c r="SYZ197" s="973"/>
      <c r="SZA197" s="973"/>
      <c r="SZB197" s="973"/>
      <c r="SZC197" s="973"/>
      <c r="SZD197" s="973"/>
      <c r="SZE197" s="973"/>
      <c r="SZF197" s="973"/>
      <c r="SZG197" s="973"/>
      <c r="SZH197" s="973"/>
      <c r="SZI197" s="973"/>
      <c r="SZJ197" s="973"/>
      <c r="SZK197" s="973"/>
      <c r="SZL197" s="973"/>
      <c r="SZM197" s="973"/>
      <c r="SZN197" s="973"/>
      <c r="SZO197" s="973"/>
      <c r="SZP197" s="973"/>
      <c r="SZQ197" s="973"/>
      <c r="SZR197" s="973"/>
      <c r="SZS197" s="973"/>
      <c r="SZT197" s="973"/>
      <c r="SZU197" s="973"/>
      <c r="SZV197" s="973"/>
      <c r="SZW197" s="973"/>
      <c r="SZX197" s="973"/>
      <c r="SZY197" s="973"/>
      <c r="SZZ197" s="973"/>
      <c r="TAA197" s="973"/>
      <c r="TAB197" s="973"/>
      <c r="TAC197" s="973"/>
      <c r="TAD197" s="973"/>
      <c r="TAE197" s="973"/>
      <c r="TAF197" s="973"/>
      <c r="TAG197" s="973"/>
      <c r="TAH197" s="973"/>
      <c r="TAI197" s="973"/>
      <c r="TAJ197" s="973"/>
      <c r="TAK197" s="973"/>
      <c r="TAL197" s="973"/>
      <c r="TAM197" s="973"/>
      <c r="TAN197" s="973"/>
      <c r="TAO197" s="973"/>
      <c r="TAP197" s="973"/>
      <c r="TAQ197" s="973"/>
      <c r="TAR197" s="973"/>
      <c r="TAS197" s="973"/>
      <c r="TAT197" s="973"/>
      <c r="TAU197" s="973"/>
      <c r="TAV197" s="973"/>
      <c r="TAW197" s="973"/>
      <c r="TAX197" s="973"/>
      <c r="TAY197" s="973"/>
      <c r="TAZ197" s="973"/>
      <c r="TBA197" s="973"/>
      <c r="TBB197" s="973"/>
      <c r="TBC197" s="973"/>
      <c r="TBD197" s="973"/>
      <c r="TBE197" s="973"/>
      <c r="TBF197" s="973"/>
      <c r="TBG197" s="973"/>
      <c r="TBH197" s="973"/>
      <c r="TBI197" s="973"/>
      <c r="TBJ197" s="973"/>
      <c r="TBK197" s="973"/>
      <c r="TBL197" s="973"/>
      <c r="TBM197" s="973"/>
      <c r="TBN197" s="973"/>
      <c r="TBO197" s="973"/>
      <c r="TBP197" s="973"/>
      <c r="TBQ197" s="973"/>
      <c r="TBR197" s="973"/>
      <c r="TBS197" s="973"/>
      <c r="TBT197" s="973"/>
      <c r="TBU197" s="973"/>
      <c r="TBV197" s="973"/>
      <c r="TBW197" s="973"/>
      <c r="TBX197" s="973"/>
      <c r="TBY197" s="973"/>
      <c r="TBZ197" s="973"/>
      <c r="TCA197" s="973"/>
      <c r="TCB197" s="973"/>
      <c r="TCC197" s="973"/>
      <c r="TCD197" s="973"/>
      <c r="TCE197" s="973"/>
      <c r="TCF197" s="973"/>
      <c r="TCG197" s="973"/>
      <c r="TCH197" s="973"/>
      <c r="TCI197" s="973"/>
      <c r="TCJ197" s="973"/>
      <c r="TCK197" s="973"/>
      <c r="TCL197" s="973"/>
      <c r="TCM197" s="973"/>
      <c r="TCN197" s="973"/>
      <c r="TCO197" s="973"/>
      <c r="TCP197" s="973"/>
      <c r="TCQ197" s="973"/>
      <c r="TCR197" s="973"/>
      <c r="TCS197" s="973"/>
      <c r="TCT197" s="973"/>
      <c r="TCU197" s="973"/>
      <c r="TCV197" s="973"/>
      <c r="TCW197" s="973"/>
      <c r="TCX197" s="973"/>
      <c r="TCY197" s="973"/>
      <c r="TCZ197" s="973"/>
      <c r="TDA197" s="973"/>
      <c r="TDB197" s="973"/>
      <c r="TDC197" s="973"/>
      <c r="TDD197" s="973"/>
      <c r="TDE197" s="973"/>
      <c r="TDF197" s="973"/>
      <c r="TDG197" s="973"/>
      <c r="TDH197" s="973"/>
      <c r="TDI197" s="973"/>
      <c r="TDJ197" s="973"/>
      <c r="TDK197" s="973"/>
      <c r="TDL197" s="973"/>
      <c r="TDM197" s="973"/>
      <c r="TDN197" s="973"/>
      <c r="TDO197" s="973"/>
      <c r="TDP197" s="973"/>
      <c r="TDQ197" s="973"/>
      <c r="TDR197" s="973"/>
      <c r="TDS197" s="973"/>
      <c r="TDT197" s="973"/>
      <c r="TDU197" s="973"/>
      <c r="TDV197" s="973"/>
      <c r="TDW197" s="973"/>
      <c r="TDX197" s="973"/>
      <c r="TDY197" s="973"/>
      <c r="TDZ197" s="973"/>
      <c r="TEA197" s="973"/>
      <c r="TEB197" s="973"/>
      <c r="TEC197" s="973"/>
      <c r="TED197" s="973"/>
      <c r="TEE197" s="973"/>
      <c r="TEF197" s="973"/>
      <c r="TEG197" s="973"/>
      <c r="TEH197" s="973"/>
      <c r="TEI197" s="973"/>
      <c r="TEJ197" s="973"/>
      <c r="TEK197" s="973"/>
      <c r="TEL197" s="973"/>
      <c r="TEM197" s="973"/>
      <c r="TEN197" s="973"/>
      <c r="TEO197" s="973"/>
      <c r="TEP197" s="973"/>
      <c r="TEQ197" s="973"/>
      <c r="TER197" s="973"/>
      <c r="TES197" s="973"/>
      <c r="TET197" s="973"/>
      <c r="TEU197" s="973"/>
      <c r="TEV197" s="973"/>
      <c r="TEW197" s="973"/>
      <c r="TEX197" s="973"/>
      <c r="TEY197" s="973"/>
      <c r="TEZ197" s="973"/>
      <c r="TFA197" s="973"/>
      <c r="TFB197" s="973"/>
      <c r="TFC197" s="973"/>
      <c r="TFD197" s="973"/>
      <c r="TFE197" s="973"/>
      <c r="TFF197" s="973"/>
      <c r="TFG197" s="973"/>
      <c r="TFH197" s="973"/>
      <c r="TFI197" s="973"/>
      <c r="TFJ197" s="973"/>
      <c r="TFK197" s="973"/>
      <c r="TFL197" s="973"/>
      <c r="TFM197" s="973"/>
      <c r="TFN197" s="973"/>
      <c r="TFO197" s="973"/>
      <c r="TFP197" s="973"/>
      <c r="TFQ197" s="973"/>
      <c r="TFR197" s="973"/>
      <c r="TFS197" s="973"/>
      <c r="TFT197" s="973"/>
      <c r="TFU197" s="973"/>
      <c r="TFV197" s="973"/>
      <c r="TFW197" s="973"/>
      <c r="TFX197" s="973"/>
      <c r="TFY197" s="973"/>
      <c r="TFZ197" s="973"/>
      <c r="TGA197" s="973"/>
      <c r="TGB197" s="973"/>
      <c r="TGC197" s="973"/>
      <c r="TGD197" s="973"/>
      <c r="TGE197" s="973"/>
      <c r="TGF197" s="973"/>
      <c r="TGG197" s="973"/>
      <c r="TGH197" s="973"/>
      <c r="TGI197" s="973"/>
      <c r="TGJ197" s="973"/>
      <c r="TGK197" s="973"/>
      <c r="TGL197" s="973"/>
      <c r="TGM197" s="973"/>
      <c r="TGN197" s="973"/>
      <c r="TGO197" s="973"/>
      <c r="TGP197" s="973"/>
      <c r="TGQ197" s="973"/>
      <c r="TGR197" s="973"/>
      <c r="TGS197" s="973"/>
      <c r="TGT197" s="973"/>
      <c r="TGU197" s="973"/>
      <c r="TGV197" s="973"/>
      <c r="TGW197" s="973"/>
      <c r="TGX197" s="973"/>
      <c r="TGY197" s="973"/>
      <c r="TGZ197" s="973"/>
      <c r="THA197" s="973"/>
      <c r="THB197" s="973"/>
      <c r="THC197" s="973"/>
      <c r="THD197" s="973"/>
      <c r="THE197" s="973"/>
      <c r="THF197" s="973"/>
      <c r="THG197" s="973"/>
      <c r="THH197" s="973"/>
      <c r="THI197" s="973"/>
      <c r="THJ197" s="973"/>
      <c r="THK197" s="973"/>
      <c r="THL197" s="973"/>
      <c r="THM197" s="973"/>
      <c r="THN197" s="973"/>
      <c r="THO197" s="973"/>
      <c r="THP197" s="973"/>
      <c r="THQ197" s="973"/>
      <c r="THR197" s="973"/>
      <c r="THS197" s="973"/>
      <c r="THT197" s="973"/>
      <c r="THU197" s="973"/>
      <c r="THV197" s="973"/>
      <c r="THW197" s="973"/>
      <c r="THX197" s="973"/>
      <c r="THY197" s="973"/>
      <c r="THZ197" s="973"/>
      <c r="TIA197" s="973"/>
      <c r="TIB197" s="973"/>
      <c r="TIC197" s="973"/>
      <c r="TID197" s="973"/>
      <c r="TIE197" s="973"/>
      <c r="TIF197" s="973"/>
      <c r="TIG197" s="973"/>
      <c r="TIH197" s="973"/>
      <c r="TII197" s="973"/>
      <c r="TIJ197" s="973"/>
      <c r="TIK197" s="973"/>
      <c r="TIL197" s="973"/>
      <c r="TIM197" s="973"/>
      <c r="TIN197" s="973"/>
      <c r="TIO197" s="973"/>
      <c r="TIP197" s="973"/>
      <c r="TIQ197" s="973"/>
      <c r="TIR197" s="973"/>
      <c r="TIS197" s="973"/>
      <c r="TIT197" s="973"/>
      <c r="TIU197" s="973"/>
      <c r="TIV197" s="973"/>
      <c r="TIW197" s="973"/>
      <c r="TIX197" s="973"/>
      <c r="TIY197" s="973"/>
      <c r="TIZ197" s="973"/>
      <c r="TJA197" s="973"/>
      <c r="TJB197" s="973"/>
      <c r="TJC197" s="973"/>
      <c r="TJD197" s="973"/>
      <c r="TJE197" s="973"/>
      <c r="TJF197" s="973"/>
      <c r="TJG197" s="973"/>
      <c r="TJH197" s="973"/>
      <c r="TJI197" s="973"/>
      <c r="TJJ197" s="973"/>
      <c r="TJK197" s="973"/>
      <c r="TJL197" s="973"/>
      <c r="TJM197" s="973"/>
      <c r="TJN197" s="973"/>
      <c r="TJO197" s="973"/>
      <c r="TJP197" s="973"/>
      <c r="TJQ197" s="973"/>
      <c r="TJR197" s="973"/>
      <c r="TJS197" s="973"/>
      <c r="TJT197" s="973"/>
      <c r="TJU197" s="973"/>
      <c r="TJV197" s="973"/>
      <c r="TJW197" s="973"/>
      <c r="TJX197" s="973"/>
      <c r="TJY197" s="973"/>
      <c r="TJZ197" s="973"/>
      <c r="TKA197" s="973"/>
      <c r="TKB197" s="973"/>
      <c r="TKC197" s="973"/>
      <c r="TKD197" s="973"/>
      <c r="TKE197" s="973"/>
      <c r="TKF197" s="973"/>
      <c r="TKG197" s="973"/>
      <c r="TKH197" s="973"/>
      <c r="TKI197" s="973"/>
      <c r="TKJ197" s="973"/>
      <c r="TKK197" s="973"/>
      <c r="TKL197" s="973"/>
      <c r="TKM197" s="973"/>
      <c r="TKN197" s="973"/>
      <c r="TKO197" s="973"/>
      <c r="TKP197" s="973"/>
      <c r="TKQ197" s="973"/>
      <c r="TKR197" s="973"/>
      <c r="TKS197" s="973"/>
      <c r="TKT197" s="973"/>
      <c r="TKU197" s="973"/>
      <c r="TKV197" s="973"/>
      <c r="TKW197" s="973"/>
      <c r="TKX197" s="973"/>
      <c r="TKY197" s="973"/>
      <c r="TKZ197" s="973"/>
      <c r="TLA197" s="973"/>
      <c r="TLB197" s="973"/>
      <c r="TLC197" s="973"/>
      <c r="TLD197" s="973"/>
      <c r="TLE197" s="973"/>
      <c r="TLF197" s="973"/>
      <c r="TLG197" s="973"/>
      <c r="TLH197" s="973"/>
      <c r="TLI197" s="973"/>
      <c r="TLJ197" s="973"/>
      <c r="TLK197" s="973"/>
      <c r="TLL197" s="973"/>
      <c r="TLM197" s="973"/>
      <c r="TLN197" s="973"/>
      <c r="TLO197" s="973"/>
      <c r="TLP197" s="973"/>
      <c r="TLQ197" s="973"/>
      <c r="TLR197" s="973"/>
      <c r="TLS197" s="973"/>
      <c r="TLT197" s="973"/>
      <c r="TLU197" s="973"/>
      <c r="TLV197" s="973"/>
      <c r="TLW197" s="973"/>
      <c r="TLX197" s="973"/>
      <c r="TLY197" s="973"/>
      <c r="TLZ197" s="973"/>
      <c r="TMA197" s="973"/>
      <c r="TMB197" s="973"/>
      <c r="TMC197" s="973"/>
      <c r="TMD197" s="973"/>
      <c r="TME197" s="973"/>
      <c r="TMF197" s="973"/>
      <c r="TMG197" s="973"/>
      <c r="TMH197" s="973"/>
      <c r="TMI197" s="973"/>
      <c r="TMJ197" s="973"/>
      <c r="TMK197" s="973"/>
      <c r="TML197" s="973"/>
      <c r="TMM197" s="973"/>
      <c r="TMN197" s="973"/>
      <c r="TMO197" s="973"/>
      <c r="TMP197" s="973"/>
      <c r="TMQ197" s="973"/>
      <c r="TMR197" s="973"/>
      <c r="TMS197" s="973"/>
      <c r="TMT197" s="973"/>
      <c r="TMU197" s="973"/>
      <c r="TMV197" s="973"/>
      <c r="TMW197" s="973"/>
      <c r="TMX197" s="973"/>
      <c r="TMY197" s="973"/>
      <c r="TMZ197" s="973"/>
      <c r="TNA197" s="973"/>
      <c r="TNB197" s="973"/>
      <c r="TNC197" s="973"/>
      <c r="TND197" s="973"/>
      <c r="TNE197" s="973"/>
      <c r="TNF197" s="973"/>
      <c r="TNG197" s="973"/>
      <c r="TNH197" s="973"/>
      <c r="TNI197" s="973"/>
      <c r="TNJ197" s="973"/>
      <c r="TNK197" s="973"/>
      <c r="TNL197" s="973"/>
      <c r="TNM197" s="973"/>
      <c r="TNN197" s="973"/>
      <c r="TNO197" s="973"/>
      <c r="TNP197" s="973"/>
      <c r="TNQ197" s="973"/>
      <c r="TNR197" s="973"/>
      <c r="TNS197" s="973"/>
      <c r="TNT197" s="973"/>
      <c r="TNU197" s="973"/>
      <c r="TNV197" s="973"/>
      <c r="TNW197" s="973"/>
      <c r="TNX197" s="973"/>
      <c r="TNY197" s="973"/>
      <c r="TNZ197" s="973"/>
      <c r="TOA197" s="973"/>
      <c r="TOB197" s="973"/>
      <c r="TOC197" s="973"/>
      <c r="TOD197" s="973"/>
      <c r="TOE197" s="973"/>
      <c r="TOF197" s="973"/>
      <c r="TOG197" s="973"/>
      <c r="TOH197" s="973"/>
      <c r="TOI197" s="973"/>
      <c r="TOJ197" s="973"/>
      <c r="TOK197" s="973"/>
      <c r="TOL197" s="973"/>
      <c r="TOM197" s="973"/>
      <c r="TON197" s="973"/>
      <c r="TOO197" s="973"/>
      <c r="TOP197" s="973"/>
      <c r="TOQ197" s="973"/>
      <c r="TOR197" s="973"/>
      <c r="TOS197" s="973"/>
      <c r="TOT197" s="973"/>
      <c r="TOU197" s="973"/>
      <c r="TOV197" s="973"/>
      <c r="TOW197" s="973"/>
      <c r="TOX197" s="973"/>
      <c r="TOY197" s="973"/>
      <c r="TOZ197" s="973"/>
      <c r="TPA197" s="973"/>
      <c r="TPB197" s="973"/>
      <c r="TPC197" s="973"/>
      <c r="TPD197" s="973"/>
      <c r="TPE197" s="973"/>
      <c r="TPF197" s="973"/>
      <c r="TPG197" s="973"/>
      <c r="TPH197" s="973"/>
      <c r="TPI197" s="973"/>
      <c r="TPJ197" s="973"/>
      <c r="TPK197" s="973"/>
      <c r="TPL197" s="973"/>
      <c r="TPM197" s="973"/>
      <c r="TPN197" s="973"/>
      <c r="TPO197" s="973"/>
      <c r="TPP197" s="973"/>
      <c r="TPQ197" s="973"/>
      <c r="TPR197" s="973"/>
      <c r="TPS197" s="973"/>
      <c r="TPT197" s="973"/>
      <c r="TPU197" s="973"/>
      <c r="TPV197" s="973"/>
      <c r="TPW197" s="973"/>
      <c r="TPX197" s="973"/>
      <c r="TPY197" s="973"/>
      <c r="TPZ197" s="973"/>
      <c r="TQA197" s="973"/>
      <c r="TQB197" s="973"/>
      <c r="TQC197" s="973"/>
      <c r="TQD197" s="973"/>
      <c r="TQE197" s="973"/>
      <c r="TQF197" s="973"/>
      <c r="TQG197" s="973"/>
      <c r="TQH197" s="973"/>
      <c r="TQI197" s="973"/>
      <c r="TQJ197" s="973"/>
      <c r="TQK197" s="973"/>
      <c r="TQL197" s="973"/>
      <c r="TQM197" s="973"/>
      <c r="TQN197" s="973"/>
      <c r="TQO197" s="973"/>
      <c r="TQP197" s="973"/>
      <c r="TQQ197" s="973"/>
      <c r="TQR197" s="973"/>
      <c r="TQS197" s="973"/>
      <c r="TQT197" s="973"/>
      <c r="TQU197" s="973"/>
      <c r="TQV197" s="973"/>
      <c r="TQW197" s="973"/>
      <c r="TQX197" s="973"/>
      <c r="TQY197" s="973"/>
      <c r="TQZ197" s="973"/>
      <c r="TRA197" s="973"/>
      <c r="TRB197" s="973"/>
      <c r="TRC197" s="973"/>
      <c r="TRD197" s="973"/>
      <c r="TRE197" s="973"/>
      <c r="TRF197" s="973"/>
      <c r="TRG197" s="973"/>
      <c r="TRH197" s="973"/>
      <c r="TRI197" s="973"/>
      <c r="TRJ197" s="973"/>
      <c r="TRK197" s="973"/>
      <c r="TRL197" s="973"/>
      <c r="TRM197" s="973"/>
      <c r="TRN197" s="973"/>
      <c r="TRO197" s="973"/>
      <c r="TRP197" s="973"/>
      <c r="TRQ197" s="973"/>
      <c r="TRR197" s="973"/>
      <c r="TRS197" s="973"/>
      <c r="TRT197" s="973"/>
      <c r="TRU197" s="973"/>
      <c r="TRV197" s="973"/>
      <c r="TRW197" s="973"/>
      <c r="TRX197" s="973"/>
      <c r="TRY197" s="973"/>
      <c r="TRZ197" s="973"/>
      <c r="TSA197" s="973"/>
      <c r="TSB197" s="973"/>
      <c r="TSC197" s="973"/>
      <c r="TSD197" s="973"/>
      <c r="TSE197" s="973"/>
      <c r="TSF197" s="973"/>
      <c r="TSG197" s="973"/>
      <c r="TSH197" s="973"/>
      <c r="TSI197" s="973"/>
      <c r="TSJ197" s="973"/>
      <c r="TSK197" s="973"/>
      <c r="TSL197" s="973"/>
      <c r="TSM197" s="973"/>
      <c r="TSN197" s="973"/>
      <c r="TSO197" s="973"/>
      <c r="TSP197" s="973"/>
      <c r="TSQ197" s="973"/>
      <c r="TSR197" s="973"/>
      <c r="TSS197" s="973"/>
      <c r="TST197" s="973"/>
      <c r="TSU197" s="973"/>
      <c r="TSV197" s="973"/>
      <c r="TSW197" s="973"/>
      <c r="TSX197" s="973"/>
      <c r="TSY197" s="973"/>
      <c r="TSZ197" s="973"/>
      <c r="TTA197" s="973"/>
      <c r="TTB197" s="973"/>
      <c r="TTC197" s="973"/>
      <c r="TTD197" s="973"/>
      <c r="TTE197" s="973"/>
      <c r="TTF197" s="973"/>
      <c r="TTG197" s="973"/>
      <c r="TTH197" s="973"/>
      <c r="TTI197" s="973"/>
      <c r="TTJ197" s="973"/>
      <c r="TTK197" s="973"/>
      <c r="TTL197" s="973"/>
      <c r="TTM197" s="973"/>
      <c r="TTN197" s="973"/>
      <c r="TTO197" s="973"/>
      <c r="TTP197" s="973"/>
      <c r="TTQ197" s="973"/>
      <c r="TTR197" s="973"/>
      <c r="TTS197" s="973"/>
      <c r="TTT197" s="973"/>
      <c r="TTU197" s="973"/>
      <c r="TTV197" s="973"/>
      <c r="TTW197" s="973"/>
      <c r="TTX197" s="973"/>
      <c r="TTY197" s="973"/>
      <c r="TTZ197" s="973"/>
      <c r="TUA197" s="973"/>
      <c r="TUB197" s="973"/>
      <c r="TUC197" s="973"/>
      <c r="TUD197" s="973"/>
      <c r="TUE197" s="973"/>
      <c r="TUF197" s="973"/>
      <c r="TUG197" s="973"/>
      <c r="TUH197" s="973"/>
      <c r="TUI197" s="973"/>
      <c r="TUJ197" s="973"/>
      <c r="TUK197" s="973"/>
      <c r="TUL197" s="973"/>
      <c r="TUM197" s="973"/>
      <c r="TUN197" s="973"/>
      <c r="TUO197" s="973"/>
      <c r="TUP197" s="973"/>
      <c r="TUQ197" s="973"/>
      <c r="TUR197" s="973"/>
      <c r="TUS197" s="973"/>
      <c r="TUT197" s="973"/>
      <c r="TUU197" s="973"/>
      <c r="TUV197" s="973"/>
      <c r="TUW197" s="973"/>
      <c r="TUX197" s="973"/>
      <c r="TUY197" s="973"/>
      <c r="TUZ197" s="973"/>
      <c r="TVA197" s="973"/>
      <c r="TVB197" s="973"/>
      <c r="TVC197" s="973"/>
      <c r="TVD197" s="973"/>
      <c r="TVE197" s="973"/>
      <c r="TVF197" s="973"/>
      <c r="TVG197" s="973"/>
      <c r="TVH197" s="973"/>
      <c r="TVI197" s="973"/>
      <c r="TVJ197" s="973"/>
      <c r="TVK197" s="973"/>
      <c r="TVL197" s="973"/>
      <c r="TVM197" s="973"/>
      <c r="TVN197" s="973"/>
      <c r="TVO197" s="973"/>
      <c r="TVP197" s="973"/>
      <c r="TVQ197" s="973"/>
      <c r="TVR197" s="973"/>
      <c r="TVS197" s="973"/>
      <c r="TVT197" s="973"/>
      <c r="TVU197" s="973"/>
      <c r="TVV197" s="973"/>
      <c r="TVW197" s="973"/>
      <c r="TVX197" s="973"/>
      <c r="TVY197" s="973"/>
      <c r="TVZ197" s="973"/>
      <c r="TWA197" s="973"/>
      <c r="TWB197" s="973"/>
      <c r="TWC197" s="973"/>
      <c r="TWD197" s="973"/>
      <c r="TWE197" s="973"/>
      <c r="TWF197" s="973"/>
      <c r="TWG197" s="973"/>
      <c r="TWH197" s="973"/>
      <c r="TWI197" s="973"/>
      <c r="TWJ197" s="973"/>
      <c r="TWK197" s="973"/>
      <c r="TWL197" s="973"/>
      <c r="TWM197" s="973"/>
      <c r="TWN197" s="973"/>
      <c r="TWO197" s="973"/>
      <c r="TWP197" s="973"/>
      <c r="TWQ197" s="973"/>
      <c r="TWR197" s="973"/>
      <c r="TWS197" s="973"/>
      <c r="TWT197" s="973"/>
      <c r="TWU197" s="973"/>
      <c r="TWV197" s="973"/>
      <c r="TWW197" s="973"/>
      <c r="TWX197" s="973"/>
      <c r="TWY197" s="973"/>
      <c r="TWZ197" s="973"/>
      <c r="TXA197" s="973"/>
      <c r="TXB197" s="973"/>
      <c r="TXC197" s="973"/>
      <c r="TXD197" s="973"/>
      <c r="TXE197" s="973"/>
      <c r="TXF197" s="973"/>
      <c r="TXG197" s="973"/>
      <c r="TXH197" s="973"/>
      <c r="TXI197" s="973"/>
      <c r="TXJ197" s="973"/>
      <c r="TXK197" s="973"/>
      <c r="TXL197" s="973"/>
      <c r="TXM197" s="973"/>
      <c r="TXN197" s="973"/>
      <c r="TXO197" s="973"/>
      <c r="TXP197" s="973"/>
      <c r="TXQ197" s="973"/>
      <c r="TXR197" s="973"/>
      <c r="TXS197" s="973"/>
      <c r="TXT197" s="973"/>
      <c r="TXU197" s="973"/>
      <c r="TXV197" s="973"/>
      <c r="TXW197" s="973"/>
      <c r="TXX197" s="973"/>
      <c r="TXY197" s="973"/>
      <c r="TXZ197" s="973"/>
      <c r="TYA197" s="973"/>
      <c r="TYB197" s="973"/>
      <c r="TYC197" s="973"/>
      <c r="TYD197" s="973"/>
      <c r="TYE197" s="973"/>
      <c r="TYF197" s="973"/>
      <c r="TYG197" s="973"/>
      <c r="TYH197" s="973"/>
      <c r="TYI197" s="973"/>
      <c r="TYJ197" s="973"/>
      <c r="TYK197" s="973"/>
      <c r="TYL197" s="973"/>
      <c r="TYM197" s="973"/>
      <c r="TYN197" s="973"/>
      <c r="TYO197" s="973"/>
      <c r="TYP197" s="973"/>
      <c r="TYQ197" s="973"/>
      <c r="TYR197" s="973"/>
      <c r="TYS197" s="973"/>
      <c r="TYT197" s="973"/>
      <c r="TYU197" s="973"/>
      <c r="TYV197" s="973"/>
      <c r="TYW197" s="973"/>
      <c r="TYX197" s="973"/>
      <c r="TYY197" s="973"/>
      <c r="TYZ197" s="973"/>
      <c r="TZA197" s="973"/>
      <c r="TZB197" s="973"/>
      <c r="TZC197" s="973"/>
      <c r="TZD197" s="973"/>
      <c r="TZE197" s="973"/>
      <c r="TZF197" s="973"/>
      <c r="TZG197" s="973"/>
      <c r="TZH197" s="973"/>
      <c r="TZI197" s="973"/>
      <c r="TZJ197" s="973"/>
      <c r="TZK197" s="973"/>
      <c r="TZL197" s="973"/>
      <c r="TZM197" s="973"/>
      <c r="TZN197" s="973"/>
      <c r="TZO197" s="973"/>
      <c r="TZP197" s="973"/>
      <c r="TZQ197" s="973"/>
      <c r="TZR197" s="973"/>
      <c r="TZS197" s="973"/>
      <c r="TZT197" s="973"/>
      <c r="TZU197" s="973"/>
      <c r="TZV197" s="973"/>
      <c r="TZW197" s="973"/>
      <c r="TZX197" s="973"/>
      <c r="TZY197" s="973"/>
      <c r="TZZ197" s="973"/>
      <c r="UAA197" s="973"/>
      <c r="UAB197" s="973"/>
      <c r="UAC197" s="973"/>
      <c r="UAD197" s="973"/>
      <c r="UAE197" s="973"/>
      <c r="UAF197" s="973"/>
      <c r="UAG197" s="973"/>
      <c r="UAH197" s="973"/>
      <c r="UAI197" s="973"/>
      <c r="UAJ197" s="973"/>
      <c r="UAK197" s="973"/>
      <c r="UAL197" s="973"/>
      <c r="UAM197" s="973"/>
      <c r="UAN197" s="973"/>
      <c r="UAO197" s="973"/>
      <c r="UAP197" s="973"/>
      <c r="UAQ197" s="973"/>
      <c r="UAR197" s="973"/>
      <c r="UAS197" s="973"/>
      <c r="UAT197" s="973"/>
      <c r="UAU197" s="973"/>
      <c r="UAV197" s="973"/>
      <c r="UAW197" s="973"/>
      <c r="UAX197" s="973"/>
      <c r="UAY197" s="973"/>
      <c r="UAZ197" s="973"/>
      <c r="UBA197" s="973"/>
      <c r="UBB197" s="973"/>
      <c r="UBC197" s="973"/>
      <c r="UBD197" s="973"/>
      <c r="UBE197" s="973"/>
      <c r="UBF197" s="973"/>
      <c r="UBG197" s="973"/>
      <c r="UBH197" s="973"/>
      <c r="UBI197" s="973"/>
      <c r="UBJ197" s="973"/>
      <c r="UBK197" s="973"/>
      <c r="UBL197" s="973"/>
      <c r="UBM197" s="973"/>
      <c r="UBN197" s="973"/>
      <c r="UBO197" s="973"/>
      <c r="UBP197" s="973"/>
      <c r="UBQ197" s="973"/>
      <c r="UBR197" s="973"/>
      <c r="UBS197" s="973"/>
      <c r="UBT197" s="973"/>
      <c r="UBU197" s="973"/>
      <c r="UBV197" s="973"/>
      <c r="UBW197" s="973"/>
      <c r="UBX197" s="973"/>
      <c r="UBY197" s="973"/>
      <c r="UBZ197" s="973"/>
      <c r="UCA197" s="973"/>
      <c r="UCB197" s="973"/>
      <c r="UCC197" s="973"/>
      <c r="UCD197" s="973"/>
      <c r="UCE197" s="973"/>
      <c r="UCF197" s="973"/>
      <c r="UCG197" s="973"/>
      <c r="UCH197" s="973"/>
      <c r="UCI197" s="973"/>
      <c r="UCJ197" s="973"/>
      <c r="UCK197" s="973"/>
      <c r="UCL197" s="973"/>
      <c r="UCM197" s="973"/>
      <c r="UCN197" s="973"/>
      <c r="UCO197" s="973"/>
      <c r="UCP197" s="973"/>
      <c r="UCQ197" s="973"/>
      <c r="UCR197" s="973"/>
      <c r="UCS197" s="973"/>
      <c r="UCT197" s="973"/>
      <c r="UCU197" s="973"/>
      <c r="UCV197" s="973"/>
      <c r="UCW197" s="973"/>
      <c r="UCX197" s="973"/>
      <c r="UCY197" s="973"/>
      <c r="UCZ197" s="973"/>
      <c r="UDA197" s="973"/>
      <c r="UDB197" s="973"/>
      <c r="UDC197" s="973"/>
      <c r="UDD197" s="973"/>
      <c r="UDE197" s="973"/>
      <c r="UDF197" s="973"/>
      <c r="UDG197" s="973"/>
      <c r="UDH197" s="973"/>
      <c r="UDI197" s="973"/>
      <c r="UDJ197" s="973"/>
      <c r="UDK197" s="973"/>
      <c r="UDL197" s="973"/>
      <c r="UDM197" s="973"/>
      <c r="UDN197" s="973"/>
      <c r="UDO197" s="973"/>
      <c r="UDP197" s="973"/>
      <c r="UDQ197" s="973"/>
      <c r="UDR197" s="973"/>
      <c r="UDS197" s="973"/>
      <c r="UDT197" s="973"/>
      <c r="UDU197" s="973"/>
      <c r="UDV197" s="973"/>
      <c r="UDW197" s="973"/>
      <c r="UDX197" s="973"/>
      <c r="UDY197" s="973"/>
      <c r="UDZ197" s="973"/>
      <c r="UEA197" s="973"/>
      <c r="UEB197" s="973"/>
      <c r="UEC197" s="973"/>
      <c r="UED197" s="973"/>
      <c r="UEE197" s="973"/>
      <c r="UEF197" s="973"/>
      <c r="UEG197" s="973"/>
      <c r="UEH197" s="973"/>
      <c r="UEI197" s="973"/>
      <c r="UEJ197" s="973"/>
      <c r="UEK197" s="973"/>
      <c r="UEL197" s="973"/>
      <c r="UEM197" s="973"/>
      <c r="UEN197" s="973"/>
      <c r="UEO197" s="973"/>
      <c r="UEP197" s="973"/>
      <c r="UEQ197" s="973"/>
      <c r="UER197" s="973"/>
      <c r="UES197" s="973"/>
      <c r="UET197" s="973"/>
      <c r="UEU197" s="973"/>
      <c r="UEV197" s="973"/>
      <c r="UEW197" s="973"/>
      <c r="UEX197" s="973"/>
      <c r="UEY197" s="973"/>
      <c r="UEZ197" s="973"/>
      <c r="UFA197" s="973"/>
      <c r="UFB197" s="973"/>
      <c r="UFC197" s="973"/>
      <c r="UFD197" s="973"/>
      <c r="UFE197" s="973"/>
      <c r="UFF197" s="973"/>
      <c r="UFG197" s="973"/>
      <c r="UFH197" s="973"/>
      <c r="UFI197" s="973"/>
      <c r="UFJ197" s="973"/>
      <c r="UFK197" s="973"/>
      <c r="UFL197" s="973"/>
      <c r="UFM197" s="973"/>
      <c r="UFN197" s="973"/>
      <c r="UFO197" s="973"/>
      <c r="UFP197" s="973"/>
      <c r="UFQ197" s="973"/>
      <c r="UFR197" s="973"/>
      <c r="UFS197" s="973"/>
      <c r="UFT197" s="973"/>
      <c r="UFU197" s="973"/>
      <c r="UFV197" s="973"/>
      <c r="UFW197" s="973"/>
      <c r="UFX197" s="973"/>
      <c r="UFY197" s="973"/>
      <c r="UFZ197" s="973"/>
      <c r="UGA197" s="973"/>
      <c r="UGB197" s="973"/>
      <c r="UGC197" s="973"/>
      <c r="UGD197" s="973"/>
      <c r="UGE197" s="973"/>
      <c r="UGF197" s="973"/>
      <c r="UGG197" s="973"/>
      <c r="UGH197" s="973"/>
      <c r="UGI197" s="973"/>
      <c r="UGJ197" s="973"/>
      <c r="UGK197" s="973"/>
      <c r="UGL197" s="973"/>
      <c r="UGM197" s="973"/>
      <c r="UGN197" s="973"/>
      <c r="UGO197" s="973"/>
      <c r="UGP197" s="973"/>
      <c r="UGQ197" s="973"/>
      <c r="UGR197" s="973"/>
      <c r="UGS197" s="973"/>
      <c r="UGT197" s="973"/>
      <c r="UGU197" s="973"/>
      <c r="UGV197" s="973"/>
      <c r="UGW197" s="973"/>
      <c r="UGX197" s="973"/>
      <c r="UGY197" s="973"/>
      <c r="UGZ197" s="973"/>
      <c r="UHA197" s="973"/>
      <c r="UHB197" s="973"/>
      <c r="UHC197" s="973"/>
      <c r="UHD197" s="973"/>
      <c r="UHE197" s="973"/>
      <c r="UHF197" s="973"/>
      <c r="UHG197" s="973"/>
      <c r="UHH197" s="973"/>
      <c r="UHI197" s="973"/>
      <c r="UHJ197" s="973"/>
      <c r="UHK197" s="973"/>
      <c r="UHL197" s="973"/>
      <c r="UHM197" s="973"/>
      <c r="UHN197" s="973"/>
      <c r="UHO197" s="973"/>
      <c r="UHP197" s="973"/>
      <c r="UHQ197" s="973"/>
      <c r="UHR197" s="973"/>
      <c r="UHS197" s="973"/>
      <c r="UHT197" s="973"/>
      <c r="UHU197" s="973"/>
      <c r="UHV197" s="973"/>
      <c r="UHW197" s="973"/>
      <c r="UHX197" s="973"/>
      <c r="UHY197" s="973"/>
      <c r="UHZ197" s="973"/>
      <c r="UIA197" s="973"/>
      <c r="UIB197" s="973"/>
      <c r="UIC197" s="973"/>
      <c r="UID197" s="973"/>
      <c r="UIE197" s="973"/>
      <c r="UIF197" s="973"/>
      <c r="UIG197" s="973"/>
      <c r="UIH197" s="973"/>
      <c r="UII197" s="973"/>
      <c r="UIJ197" s="973"/>
      <c r="UIK197" s="973"/>
      <c r="UIL197" s="973"/>
      <c r="UIM197" s="973"/>
      <c r="UIN197" s="973"/>
      <c r="UIO197" s="973"/>
      <c r="UIP197" s="973"/>
      <c r="UIQ197" s="973"/>
      <c r="UIR197" s="973"/>
      <c r="UIS197" s="973"/>
      <c r="UIT197" s="973"/>
      <c r="UIU197" s="973"/>
      <c r="UIV197" s="973"/>
      <c r="UIW197" s="973"/>
      <c r="UIX197" s="973"/>
      <c r="UIY197" s="973"/>
      <c r="UIZ197" s="973"/>
      <c r="UJA197" s="973"/>
      <c r="UJB197" s="973"/>
      <c r="UJC197" s="973"/>
      <c r="UJD197" s="973"/>
      <c r="UJE197" s="973"/>
      <c r="UJF197" s="973"/>
      <c r="UJG197" s="973"/>
      <c r="UJH197" s="973"/>
      <c r="UJI197" s="973"/>
      <c r="UJJ197" s="973"/>
      <c r="UJK197" s="973"/>
      <c r="UJL197" s="973"/>
      <c r="UJM197" s="973"/>
      <c r="UJN197" s="973"/>
      <c r="UJO197" s="973"/>
      <c r="UJP197" s="973"/>
      <c r="UJQ197" s="973"/>
      <c r="UJR197" s="973"/>
      <c r="UJS197" s="973"/>
      <c r="UJT197" s="973"/>
      <c r="UJU197" s="973"/>
      <c r="UJV197" s="973"/>
      <c r="UJW197" s="973"/>
      <c r="UJX197" s="973"/>
      <c r="UJY197" s="973"/>
      <c r="UJZ197" s="973"/>
      <c r="UKA197" s="973"/>
      <c r="UKB197" s="973"/>
      <c r="UKC197" s="973"/>
      <c r="UKD197" s="973"/>
      <c r="UKE197" s="973"/>
      <c r="UKF197" s="973"/>
      <c r="UKG197" s="973"/>
      <c r="UKH197" s="973"/>
      <c r="UKI197" s="973"/>
      <c r="UKJ197" s="973"/>
      <c r="UKK197" s="973"/>
      <c r="UKL197" s="973"/>
      <c r="UKM197" s="973"/>
      <c r="UKN197" s="973"/>
      <c r="UKO197" s="973"/>
      <c r="UKP197" s="973"/>
      <c r="UKQ197" s="973"/>
      <c r="UKR197" s="973"/>
      <c r="UKS197" s="973"/>
      <c r="UKT197" s="973"/>
      <c r="UKU197" s="973"/>
      <c r="UKV197" s="973"/>
      <c r="UKW197" s="973"/>
      <c r="UKX197" s="973"/>
      <c r="UKY197" s="973"/>
      <c r="UKZ197" s="973"/>
      <c r="ULA197" s="973"/>
      <c r="ULB197" s="973"/>
      <c r="ULC197" s="973"/>
      <c r="ULD197" s="973"/>
      <c r="ULE197" s="973"/>
      <c r="ULF197" s="973"/>
      <c r="ULG197" s="973"/>
      <c r="ULH197" s="973"/>
      <c r="ULI197" s="973"/>
      <c r="ULJ197" s="973"/>
      <c r="ULK197" s="973"/>
      <c r="ULL197" s="973"/>
      <c r="ULM197" s="973"/>
      <c r="ULN197" s="973"/>
      <c r="ULO197" s="973"/>
      <c r="ULP197" s="973"/>
      <c r="ULQ197" s="973"/>
      <c r="ULR197" s="973"/>
      <c r="ULS197" s="973"/>
      <c r="ULT197" s="973"/>
      <c r="ULU197" s="973"/>
      <c r="ULV197" s="973"/>
      <c r="ULW197" s="973"/>
      <c r="ULX197" s="973"/>
      <c r="ULY197" s="973"/>
      <c r="ULZ197" s="973"/>
      <c r="UMA197" s="973"/>
      <c r="UMB197" s="973"/>
      <c r="UMC197" s="973"/>
      <c r="UMD197" s="973"/>
      <c r="UME197" s="973"/>
      <c r="UMF197" s="973"/>
      <c r="UMG197" s="973"/>
      <c r="UMH197" s="973"/>
      <c r="UMI197" s="973"/>
      <c r="UMJ197" s="973"/>
      <c r="UMK197" s="973"/>
      <c r="UML197" s="973"/>
      <c r="UMM197" s="973"/>
      <c r="UMN197" s="973"/>
      <c r="UMO197" s="973"/>
      <c r="UMP197" s="973"/>
      <c r="UMQ197" s="973"/>
      <c r="UMR197" s="973"/>
      <c r="UMS197" s="973"/>
      <c r="UMT197" s="973"/>
      <c r="UMU197" s="973"/>
      <c r="UMV197" s="973"/>
      <c r="UMW197" s="973"/>
      <c r="UMX197" s="973"/>
      <c r="UMY197" s="973"/>
      <c r="UMZ197" s="973"/>
      <c r="UNA197" s="973"/>
      <c r="UNB197" s="973"/>
      <c r="UNC197" s="973"/>
      <c r="UND197" s="973"/>
      <c r="UNE197" s="973"/>
      <c r="UNF197" s="973"/>
      <c r="UNG197" s="973"/>
      <c r="UNH197" s="973"/>
      <c r="UNI197" s="973"/>
      <c r="UNJ197" s="973"/>
      <c r="UNK197" s="973"/>
      <c r="UNL197" s="973"/>
      <c r="UNM197" s="973"/>
      <c r="UNN197" s="973"/>
      <c r="UNO197" s="973"/>
      <c r="UNP197" s="973"/>
      <c r="UNQ197" s="973"/>
      <c r="UNR197" s="973"/>
      <c r="UNS197" s="973"/>
      <c r="UNT197" s="973"/>
      <c r="UNU197" s="973"/>
      <c r="UNV197" s="973"/>
      <c r="UNW197" s="973"/>
      <c r="UNX197" s="973"/>
      <c r="UNY197" s="973"/>
      <c r="UNZ197" s="973"/>
      <c r="UOA197" s="973"/>
      <c r="UOB197" s="973"/>
      <c r="UOC197" s="973"/>
      <c r="UOD197" s="973"/>
      <c r="UOE197" s="973"/>
      <c r="UOF197" s="973"/>
      <c r="UOG197" s="973"/>
      <c r="UOH197" s="973"/>
      <c r="UOI197" s="973"/>
      <c r="UOJ197" s="973"/>
      <c r="UOK197" s="973"/>
      <c r="UOL197" s="973"/>
      <c r="UOM197" s="973"/>
      <c r="UON197" s="973"/>
      <c r="UOO197" s="973"/>
      <c r="UOP197" s="973"/>
      <c r="UOQ197" s="973"/>
      <c r="UOR197" s="973"/>
      <c r="UOS197" s="973"/>
      <c r="UOT197" s="973"/>
      <c r="UOU197" s="973"/>
      <c r="UOV197" s="973"/>
      <c r="UOW197" s="973"/>
      <c r="UOX197" s="973"/>
      <c r="UOY197" s="973"/>
      <c r="UOZ197" s="973"/>
      <c r="UPA197" s="973"/>
      <c r="UPB197" s="973"/>
      <c r="UPC197" s="973"/>
      <c r="UPD197" s="973"/>
      <c r="UPE197" s="973"/>
      <c r="UPF197" s="973"/>
      <c r="UPG197" s="973"/>
      <c r="UPH197" s="973"/>
      <c r="UPI197" s="973"/>
      <c r="UPJ197" s="973"/>
      <c r="UPK197" s="973"/>
      <c r="UPL197" s="973"/>
      <c r="UPM197" s="973"/>
      <c r="UPN197" s="973"/>
      <c r="UPO197" s="973"/>
      <c r="UPP197" s="973"/>
      <c r="UPQ197" s="973"/>
      <c r="UPR197" s="973"/>
      <c r="UPS197" s="973"/>
      <c r="UPT197" s="973"/>
      <c r="UPU197" s="973"/>
      <c r="UPV197" s="973"/>
      <c r="UPW197" s="973"/>
      <c r="UPX197" s="973"/>
      <c r="UPY197" s="973"/>
      <c r="UPZ197" s="973"/>
      <c r="UQA197" s="973"/>
      <c r="UQB197" s="973"/>
      <c r="UQC197" s="973"/>
      <c r="UQD197" s="973"/>
      <c r="UQE197" s="973"/>
      <c r="UQF197" s="973"/>
      <c r="UQG197" s="973"/>
      <c r="UQH197" s="973"/>
      <c r="UQI197" s="973"/>
      <c r="UQJ197" s="973"/>
      <c r="UQK197" s="973"/>
      <c r="UQL197" s="973"/>
      <c r="UQM197" s="973"/>
      <c r="UQN197" s="973"/>
      <c r="UQO197" s="973"/>
      <c r="UQP197" s="973"/>
      <c r="UQQ197" s="973"/>
      <c r="UQR197" s="973"/>
      <c r="UQS197" s="973"/>
      <c r="UQT197" s="973"/>
      <c r="UQU197" s="973"/>
      <c r="UQV197" s="973"/>
      <c r="UQW197" s="973"/>
      <c r="UQX197" s="973"/>
      <c r="UQY197" s="973"/>
      <c r="UQZ197" s="973"/>
      <c r="URA197" s="973"/>
      <c r="URB197" s="973"/>
      <c r="URC197" s="973"/>
      <c r="URD197" s="973"/>
      <c r="URE197" s="973"/>
      <c r="URF197" s="973"/>
      <c r="URG197" s="973"/>
      <c r="URH197" s="973"/>
      <c r="URI197" s="973"/>
      <c r="URJ197" s="973"/>
      <c r="URK197" s="973"/>
      <c r="URL197" s="973"/>
      <c r="URM197" s="973"/>
      <c r="URN197" s="973"/>
      <c r="URO197" s="973"/>
      <c r="URP197" s="973"/>
      <c r="URQ197" s="973"/>
      <c r="URR197" s="973"/>
      <c r="URS197" s="973"/>
      <c r="URT197" s="973"/>
      <c r="URU197" s="973"/>
      <c r="URV197" s="973"/>
      <c r="URW197" s="973"/>
      <c r="URX197" s="973"/>
      <c r="URY197" s="973"/>
      <c r="URZ197" s="973"/>
      <c r="USA197" s="973"/>
      <c r="USB197" s="973"/>
      <c r="USC197" s="973"/>
      <c r="USD197" s="973"/>
      <c r="USE197" s="973"/>
      <c r="USF197" s="973"/>
      <c r="USG197" s="973"/>
      <c r="USH197" s="973"/>
      <c r="USI197" s="973"/>
      <c r="USJ197" s="973"/>
      <c r="USK197" s="973"/>
      <c r="USL197" s="973"/>
      <c r="USM197" s="973"/>
      <c r="USN197" s="973"/>
      <c r="USO197" s="973"/>
      <c r="USP197" s="973"/>
      <c r="USQ197" s="973"/>
      <c r="USR197" s="973"/>
      <c r="USS197" s="973"/>
      <c r="UST197" s="973"/>
      <c r="USU197" s="973"/>
      <c r="USV197" s="973"/>
      <c r="USW197" s="973"/>
      <c r="USX197" s="973"/>
      <c r="USY197" s="973"/>
      <c r="USZ197" s="973"/>
      <c r="UTA197" s="973"/>
      <c r="UTB197" s="973"/>
      <c r="UTC197" s="973"/>
      <c r="UTD197" s="973"/>
      <c r="UTE197" s="973"/>
      <c r="UTF197" s="973"/>
      <c r="UTG197" s="973"/>
      <c r="UTH197" s="973"/>
      <c r="UTI197" s="973"/>
      <c r="UTJ197" s="973"/>
      <c r="UTK197" s="973"/>
      <c r="UTL197" s="973"/>
      <c r="UTM197" s="973"/>
      <c r="UTN197" s="973"/>
      <c r="UTO197" s="973"/>
      <c r="UTP197" s="973"/>
      <c r="UTQ197" s="973"/>
      <c r="UTR197" s="973"/>
      <c r="UTS197" s="973"/>
      <c r="UTT197" s="973"/>
      <c r="UTU197" s="973"/>
      <c r="UTV197" s="973"/>
      <c r="UTW197" s="973"/>
      <c r="UTX197" s="973"/>
      <c r="UTY197" s="973"/>
      <c r="UTZ197" s="973"/>
      <c r="UUA197" s="973"/>
      <c r="UUB197" s="973"/>
      <c r="UUC197" s="973"/>
      <c r="UUD197" s="973"/>
      <c r="UUE197" s="973"/>
      <c r="UUF197" s="973"/>
      <c r="UUG197" s="973"/>
      <c r="UUH197" s="973"/>
      <c r="UUI197" s="973"/>
      <c r="UUJ197" s="973"/>
      <c r="UUK197" s="973"/>
      <c r="UUL197" s="973"/>
      <c r="UUM197" s="973"/>
      <c r="UUN197" s="973"/>
      <c r="UUO197" s="973"/>
      <c r="UUP197" s="973"/>
      <c r="UUQ197" s="973"/>
      <c r="UUR197" s="973"/>
      <c r="UUS197" s="973"/>
      <c r="UUT197" s="973"/>
      <c r="UUU197" s="973"/>
      <c r="UUV197" s="973"/>
      <c r="UUW197" s="973"/>
      <c r="UUX197" s="973"/>
      <c r="UUY197" s="973"/>
      <c r="UUZ197" s="973"/>
      <c r="UVA197" s="973"/>
      <c r="UVB197" s="973"/>
      <c r="UVC197" s="973"/>
      <c r="UVD197" s="973"/>
      <c r="UVE197" s="973"/>
      <c r="UVF197" s="973"/>
      <c r="UVG197" s="973"/>
      <c r="UVH197" s="973"/>
      <c r="UVI197" s="973"/>
      <c r="UVJ197" s="973"/>
      <c r="UVK197" s="973"/>
      <c r="UVL197" s="973"/>
      <c r="UVM197" s="973"/>
      <c r="UVN197" s="973"/>
      <c r="UVO197" s="973"/>
      <c r="UVP197" s="973"/>
      <c r="UVQ197" s="973"/>
      <c r="UVR197" s="973"/>
      <c r="UVS197" s="973"/>
      <c r="UVT197" s="973"/>
      <c r="UVU197" s="973"/>
      <c r="UVV197" s="973"/>
      <c r="UVW197" s="973"/>
      <c r="UVX197" s="973"/>
      <c r="UVY197" s="973"/>
      <c r="UVZ197" s="973"/>
      <c r="UWA197" s="973"/>
      <c r="UWB197" s="973"/>
      <c r="UWC197" s="973"/>
      <c r="UWD197" s="973"/>
      <c r="UWE197" s="973"/>
      <c r="UWF197" s="973"/>
      <c r="UWG197" s="973"/>
      <c r="UWH197" s="973"/>
      <c r="UWI197" s="973"/>
      <c r="UWJ197" s="973"/>
      <c r="UWK197" s="973"/>
      <c r="UWL197" s="973"/>
      <c r="UWM197" s="973"/>
      <c r="UWN197" s="973"/>
      <c r="UWO197" s="973"/>
      <c r="UWP197" s="973"/>
      <c r="UWQ197" s="973"/>
      <c r="UWR197" s="973"/>
      <c r="UWS197" s="973"/>
      <c r="UWT197" s="973"/>
      <c r="UWU197" s="973"/>
      <c r="UWV197" s="973"/>
      <c r="UWW197" s="973"/>
      <c r="UWX197" s="973"/>
      <c r="UWY197" s="973"/>
      <c r="UWZ197" s="973"/>
      <c r="UXA197" s="973"/>
      <c r="UXB197" s="973"/>
      <c r="UXC197" s="973"/>
      <c r="UXD197" s="973"/>
      <c r="UXE197" s="973"/>
      <c r="UXF197" s="973"/>
      <c r="UXG197" s="973"/>
      <c r="UXH197" s="973"/>
      <c r="UXI197" s="973"/>
      <c r="UXJ197" s="973"/>
      <c r="UXK197" s="973"/>
      <c r="UXL197" s="973"/>
      <c r="UXM197" s="973"/>
      <c r="UXN197" s="973"/>
      <c r="UXO197" s="973"/>
      <c r="UXP197" s="973"/>
      <c r="UXQ197" s="973"/>
      <c r="UXR197" s="973"/>
      <c r="UXS197" s="973"/>
      <c r="UXT197" s="973"/>
      <c r="UXU197" s="973"/>
      <c r="UXV197" s="973"/>
      <c r="UXW197" s="973"/>
      <c r="UXX197" s="973"/>
      <c r="UXY197" s="973"/>
      <c r="UXZ197" s="973"/>
      <c r="UYA197" s="973"/>
      <c r="UYB197" s="973"/>
      <c r="UYC197" s="973"/>
      <c r="UYD197" s="973"/>
      <c r="UYE197" s="973"/>
      <c r="UYF197" s="973"/>
      <c r="UYG197" s="973"/>
      <c r="UYH197" s="973"/>
      <c r="UYI197" s="973"/>
      <c r="UYJ197" s="973"/>
      <c r="UYK197" s="973"/>
      <c r="UYL197" s="973"/>
      <c r="UYM197" s="973"/>
      <c r="UYN197" s="973"/>
      <c r="UYO197" s="973"/>
      <c r="UYP197" s="973"/>
      <c r="UYQ197" s="973"/>
      <c r="UYR197" s="973"/>
      <c r="UYS197" s="973"/>
      <c r="UYT197" s="973"/>
      <c r="UYU197" s="973"/>
      <c r="UYV197" s="973"/>
      <c r="UYW197" s="973"/>
      <c r="UYX197" s="973"/>
      <c r="UYY197" s="973"/>
      <c r="UYZ197" s="973"/>
      <c r="UZA197" s="973"/>
      <c r="UZB197" s="973"/>
      <c r="UZC197" s="973"/>
      <c r="UZD197" s="973"/>
      <c r="UZE197" s="973"/>
      <c r="UZF197" s="973"/>
      <c r="UZG197" s="973"/>
      <c r="UZH197" s="973"/>
      <c r="UZI197" s="973"/>
      <c r="UZJ197" s="973"/>
      <c r="UZK197" s="973"/>
      <c r="UZL197" s="973"/>
      <c r="UZM197" s="973"/>
      <c r="UZN197" s="973"/>
      <c r="UZO197" s="973"/>
      <c r="UZP197" s="973"/>
      <c r="UZQ197" s="973"/>
      <c r="UZR197" s="973"/>
      <c r="UZS197" s="973"/>
      <c r="UZT197" s="973"/>
      <c r="UZU197" s="973"/>
      <c r="UZV197" s="973"/>
      <c r="UZW197" s="973"/>
      <c r="UZX197" s="973"/>
      <c r="UZY197" s="973"/>
      <c r="UZZ197" s="973"/>
      <c r="VAA197" s="973"/>
      <c r="VAB197" s="973"/>
      <c r="VAC197" s="973"/>
      <c r="VAD197" s="973"/>
      <c r="VAE197" s="973"/>
      <c r="VAF197" s="973"/>
      <c r="VAG197" s="973"/>
      <c r="VAH197" s="973"/>
      <c r="VAI197" s="973"/>
      <c r="VAJ197" s="973"/>
      <c r="VAK197" s="973"/>
      <c r="VAL197" s="973"/>
      <c r="VAM197" s="973"/>
      <c r="VAN197" s="973"/>
      <c r="VAO197" s="973"/>
      <c r="VAP197" s="973"/>
      <c r="VAQ197" s="973"/>
      <c r="VAR197" s="973"/>
      <c r="VAS197" s="973"/>
      <c r="VAT197" s="973"/>
      <c r="VAU197" s="973"/>
      <c r="VAV197" s="973"/>
      <c r="VAW197" s="973"/>
      <c r="VAX197" s="973"/>
      <c r="VAY197" s="973"/>
      <c r="VAZ197" s="973"/>
      <c r="VBA197" s="973"/>
      <c r="VBB197" s="973"/>
      <c r="VBC197" s="973"/>
      <c r="VBD197" s="973"/>
      <c r="VBE197" s="973"/>
      <c r="VBF197" s="973"/>
      <c r="VBG197" s="973"/>
      <c r="VBH197" s="973"/>
      <c r="VBI197" s="973"/>
      <c r="VBJ197" s="973"/>
      <c r="VBK197" s="973"/>
      <c r="VBL197" s="973"/>
      <c r="VBM197" s="973"/>
      <c r="VBN197" s="973"/>
      <c r="VBO197" s="973"/>
      <c r="VBP197" s="973"/>
      <c r="VBQ197" s="973"/>
      <c r="VBR197" s="973"/>
      <c r="VBS197" s="973"/>
      <c r="VBT197" s="973"/>
      <c r="VBU197" s="973"/>
      <c r="VBV197" s="973"/>
      <c r="VBW197" s="973"/>
      <c r="VBX197" s="973"/>
      <c r="VBY197" s="973"/>
      <c r="VBZ197" s="973"/>
      <c r="VCA197" s="973"/>
      <c r="VCB197" s="973"/>
      <c r="VCC197" s="973"/>
      <c r="VCD197" s="973"/>
      <c r="VCE197" s="973"/>
      <c r="VCF197" s="973"/>
      <c r="VCG197" s="973"/>
      <c r="VCH197" s="973"/>
      <c r="VCI197" s="973"/>
      <c r="VCJ197" s="973"/>
      <c r="VCK197" s="973"/>
      <c r="VCL197" s="973"/>
      <c r="VCM197" s="973"/>
      <c r="VCN197" s="973"/>
      <c r="VCO197" s="973"/>
      <c r="VCP197" s="973"/>
      <c r="VCQ197" s="973"/>
      <c r="VCR197" s="973"/>
      <c r="VCS197" s="973"/>
      <c r="VCT197" s="973"/>
      <c r="VCU197" s="973"/>
      <c r="VCV197" s="973"/>
      <c r="VCW197" s="973"/>
      <c r="VCX197" s="973"/>
      <c r="VCY197" s="973"/>
      <c r="VCZ197" s="973"/>
      <c r="VDA197" s="973"/>
      <c r="VDB197" s="973"/>
      <c r="VDC197" s="973"/>
      <c r="VDD197" s="973"/>
      <c r="VDE197" s="973"/>
      <c r="VDF197" s="973"/>
      <c r="VDG197" s="973"/>
      <c r="VDH197" s="973"/>
      <c r="VDI197" s="973"/>
      <c r="VDJ197" s="973"/>
      <c r="VDK197" s="973"/>
      <c r="VDL197" s="973"/>
      <c r="VDM197" s="973"/>
      <c r="VDN197" s="973"/>
      <c r="VDO197" s="973"/>
      <c r="VDP197" s="973"/>
      <c r="VDQ197" s="973"/>
      <c r="VDR197" s="973"/>
      <c r="VDS197" s="973"/>
      <c r="VDT197" s="973"/>
      <c r="VDU197" s="973"/>
      <c r="VDV197" s="973"/>
      <c r="VDW197" s="973"/>
      <c r="VDX197" s="973"/>
      <c r="VDY197" s="973"/>
      <c r="VDZ197" s="973"/>
      <c r="VEA197" s="973"/>
      <c r="VEB197" s="973"/>
      <c r="VEC197" s="973"/>
      <c r="VED197" s="973"/>
      <c r="VEE197" s="973"/>
      <c r="VEF197" s="973"/>
      <c r="VEG197" s="973"/>
      <c r="VEH197" s="973"/>
      <c r="VEI197" s="973"/>
      <c r="VEJ197" s="973"/>
      <c r="VEK197" s="973"/>
      <c r="VEL197" s="973"/>
      <c r="VEM197" s="973"/>
      <c r="VEN197" s="973"/>
      <c r="VEO197" s="973"/>
      <c r="VEP197" s="973"/>
      <c r="VEQ197" s="973"/>
      <c r="VER197" s="973"/>
      <c r="VES197" s="973"/>
      <c r="VET197" s="973"/>
      <c r="VEU197" s="973"/>
      <c r="VEV197" s="973"/>
      <c r="VEW197" s="973"/>
      <c r="VEX197" s="973"/>
      <c r="VEY197" s="973"/>
      <c r="VEZ197" s="973"/>
      <c r="VFA197" s="973"/>
      <c r="VFB197" s="973"/>
      <c r="VFC197" s="973"/>
      <c r="VFD197" s="973"/>
      <c r="VFE197" s="973"/>
      <c r="VFF197" s="973"/>
      <c r="VFG197" s="973"/>
      <c r="VFH197" s="973"/>
      <c r="VFI197" s="973"/>
      <c r="VFJ197" s="973"/>
      <c r="VFK197" s="973"/>
      <c r="VFL197" s="973"/>
      <c r="VFM197" s="973"/>
      <c r="VFN197" s="973"/>
      <c r="VFO197" s="973"/>
      <c r="VFP197" s="973"/>
      <c r="VFQ197" s="973"/>
      <c r="VFR197" s="973"/>
      <c r="VFS197" s="973"/>
      <c r="VFT197" s="973"/>
      <c r="VFU197" s="973"/>
      <c r="VFV197" s="973"/>
      <c r="VFW197" s="973"/>
      <c r="VFX197" s="973"/>
      <c r="VFY197" s="973"/>
      <c r="VFZ197" s="973"/>
      <c r="VGA197" s="973"/>
      <c r="VGB197" s="973"/>
      <c r="VGC197" s="973"/>
      <c r="VGD197" s="973"/>
      <c r="VGE197" s="973"/>
      <c r="VGF197" s="973"/>
      <c r="VGG197" s="973"/>
      <c r="VGH197" s="973"/>
      <c r="VGI197" s="973"/>
      <c r="VGJ197" s="973"/>
      <c r="VGK197" s="973"/>
      <c r="VGL197" s="973"/>
      <c r="VGM197" s="973"/>
      <c r="VGN197" s="973"/>
      <c r="VGO197" s="973"/>
      <c r="VGP197" s="973"/>
      <c r="VGQ197" s="973"/>
      <c r="VGR197" s="973"/>
      <c r="VGS197" s="973"/>
      <c r="VGT197" s="973"/>
      <c r="VGU197" s="973"/>
      <c r="VGV197" s="973"/>
      <c r="VGW197" s="973"/>
      <c r="VGX197" s="973"/>
      <c r="VGY197" s="973"/>
      <c r="VGZ197" s="973"/>
      <c r="VHA197" s="973"/>
      <c r="VHB197" s="973"/>
      <c r="VHC197" s="973"/>
      <c r="VHD197" s="973"/>
      <c r="VHE197" s="973"/>
      <c r="VHF197" s="973"/>
      <c r="VHG197" s="973"/>
      <c r="VHH197" s="973"/>
      <c r="VHI197" s="973"/>
      <c r="VHJ197" s="973"/>
      <c r="VHK197" s="973"/>
      <c r="VHL197" s="973"/>
      <c r="VHM197" s="973"/>
      <c r="VHN197" s="973"/>
      <c r="VHO197" s="973"/>
      <c r="VHP197" s="973"/>
      <c r="VHQ197" s="973"/>
      <c r="VHR197" s="973"/>
      <c r="VHS197" s="973"/>
      <c r="VHT197" s="973"/>
      <c r="VHU197" s="973"/>
      <c r="VHV197" s="973"/>
      <c r="VHW197" s="973"/>
      <c r="VHX197" s="973"/>
      <c r="VHY197" s="973"/>
      <c r="VHZ197" s="973"/>
      <c r="VIA197" s="973"/>
      <c r="VIB197" s="973"/>
      <c r="VIC197" s="973"/>
      <c r="VID197" s="973"/>
      <c r="VIE197" s="973"/>
      <c r="VIF197" s="973"/>
      <c r="VIG197" s="973"/>
      <c r="VIH197" s="973"/>
      <c r="VII197" s="973"/>
      <c r="VIJ197" s="973"/>
      <c r="VIK197" s="973"/>
      <c r="VIL197" s="973"/>
      <c r="VIM197" s="973"/>
      <c r="VIN197" s="973"/>
      <c r="VIO197" s="973"/>
      <c r="VIP197" s="973"/>
      <c r="VIQ197" s="973"/>
      <c r="VIR197" s="973"/>
      <c r="VIS197" s="973"/>
      <c r="VIT197" s="973"/>
      <c r="VIU197" s="973"/>
      <c r="VIV197" s="973"/>
      <c r="VIW197" s="973"/>
      <c r="VIX197" s="973"/>
      <c r="VIY197" s="973"/>
      <c r="VIZ197" s="973"/>
      <c r="VJA197" s="973"/>
      <c r="VJB197" s="973"/>
      <c r="VJC197" s="973"/>
      <c r="VJD197" s="973"/>
      <c r="VJE197" s="973"/>
      <c r="VJF197" s="973"/>
      <c r="VJG197" s="973"/>
      <c r="VJH197" s="973"/>
      <c r="VJI197" s="973"/>
      <c r="VJJ197" s="973"/>
      <c r="VJK197" s="973"/>
      <c r="VJL197" s="973"/>
      <c r="VJM197" s="973"/>
      <c r="VJN197" s="973"/>
      <c r="VJO197" s="973"/>
      <c r="VJP197" s="973"/>
      <c r="VJQ197" s="973"/>
      <c r="VJR197" s="973"/>
      <c r="VJS197" s="973"/>
      <c r="VJT197" s="973"/>
      <c r="VJU197" s="973"/>
      <c r="VJV197" s="973"/>
      <c r="VJW197" s="973"/>
      <c r="VJX197" s="973"/>
      <c r="VJY197" s="973"/>
      <c r="VJZ197" s="973"/>
      <c r="VKA197" s="973"/>
      <c r="VKB197" s="973"/>
      <c r="VKC197" s="973"/>
      <c r="VKD197" s="973"/>
      <c r="VKE197" s="973"/>
      <c r="VKF197" s="973"/>
      <c r="VKG197" s="973"/>
      <c r="VKH197" s="973"/>
      <c r="VKI197" s="973"/>
      <c r="VKJ197" s="973"/>
      <c r="VKK197" s="973"/>
      <c r="VKL197" s="973"/>
      <c r="VKM197" s="973"/>
      <c r="VKN197" s="973"/>
      <c r="VKO197" s="973"/>
      <c r="VKP197" s="973"/>
      <c r="VKQ197" s="973"/>
      <c r="VKR197" s="973"/>
      <c r="VKS197" s="973"/>
      <c r="VKT197" s="973"/>
      <c r="VKU197" s="973"/>
      <c r="VKV197" s="973"/>
      <c r="VKW197" s="973"/>
      <c r="VKX197" s="973"/>
      <c r="VKY197" s="973"/>
      <c r="VKZ197" s="973"/>
      <c r="VLA197" s="973"/>
      <c r="VLB197" s="973"/>
      <c r="VLC197" s="973"/>
      <c r="VLD197" s="973"/>
      <c r="VLE197" s="973"/>
      <c r="VLF197" s="973"/>
      <c r="VLG197" s="973"/>
      <c r="VLH197" s="973"/>
      <c r="VLI197" s="973"/>
      <c r="VLJ197" s="973"/>
      <c r="VLK197" s="973"/>
      <c r="VLL197" s="973"/>
      <c r="VLM197" s="973"/>
      <c r="VLN197" s="973"/>
      <c r="VLO197" s="973"/>
      <c r="VLP197" s="973"/>
      <c r="VLQ197" s="973"/>
      <c r="VLR197" s="973"/>
      <c r="VLS197" s="973"/>
      <c r="VLT197" s="973"/>
      <c r="VLU197" s="973"/>
      <c r="VLV197" s="973"/>
      <c r="VLW197" s="973"/>
      <c r="VLX197" s="973"/>
      <c r="VLY197" s="973"/>
      <c r="VLZ197" s="973"/>
      <c r="VMA197" s="973"/>
      <c r="VMB197" s="973"/>
      <c r="VMC197" s="973"/>
      <c r="VMD197" s="973"/>
      <c r="VME197" s="973"/>
      <c r="VMF197" s="973"/>
      <c r="VMG197" s="973"/>
      <c r="VMH197" s="973"/>
      <c r="VMI197" s="973"/>
      <c r="VMJ197" s="973"/>
      <c r="VMK197" s="973"/>
      <c r="VML197" s="973"/>
      <c r="VMM197" s="973"/>
      <c r="VMN197" s="973"/>
      <c r="VMO197" s="973"/>
      <c r="VMP197" s="973"/>
      <c r="VMQ197" s="973"/>
      <c r="VMR197" s="973"/>
      <c r="VMS197" s="973"/>
      <c r="VMT197" s="973"/>
      <c r="VMU197" s="973"/>
      <c r="VMV197" s="973"/>
      <c r="VMW197" s="973"/>
      <c r="VMX197" s="973"/>
      <c r="VMY197" s="973"/>
      <c r="VMZ197" s="973"/>
      <c r="VNA197" s="973"/>
      <c r="VNB197" s="973"/>
      <c r="VNC197" s="973"/>
      <c r="VND197" s="973"/>
      <c r="VNE197" s="973"/>
      <c r="VNF197" s="973"/>
      <c r="VNG197" s="973"/>
      <c r="VNH197" s="973"/>
      <c r="VNI197" s="973"/>
      <c r="VNJ197" s="973"/>
      <c r="VNK197" s="973"/>
      <c r="VNL197" s="973"/>
      <c r="VNM197" s="973"/>
      <c r="VNN197" s="973"/>
      <c r="VNO197" s="973"/>
      <c r="VNP197" s="973"/>
      <c r="VNQ197" s="973"/>
      <c r="VNR197" s="973"/>
      <c r="VNS197" s="973"/>
      <c r="VNT197" s="973"/>
      <c r="VNU197" s="973"/>
      <c r="VNV197" s="973"/>
      <c r="VNW197" s="973"/>
      <c r="VNX197" s="973"/>
      <c r="VNY197" s="973"/>
      <c r="VNZ197" s="973"/>
      <c r="VOA197" s="973"/>
      <c r="VOB197" s="973"/>
      <c r="VOC197" s="973"/>
      <c r="VOD197" s="973"/>
      <c r="VOE197" s="973"/>
      <c r="VOF197" s="973"/>
      <c r="VOG197" s="973"/>
      <c r="VOH197" s="973"/>
      <c r="VOI197" s="973"/>
      <c r="VOJ197" s="973"/>
      <c r="VOK197" s="973"/>
      <c r="VOL197" s="973"/>
      <c r="VOM197" s="973"/>
      <c r="VON197" s="973"/>
      <c r="VOO197" s="973"/>
      <c r="VOP197" s="973"/>
      <c r="VOQ197" s="973"/>
      <c r="VOR197" s="973"/>
      <c r="VOS197" s="973"/>
      <c r="VOT197" s="973"/>
      <c r="VOU197" s="973"/>
      <c r="VOV197" s="973"/>
      <c r="VOW197" s="973"/>
      <c r="VOX197" s="973"/>
      <c r="VOY197" s="973"/>
      <c r="VOZ197" s="973"/>
      <c r="VPA197" s="973"/>
      <c r="VPB197" s="973"/>
      <c r="VPC197" s="973"/>
      <c r="VPD197" s="973"/>
      <c r="VPE197" s="973"/>
      <c r="VPF197" s="973"/>
      <c r="VPG197" s="973"/>
      <c r="VPH197" s="973"/>
      <c r="VPI197" s="973"/>
      <c r="VPJ197" s="973"/>
      <c r="VPK197" s="973"/>
      <c r="VPL197" s="973"/>
      <c r="VPM197" s="973"/>
      <c r="VPN197" s="973"/>
      <c r="VPO197" s="973"/>
      <c r="VPP197" s="973"/>
      <c r="VPQ197" s="973"/>
      <c r="VPR197" s="973"/>
      <c r="VPS197" s="973"/>
      <c r="VPT197" s="973"/>
      <c r="VPU197" s="973"/>
      <c r="VPV197" s="973"/>
      <c r="VPW197" s="973"/>
      <c r="VPX197" s="973"/>
      <c r="VPY197" s="973"/>
      <c r="VPZ197" s="973"/>
      <c r="VQA197" s="973"/>
      <c r="VQB197" s="973"/>
      <c r="VQC197" s="973"/>
      <c r="VQD197" s="973"/>
      <c r="VQE197" s="973"/>
      <c r="VQF197" s="973"/>
      <c r="VQG197" s="973"/>
      <c r="VQH197" s="973"/>
      <c r="VQI197" s="973"/>
      <c r="VQJ197" s="973"/>
      <c r="VQK197" s="973"/>
      <c r="VQL197" s="973"/>
      <c r="VQM197" s="973"/>
      <c r="VQN197" s="973"/>
      <c r="VQO197" s="973"/>
      <c r="VQP197" s="973"/>
      <c r="VQQ197" s="973"/>
      <c r="VQR197" s="973"/>
      <c r="VQS197" s="973"/>
      <c r="VQT197" s="973"/>
      <c r="VQU197" s="973"/>
      <c r="VQV197" s="973"/>
      <c r="VQW197" s="973"/>
      <c r="VQX197" s="973"/>
      <c r="VQY197" s="973"/>
      <c r="VQZ197" s="973"/>
      <c r="VRA197" s="973"/>
      <c r="VRB197" s="973"/>
      <c r="VRC197" s="973"/>
      <c r="VRD197" s="973"/>
      <c r="VRE197" s="973"/>
      <c r="VRF197" s="973"/>
      <c r="VRG197" s="973"/>
      <c r="VRH197" s="973"/>
      <c r="VRI197" s="973"/>
      <c r="VRJ197" s="973"/>
      <c r="VRK197" s="973"/>
      <c r="VRL197" s="973"/>
      <c r="VRM197" s="973"/>
      <c r="VRN197" s="973"/>
      <c r="VRO197" s="973"/>
      <c r="VRP197" s="973"/>
      <c r="VRQ197" s="973"/>
      <c r="VRR197" s="973"/>
      <c r="VRS197" s="973"/>
      <c r="VRT197" s="973"/>
      <c r="VRU197" s="973"/>
      <c r="VRV197" s="973"/>
      <c r="VRW197" s="973"/>
      <c r="VRX197" s="973"/>
      <c r="VRY197" s="973"/>
      <c r="VRZ197" s="973"/>
      <c r="VSA197" s="973"/>
      <c r="VSB197" s="973"/>
      <c r="VSC197" s="973"/>
      <c r="VSD197" s="973"/>
      <c r="VSE197" s="973"/>
      <c r="VSF197" s="973"/>
      <c r="VSG197" s="973"/>
      <c r="VSH197" s="973"/>
      <c r="VSI197" s="973"/>
      <c r="VSJ197" s="973"/>
      <c r="VSK197" s="973"/>
      <c r="VSL197" s="973"/>
      <c r="VSM197" s="973"/>
      <c r="VSN197" s="973"/>
      <c r="VSO197" s="973"/>
      <c r="VSP197" s="973"/>
      <c r="VSQ197" s="973"/>
      <c r="VSR197" s="973"/>
      <c r="VSS197" s="973"/>
      <c r="VST197" s="973"/>
      <c r="VSU197" s="973"/>
      <c r="VSV197" s="973"/>
      <c r="VSW197" s="973"/>
      <c r="VSX197" s="973"/>
      <c r="VSY197" s="973"/>
      <c r="VSZ197" s="973"/>
      <c r="VTA197" s="973"/>
      <c r="VTB197" s="973"/>
      <c r="VTC197" s="973"/>
      <c r="VTD197" s="973"/>
      <c r="VTE197" s="973"/>
      <c r="VTF197" s="973"/>
      <c r="VTG197" s="973"/>
      <c r="VTH197" s="973"/>
      <c r="VTI197" s="973"/>
      <c r="VTJ197" s="973"/>
      <c r="VTK197" s="973"/>
      <c r="VTL197" s="973"/>
      <c r="VTM197" s="973"/>
      <c r="VTN197" s="973"/>
      <c r="VTO197" s="973"/>
      <c r="VTP197" s="973"/>
      <c r="VTQ197" s="973"/>
      <c r="VTR197" s="973"/>
      <c r="VTS197" s="973"/>
      <c r="VTT197" s="973"/>
      <c r="VTU197" s="973"/>
      <c r="VTV197" s="973"/>
      <c r="VTW197" s="973"/>
      <c r="VTX197" s="973"/>
      <c r="VTY197" s="973"/>
      <c r="VTZ197" s="973"/>
      <c r="VUA197" s="973"/>
      <c r="VUB197" s="973"/>
      <c r="VUC197" s="973"/>
      <c r="VUD197" s="973"/>
      <c r="VUE197" s="973"/>
      <c r="VUF197" s="973"/>
      <c r="VUG197" s="973"/>
      <c r="VUH197" s="973"/>
      <c r="VUI197" s="973"/>
      <c r="VUJ197" s="973"/>
      <c r="VUK197" s="973"/>
      <c r="VUL197" s="973"/>
      <c r="VUM197" s="973"/>
      <c r="VUN197" s="973"/>
      <c r="VUO197" s="973"/>
      <c r="VUP197" s="973"/>
      <c r="VUQ197" s="973"/>
      <c r="VUR197" s="973"/>
      <c r="VUS197" s="973"/>
      <c r="VUT197" s="973"/>
      <c r="VUU197" s="973"/>
      <c r="VUV197" s="973"/>
      <c r="VUW197" s="973"/>
      <c r="VUX197" s="973"/>
      <c r="VUY197" s="973"/>
      <c r="VUZ197" s="973"/>
      <c r="VVA197" s="973"/>
      <c r="VVB197" s="973"/>
      <c r="VVC197" s="973"/>
      <c r="VVD197" s="973"/>
      <c r="VVE197" s="973"/>
      <c r="VVF197" s="973"/>
      <c r="VVG197" s="973"/>
      <c r="VVH197" s="973"/>
      <c r="VVI197" s="973"/>
      <c r="VVJ197" s="973"/>
      <c r="VVK197" s="973"/>
      <c r="VVL197" s="973"/>
      <c r="VVM197" s="973"/>
      <c r="VVN197" s="973"/>
      <c r="VVO197" s="973"/>
      <c r="VVP197" s="973"/>
      <c r="VVQ197" s="973"/>
      <c r="VVR197" s="973"/>
      <c r="VVS197" s="973"/>
      <c r="VVT197" s="973"/>
      <c r="VVU197" s="973"/>
      <c r="VVV197" s="973"/>
      <c r="VVW197" s="973"/>
      <c r="VVX197" s="973"/>
      <c r="VVY197" s="973"/>
      <c r="VVZ197" s="973"/>
      <c r="VWA197" s="973"/>
      <c r="VWB197" s="973"/>
      <c r="VWC197" s="973"/>
      <c r="VWD197" s="973"/>
      <c r="VWE197" s="973"/>
      <c r="VWF197" s="973"/>
      <c r="VWG197" s="973"/>
      <c r="VWH197" s="973"/>
      <c r="VWI197" s="973"/>
      <c r="VWJ197" s="973"/>
      <c r="VWK197" s="973"/>
      <c r="VWL197" s="973"/>
      <c r="VWM197" s="973"/>
      <c r="VWN197" s="973"/>
      <c r="VWO197" s="973"/>
      <c r="VWP197" s="973"/>
      <c r="VWQ197" s="973"/>
      <c r="VWR197" s="973"/>
      <c r="VWS197" s="973"/>
      <c r="VWT197" s="973"/>
      <c r="VWU197" s="973"/>
      <c r="VWV197" s="973"/>
      <c r="VWW197" s="973"/>
      <c r="VWX197" s="973"/>
      <c r="VWY197" s="973"/>
      <c r="VWZ197" s="973"/>
      <c r="VXA197" s="973"/>
      <c r="VXB197" s="973"/>
      <c r="VXC197" s="973"/>
      <c r="VXD197" s="973"/>
      <c r="VXE197" s="973"/>
      <c r="VXF197" s="973"/>
      <c r="VXG197" s="973"/>
      <c r="VXH197" s="973"/>
      <c r="VXI197" s="973"/>
      <c r="VXJ197" s="973"/>
      <c r="VXK197" s="973"/>
      <c r="VXL197" s="973"/>
      <c r="VXM197" s="973"/>
      <c r="VXN197" s="973"/>
      <c r="VXO197" s="973"/>
      <c r="VXP197" s="973"/>
      <c r="VXQ197" s="973"/>
      <c r="VXR197" s="973"/>
      <c r="VXS197" s="973"/>
      <c r="VXT197" s="973"/>
      <c r="VXU197" s="973"/>
      <c r="VXV197" s="973"/>
      <c r="VXW197" s="973"/>
      <c r="VXX197" s="973"/>
      <c r="VXY197" s="973"/>
      <c r="VXZ197" s="973"/>
      <c r="VYA197" s="973"/>
      <c r="VYB197" s="973"/>
      <c r="VYC197" s="973"/>
      <c r="VYD197" s="973"/>
      <c r="VYE197" s="973"/>
      <c r="VYF197" s="973"/>
      <c r="VYG197" s="973"/>
      <c r="VYH197" s="973"/>
      <c r="VYI197" s="973"/>
      <c r="VYJ197" s="973"/>
      <c r="VYK197" s="973"/>
      <c r="VYL197" s="973"/>
      <c r="VYM197" s="973"/>
      <c r="VYN197" s="973"/>
      <c r="VYO197" s="973"/>
      <c r="VYP197" s="973"/>
      <c r="VYQ197" s="973"/>
      <c r="VYR197" s="973"/>
      <c r="VYS197" s="973"/>
      <c r="VYT197" s="973"/>
      <c r="VYU197" s="973"/>
      <c r="VYV197" s="973"/>
      <c r="VYW197" s="973"/>
      <c r="VYX197" s="973"/>
      <c r="VYY197" s="973"/>
      <c r="VYZ197" s="973"/>
      <c r="VZA197" s="973"/>
      <c r="VZB197" s="973"/>
      <c r="VZC197" s="973"/>
      <c r="VZD197" s="973"/>
      <c r="VZE197" s="973"/>
      <c r="VZF197" s="973"/>
      <c r="VZG197" s="973"/>
      <c r="VZH197" s="973"/>
      <c r="VZI197" s="973"/>
      <c r="VZJ197" s="973"/>
      <c r="VZK197" s="973"/>
      <c r="VZL197" s="973"/>
      <c r="VZM197" s="973"/>
      <c r="VZN197" s="973"/>
      <c r="VZO197" s="973"/>
      <c r="VZP197" s="973"/>
      <c r="VZQ197" s="973"/>
      <c r="VZR197" s="973"/>
      <c r="VZS197" s="973"/>
      <c r="VZT197" s="973"/>
      <c r="VZU197" s="973"/>
      <c r="VZV197" s="973"/>
      <c r="VZW197" s="973"/>
      <c r="VZX197" s="973"/>
      <c r="VZY197" s="973"/>
      <c r="VZZ197" s="973"/>
      <c r="WAA197" s="973"/>
      <c r="WAB197" s="973"/>
      <c r="WAC197" s="973"/>
      <c r="WAD197" s="973"/>
      <c r="WAE197" s="973"/>
      <c r="WAF197" s="973"/>
      <c r="WAG197" s="973"/>
      <c r="WAH197" s="973"/>
      <c r="WAI197" s="973"/>
      <c r="WAJ197" s="973"/>
      <c r="WAK197" s="973"/>
      <c r="WAL197" s="973"/>
      <c r="WAM197" s="973"/>
      <c r="WAN197" s="973"/>
      <c r="WAO197" s="973"/>
      <c r="WAP197" s="973"/>
      <c r="WAQ197" s="973"/>
      <c r="WAR197" s="973"/>
      <c r="WAS197" s="973"/>
      <c r="WAT197" s="973"/>
      <c r="WAU197" s="973"/>
      <c r="WAV197" s="973"/>
      <c r="WAW197" s="973"/>
      <c r="WAX197" s="973"/>
      <c r="WAY197" s="973"/>
      <c r="WAZ197" s="973"/>
      <c r="WBA197" s="973"/>
      <c r="WBB197" s="973"/>
      <c r="WBC197" s="973"/>
      <c r="WBD197" s="973"/>
      <c r="WBE197" s="973"/>
      <c r="WBF197" s="973"/>
      <c r="WBG197" s="973"/>
      <c r="WBH197" s="973"/>
      <c r="WBI197" s="973"/>
      <c r="WBJ197" s="973"/>
      <c r="WBK197" s="973"/>
      <c r="WBL197" s="973"/>
      <c r="WBM197" s="973"/>
      <c r="WBN197" s="973"/>
      <c r="WBO197" s="973"/>
      <c r="WBP197" s="973"/>
      <c r="WBQ197" s="973"/>
      <c r="WBR197" s="973"/>
      <c r="WBS197" s="973"/>
      <c r="WBT197" s="973"/>
      <c r="WBU197" s="973"/>
      <c r="WBV197" s="973"/>
      <c r="WBW197" s="973"/>
      <c r="WBX197" s="973"/>
      <c r="WBY197" s="973"/>
      <c r="WBZ197" s="973"/>
      <c r="WCA197" s="973"/>
      <c r="WCB197" s="973"/>
      <c r="WCC197" s="973"/>
      <c r="WCD197" s="973"/>
      <c r="WCE197" s="973"/>
      <c r="WCF197" s="973"/>
      <c r="WCG197" s="973"/>
      <c r="WCH197" s="973"/>
      <c r="WCI197" s="973"/>
      <c r="WCJ197" s="973"/>
      <c r="WCK197" s="973"/>
      <c r="WCL197" s="973"/>
      <c r="WCM197" s="973"/>
      <c r="WCN197" s="973"/>
      <c r="WCO197" s="973"/>
      <c r="WCP197" s="973"/>
      <c r="WCQ197" s="973"/>
      <c r="WCR197" s="973"/>
      <c r="WCS197" s="973"/>
      <c r="WCT197" s="973"/>
      <c r="WCU197" s="973"/>
      <c r="WCV197" s="973"/>
      <c r="WCW197" s="973"/>
      <c r="WCX197" s="973"/>
      <c r="WCY197" s="973"/>
      <c r="WCZ197" s="973"/>
      <c r="WDA197" s="973"/>
      <c r="WDB197" s="973"/>
      <c r="WDC197" s="973"/>
      <c r="WDD197" s="973"/>
      <c r="WDE197" s="973"/>
      <c r="WDF197" s="973"/>
      <c r="WDG197" s="973"/>
      <c r="WDH197" s="973"/>
      <c r="WDI197" s="973"/>
      <c r="WDJ197" s="973"/>
      <c r="WDK197" s="973"/>
      <c r="WDL197" s="973"/>
      <c r="WDM197" s="973"/>
      <c r="WDN197" s="973"/>
      <c r="WDO197" s="973"/>
      <c r="WDP197" s="973"/>
      <c r="WDQ197" s="973"/>
      <c r="WDR197" s="973"/>
      <c r="WDS197" s="973"/>
      <c r="WDT197" s="973"/>
      <c r="WDU197" s="973"/>
      <c r="WDV197" s="973"/>
      <c r="WDW197" s="973"/>
      <c r="WDX197" s="973"/>
      <c r="WDY197" s="973"/>
      <c r="WDZ197" s="973"/>
      <c r="WEA197" s="973"/>
      <c r="WEB197" s="973"/>
      <c r="WEC197" s="973"/>
      <c r="WED197" s="973"/>
      <c r="WEE197" s="973"/>
      <c r="WEF197" s="973"/>
      <c r="WEG197" s="973"/>
      <c r="WEH197" s="973"/>
      <c r="WEI197" s="973"/>
      <c r="WEJ197" s="973"/>
      <c r="WEK197" s="973"/>
      <c r="WEL197" s="973"/>
      <c r="WEM197" s="973"/>
      <c r="WEN197" s="973"/>
      <c r="WEO197" s="973"/>
      <c r="WEP197" s="973"/>
      <c r="WEQ197" s="973"/>
      <c r="WER197" s="973"/>
      <c r="WES197" s="973"/>
      <c r="WET197" s="973"/>
      <c r="WEU197" s="973"/>
      <c r="WEV197" s="973"/>
      <c r="WEW197" s="973"/>
      <c r="WEX197" s="973"/>
      <c r="WEY197" s="973"/>
      <c r="WEZ197" s="973"/>
      <c r="WFA197" s="973"/>
      <c r="WFB197" s="973"/>
      <c r="WFC197" s="973"/>
      <c r="WFD197" s="973"/>
      <c r="WFE197" s="973"/>
      <c r="WFF197" s="973"/>
      <c r="WFG197" s="973"/>
      <c r="WFH197" s="973"/>
      <c r="WFI197" s="973"/>
      <c r="WFJ197" s="973"/>
      <c r="WFK197" s="973"/>
      <c r="WFL197" s="973"/>
      <c r="WFM197" s="973"/>
      <c r="WFN197" s="973"/>
      <c r="WFO197" s="973"/>
      <c r="WFP197" s="973"/>
      <c r="WFQ197" s="973"/>
      <c r="WFR197" s="973"/>
      <c r="WFS197" s="973"/>
      <c r="WFT197" s="973"/>
      <c r="WFU197" s="973"/>
      <c r="WFV197" s="973"/>
      <c r="WFW197" s="973"/>
      <c r="WFX197" s="973"/>
      <c r="WFY197" s="973"/>
      <c r="WFZ197" s="973"/>
      <c r="WGA197" s="973"/>
      <c r="WGB197" s="973"/>
      <c r="WGC197" s="973"/>
      <c r="WGD197" s="973"/>
      <c r="WGE197" s="973"/>
      <c r="WGF197" s="973"/>
      <c r="WGG197" s="973"/>
      <c r="WGH197" s="973"/>
      <c r="WGI197" s="973"/>
      <c r="WGJ197" s="973"/>
      <c r="WGK197" s="973"/>
      <c r="WGL197" s="973"/>
      <c r="WGM197" s="973"/>
      <c r="WGN197" s="973"/>
      <c r="WGO197" s="973"/>
      <c r="WGP197" s="973"/>
      <c r="WGQ197" s="973"/>
      <c r="WGR197" s="973"/>
      <c r="WGS197" s="973"/>
      <c r="WGT197" s="973"/>
      <c r="WGU197" s="973"/>
      <c r="WGV197" s="973"/>
      <c r="WGW197" s="973"/>
      <c r="WGX197" s="973"/>
      <c r="WGY197" s="973"/>
      <c r="WGZ197" s="973"/>
      <c r="WHA197" s="973"/>
      <c r="WHB197" s="973"/>
      <c r="WHC197" s="973"/>
      <c r="WHD197" s="973"/>
      <c r="WHE197" s="973"/>
      <c r="WHF197" s="973"/>
      <c r="WHG197" s="973"/>
      <c r="WHH197" s="973"/>
      <c r="WHI197" s="973"/>
      <c r="WHJ197" s="973"/>
      <c r="WHK197" s="973"/>
      <c r="WHL197" s="973"/>
      <c r="WHM197" s="973"/>
      <c r="WHN197" s="973"/>
      <c r="WHO197" s="973"/>
      <c r="WHP197" s="973"/>
      <c r="WHQ197" s="973"/>
      <c r="WHR197" s="973"/>
      <c r="WHS197" s="973"/>
      <c r="WHT197" s="973"/>
      <c r="WHU197" s="973"/>
      <c r="WHV197" s="973"/>
      <c r="WHW197" s="973"/>
      <c r="WHX197" s="973"/>
      <c r="WHY197" s="973"/>
      <c r="WHZ197" s="973"/>
      <c r="WIA197" s="973"/>
      <c r="WIB197" s="973"/>
      <c r="WIC197" s="973"/>
      <c r="WID197" s="973"/>
      <c r="WIE197" s="973"/>
      <c r="WIF197" s="973"/>
      <c r="WIG197" s="973"/>
      <c r="WIH197" s="973"/>
      <c r="WII197" s="973"/>
      <c r="WIJ197" s="973"/>
      <c r="WIK197" s="973"/>
      <c r="WIL197" s="973"/>
      <c r="WIM197" s="973"/>
      <c r="WIN197" s="973"/>
      <c r="WIO197" s="973"/>
      <c r="WIP197" s="973"/>
      <c r="WIQ197" s="973"/>
      <c r="WIR197" s="973"/>
      <c r="WIS197" s="973"/>
      <c r="WIT197" s="973"/>
      <c r="WIU197" s="973"/>
      <c r="WIV197" s="973"/>
      <c r="WIW197" s="973"/>
      <c r="WIX197" s="973"/>
      <c r="WIY197" s="973"/>
      <c r="WIZ197" s="973"/>
      <c r="WJA197" s="973"/>
      <c r="WJB197" s="973"/>
      <c r="WJC197" s="973"/>
      <c r="WJD197" s="973"/>
      <c r="WJE197" s="973"/>
      <c r="WJF197" s="973"/>
      <c r="WJG197" s="973"/>
      <c r="WJH197" s="973"/>
      <c r="WJI197" s="973"/>
      <c r="WJJ197" s="973"/>
      <c r="WJK197" s="973"/>
      <c r="WJL197" s="973"/>
      <c r="WJM197" s="973"/>
      <c r="WJN197" s="973"/>
      <c r="WJO197" s="973"/>
      <c r="WJP197" s="973"/>
      <c r="WJQ197" s="973"/>
      <c r="WJR197" s="973"/>
      <c r="WJS197" s="973"/>
      <c r="WJT197" s="973"/>
      <c r="WJU197" s="973"/>
      <c r="WJV197" s="973"/>
      <c r="WJW197" s="973"/>
      <c r="WJX197" s="973"/>
      <c r="WJY197" s="973"/>
      <c r="WJZ197" s="973"/>
      <c r="WKA197" s="973"/>
      <c r="WKB197" s="973"/>
      <c r="WKC197" s="973"/>
      <c r="WKD197" s="973"/>
      <c r="WKE197" s="973"/>
      <c r="WKF197" s="973"/>
      <c r="WKG197" s="973"/>
      <c r="WKH197" s="973"/>
      <c r="WKI197" s="973"/>
      <c r="WKJ197" s="973"/>
      <c r="WKK197" s="973"/>
      <c r="WKL197" s="973"/>
      <c r="WKM197" s="973"/>
      <c r="WKN197" s="973"/>
      <c r="WKO197" s="973"/>
      <c r="WKP197" s="973"/>
      <c r="WKQ197" s="973"/>
      <c r="WKR197" s="973"/>
      <c r="WKS197" s="973"/>
      <c r="WKT197" s="973"/>
      <c r="WKU197" s="973"/>
      <c r="WKV197" s="973"/>
      <c r="WKW197" s="973"/>
      <c r="WKX197" s="973"/>
      <c r="WKY197" s="973"/>
      <c r="WKZ197" s="973"/>
      <c r="WLA197" s="973"/>
      <c r="WLB197" s="973"/>
      <c r="WLC197" s="973"/>
      <c r="WLD197" s="973"/>
      <c r="WLE197" s="973"/>
      <c r="WLF197" s="973"/>
      <c r="WLG197" s="973"/>
      <c r="WLH197" s="973"/>
      <c r="WLI197" s="973"/>
      <c r="WLJ197" s="973"/>
      <c r="WLK197" s="973"/>
      <c r="WLL197" s="973"/>
      <c r="WLM197" s="973"/>
      <c r="WLN197" s="973"/>
      <c r="WLO197" s="973"/>
      <c r="WLP197" s="973"/>
      <c r="WLQ197" s="973"/>
      <c r="WLR197" s="973"/>
      <c r="WLS197" s="973"/>
      <c r="WLT197" s="973"/>
      <c r="WLU197" s="973"/>
      <c r="WLV197" s="973"/>
      <c r="WLW197" s="973"/>
      <c r="WLX197" s="973"/>
      <c r="WLY197" s="973"/>
      <c r="WLZ197" s="973"/>
      <c r="WMA197" s="973"/>
      <c r="WMB197" s="973"/>
      <c r="WMC197" s="973"/>
      <c r="WMD197" s="973"/>
      <c r="WME197" s="973"/>
      <c r="WMF197" s="973"/>
      <c r="WMG197" s="973"/>
      <c r="WMH197" s="973"/>
      <c r="WMI197" s="973"/>
      <c r="WMJ197" s="973"/>
      <c r="WMK197" s="973"/>
      <c r="WML197" s="973"/>
      <c r="WMM197" s="973"/>
      <c r="WMN197" s="973"/>
      <c r="WMO197" s="973"/>
      <c r="WMP197" s="973"/>
      <c r="WMQ197" s="973"/>
      <c r="WMR197" s="973"/>
      <c r="WMS197" s="973"/>
      <c r="WMT197" s="973"/>
      <c r="WMU197" s="973"/>
      <c r="WMV197" s="973"/>
      <c r="WMW197" s="973"/>
      <c r="WMX197" s="973"/>
      <c r="WMY197" s="973"/>
      <c r="WMZ197" s="973"/>
      <c r="WNA197" s="973"/>
      <c r="WNB197" s="973"/>
      <c r="WNC197" s="973"/>
      <c r="WND197" s="973"/>
      <c r="WNE197" s="973"/>
      <c r="WNF197" s="973"/>
      <c r="WNG197" s="973"/>
      <c r="WNH197" s="973"/>
      <c r="WNI197" s="973"/>
      <c r="WNJ197" s="973"/>
      <c r="WNK197" s="973"/>
      <c r="WNL197" s="973"/>
      <c r="WNM197" s="973"/>
      <c r="WNN197" s="973"/>
      <c r="WNO197" s="973"/>
      <c r="WNP197" s="973"/>
      <c r="WNQ197" s="973"/>
      <c r="WNR197" s="973"/>
      <c r="WNS197" s="973"/>
      <c r="WNT197" s="973"/>
      <c r="WNU197" s="973"/>
      <c r="WNV197" s="973"/>
      <c r="WNW197" s="973"/>
      <c r="WNX197" s="973"/>
      <c r="WNY197" s="973"/>
      <c r="WNZ197" s="973"/>
      <c r="WOA197" s="973"/>
      <c r="WOB197" s="973"/>
      <c r="WOC197" s="973"/>
      <c r="WOD197" s="973"/>
      <c r="WOE197" s="973"/>
      <c r="WOF197" s="973"/>
      <c r="WOG197" s="973"/>
      <c r="WOH197" s="973"/>
      <c r="WOI197" s="973"/>
      <c r="WOJ197" s="973"/>
      <c r="WOK197" s="973"/>
      <c r="WOL197" s="973"/>
      <c r="WOM197" s="973"/>
      <c r="WON197" s="973"/>
      <c r="WOO197" s="973"/>
      <c r="WOP197" s="973"/>
      <c r="WOQ197" s="973"/>
      <c r="WOR197" s="973"/>
      <c r="WOS197" s="973"/>
      <c r="WOT197" s="973"/>
      <c r="WOU197" s="973"/>
      <c r="WOV197" s="973"/>
      <c r="WOW197" s="973"/>
      <c r="WOX197" s="973"/>
      <c r="WOY197" s="973"/>
      <c r="WOZ197" s="973"/>
      <c r="WPA197" s="973"/>
      <c r="WPB197" s="973"/>
      <c r="WPC197" s="973"/>
      <c r="WPD197" s="973"/>
      <c r="WPE197" s="973"/>
      <c r="WPF197" s="973"/>
      <c r="WPG197" s="973"/>
      <c r="WPH197" s="973"/>
      <c r="WPI197" s="973"/>
      <c r="WPJ197" s="973"/>
      <c r="WPK197" s="973"/>
      <c r="WPL197" s="973"/>
      <c r="WPM197" s="973"/>
      <c r="WPN197" s="973"/>
      <c r="WPO197" s="973"/>
      <c r="WPP197" s="973"/>
      <c r="WPQ197" s="973"/>
      <c r="WPR197" s="973"/>
      <c r="WPS197" s="973"/>
      <c r="WPT197" s="973"/>
      <c r="WPU197" s="973"/>
      <c r="WPV197" s="973"/>
      <c r="WPW197" s="973"/>
      <c r="WPX197" s="973"/>
      <c r="WPY197" s="973"/>
      <c r="WPZ197" s="973"/>
      <c r="WQA197" s="973"/>
      <c r="WQB197" s="973"/>
      <c r="WQC197" s="973"/>
      <c r="WQD197" s="973"/>
      <c r="WQE197" s="973"/>
      <c r="WQF197" s="973"/>
      <c r="WQG197" s="973"/>
      <c r="WQH197" s="973"/>
      <c r="WQI197" s="973"/>
      <c r="WQJ197" s="973"/>
      <c r="WQK197" s="973"/>
      <c r="WQL197" s="973"/>
      <c r="WQM197" s="973"/>
      <c r="WQN197" s="973"/>
      <c r="WQO197" s="973"/>
      <c r="WQP197" s="973"/>
      <c r="WQQ197" s="973"/>
      <c r="WQR197" s="973"/>
      <c r="WQS197" s="973"/>
      <c r="WQT197" s="973"/>
      <c r="WQU197" s="973"/>
      <c r="WQV197" s="973"/>
      <c r="WQW197" s="973"/>
      <c r="WQX197" s="973"/>
      <c r="WQY197" s="973"/>
      <c r="WQZ197" s="973"/>
      <c r="WRA197" s="973"/>
      <c r="WRB197" s="973"/>
      <c r="WRC197" s="973"/>
      <c r="WRD197" s="973"/>
      <c r="WRE197" s="973"/>
      <c r="WRF197" s="973"/>
      <c r="WRG197" s="973"/>
      <c r="WRH197" s="973"/>
      <c r="WRI197" s="973"/>
      <c r="WRJ197" s="973"/>
      <c r="WRK197" s="973"/>
      <c r="WRL197" s="973"/>
      <c r="WRM197" s="973"/>
      <c r="WRN197" s="973"/>
      <c r="WRO197" s="973"/>
      <c r="WRP197" s="973"/>
      <c r="WRQ197" s="973"/>
      <c r="WRR197" s="973"/>
      <c r="WRS197" s="973"/>
      <c r="WRT197" s="973"/>
      <c r="WRU197" s="973"/>
      <c r="WRV197" s="973"/>
      <c r="WRW197" s="973"/>
      <c r="WRX197" s="973"/>
      <c r="WRY197" s="973"/>
      <c r="WRZ197" s="973"/>
      <c r="WSA197" s="973"/>
      <c r="WSB197" s="973"/>
      <c r="WSC197" s="973"/>
      <c r="WSD197" s="973"/>
      <c r="WSE197" s="973"/>
      <c r="WSF197" s="973"/>
      <c r="WSG197" s="973"/>
      <c r="WSH197" s="973"/>
      <c r="WSI197" s="973"/>
      <c r="WSJ197" s="973"/>
      <c r="WSK197" s="973"/>
      <c r="WSL197" s="973"/>
      <c r="WSM197" s="973"/>
      <c r="WSN197" s="973"/>
      <c r="WSO197" s="973"/>
      <c r="WSP197" s="973"/>
      <c r="WSQ197" s="973"/>
      <c r="WSR197" s="973"/>
      <c r="WSS197" s="973"/>
      <c r="WST197" s="973"/>
      <c r="WSU197" s="973"/>
      <c r="WSV197" s="973"/>
      <c r="WSW197" s="973"/>
      <c r="WSX197" s="973"/>
      <c r="WSY197" s="973"/>
      <c r="WSZ197" s="973"/>
      <c r="WTA197" s="973"/>
      <c r="WTB197" s="973"/>
      <c r="WTC197" s="973"/>
      <c r="WTD197" s="973"/>
      <c r="WTE197" s="973"/>
      <c r="WTF197" s="973"/>
      <c r="WTG197" s="973"/>
      <c r="WTH197" s="973"/>
      <c r="WTI197" s="973"/>
      <c r="WTJ197" s="973"/>
      <c r="WTK197" s="973"/>
      <c r="WTL197" s="973"/>
      <c r="WTM197" s="973"/>
      <c r="WTN197" s="973"/>
      <c r="WTO197" s="973"/>
      <c r="WTP197" s="973"/>
      <c r="WTQ197" s="973"/>
      <c r="WTR197" s="973"/>
      <c r="WTS197" s="973"/>
      <c r="WTT197" s="973"/>
      <c r="WTU197" s="973"/>
      <c r="WTV197" s="973"/>
      <c r="WTW197" s="973"/>
      <c r="WTX197" s="973"/>
      <c r="WTY197" s="973"/>
      <c r="WTZ197" s="973"/>
      <c r="WUA197" s="973"/>
      <c r="WUB197" s="973"/>
      <c r="WUC197" s="973"/>
      <c r="WUD197" s="973"/>
      <c r="WUE197" s="973"/>
      <c r="WUF197" s="973"/>
      <c r="WUG197" s="973"/>
      <c r="WUH197" s="973"/>
      <c r="WUI197" s="973"/>
      <c r="WUJ197" s="973"/>
      <c r="WUK197" s="973"/>
      <c r="WUL197" s="973"/>
      <c r="WUM197" s="973"/>
      <c r="WUN197" s="973"/>
      <c r="WUO197" s="973"/>
      <c r="WUP197" s="973"/>
      <c r="WUQ197" s="973"/>
      <c r="WUR197" s="973"/>
      <c r="WUS197" s="973"/>
      <c r="WUT197" s="973"/>
      <c r="WUU197" s="973"/>
      <c r="WUV197" s="973"/>
      <c r="WUW197" s="973"/>
      <c r="WUX197" s="973"/>
      <c r="WUY197" s="973"/>
      <c r="WUZ197" s="973"/>
      <c r="WVA197" s="973"/>
      <c r="WVB197" s="973"/>
      <c r="WVC197" s="973"/>
      <c r="WVD197" s="973"/>
      <c r="WVE197" s="973"/>
      <c r="WVF197" s="973"/>
      <c r="WVG197" s="973"/>
      <c r="WVH197" s="973"/>
      <c r="WVI197" s="973"/>
      <c r="WVJ197" s="973"/>
      <c r="WVK197" s="973"/>
      <c r="WVL197" s="973"/>
      <c r="WVM197" s="973"/>
      <c r="WVN197" s="973"/>
      <c r="WVO197" s="973"/>
      <c r="WVP197" s="973"/>
      <c r="WVQ197" s="973"/>
      <c r="WVR197" s="973"/>
      <c r="WVS197" s="973"/>
      <c r="WVT197" s="973"/>
      <c r="WVU197" s="973"/>
      <c r="WVV197" s="973"/>
      <c r="WVW197" s="973"/>
      <c r="WVX197" s="973"/>
      <c r="WVY197" s="973"/>
      <c r="WVZ197" s="973"/>
      <c r="WWA197" s="973"/>
      <c r="WWB197" s="973"/>
      <c r="WWC197" s="973"/>
      <c r="WWD197" s="973"/>
      <c r="WWE197" s="973"/>
      <c r="WWF197" s="973"/>
      <c r="WWG197" s="973"/>
      <c r="WWH197" s="973"/>
      <c r="WWI197" s="973"/>
      <c r="WWJ197" s="973"/>
      <c r="WWK197" s="973"/>
      <c r="WWL197" s="973"/>
      <c r="WWM197" s="973"/>
      <c r="WWN197" s="973"/>
      <c r="WWO197" s="973"/>
      <c r="WWP197" s="973"/>
      <c r="WWQ197" s="973"/>
      <c r="WWR197" s="973"/>
      <c r="WWS197" s="973"/>
      <c r="WWT197" s="973"/>
      <c r="WWU197" s="973"/>
      <c r="WWV197" s="973"/>
      <c r="WWW197" s="973"/>
      <c r="WWX197" s="973"/>
      <c r="WWY197" s="973"/>
      <c r="WWZ197" s="973"/>
      <c r="WXA197" s="973"/>
      <c r="WXB197" s="973"/>
      <c r="WXC197" s="973"/>
      <c r="WXD197" s="973"/>
      <c r="WXE197" s="973"/>
      <c r="WXF197" s="973"/>
      <c r="WXG197" s="973"/>
      <c r="WXH197" s="973"/>
      <c r="WXI197" s="973"/>
      <c r="WXJ197" s="973"/>
      <c r="WXK197" s="973"/>
      <c r="WXL197" s="973"/>
      <c r="WXM197" s="973"/>
      <c r="WXN197" s="973"/>
      <c r="WXO197" s="973"/>
      <c r="WXP197" s="973"/>
      <c r="WXQ197" s="973"/>
      <c r="WXR197" s="973"/>
      <c r="WXS197" s="973"/>
      <c r="WXT197" s="973"/>
      <c r="WXU197" s="973"/>
      <c r="WXV197" s="973"/>
      <c r="WXW197" s="973"/>
      <c r="WXX197" s="973"/>
      <c r="WXY197" s="973"/>
      <c r="WXZ197" s="973"/>
      <c r="WYA197" s="973"/>
      <c r="WYB197" s="973"/>
      <c r="WYC197" s="973"/>
      <c r="WYD197" s="973"/>
      <c r="WYE197" s="973"/>
      <c r="WYF197" s="973"/>
      <c r="WYG197" s="973"/>
      <c r="WYH197" s="973"/>
      <c r="WYI197" s="973"/>
      <c r="WYJ197" s="973"/>
      <c r="WYK197" s="973"/>
      <c r="WYL197" s="973"/>
      <c r="WYM197" s="973"/>
      <c r="WYN197" s="973"/>
      <c r="WYO197" s="973"/>
      <c r="WYP197" s="973"/>
      <c r="WYQ197" s="973"/>
      <c r="WYR197" s="973"/>
      <c r="WYS197" s="973"/>
      <c r="WYT197" s="973"/>
      <c r="WYU197" s="973"/>
      <c r="WYV197" s="973"/>
      <c r="WYW197" s="973"/>
      <c r="WYX197" s="973"/>
      <c r="WYY197" s="973"/>
      <c r="WYZ197" s="973"/>
      <c r="WZA197" s="973"/>
      <c r="WZB197" s="973"/>
      <c r="WZC197" s="973"/>
      <c r="WZD197" s="973"/>
      <c r="WZE197" s="973"/>
      <c r="WZF197" s="973"/>
      <c r="WZG197" s="973"/>
      <c r="WZH197" s="973"/>
      <c r="WZI197" s="973"/>
      <c r="WZJ197" s="973"/>
      <c r="WZK197" s="973"/>
      <c r="WZL197" s="973"/>
      <c r="WZM197" s="973"/>
      <c r="WZN197" s="973"/>
      <c r="WZO197" s="973"/>
      <c r="WZP197" s="973"/>
      <c r="WZQ197" s="973"/>
      <c r="WZR197" s="973"/>
      <c r="WZS197" s="973"/>
      <c r="WZT197" s="973"/>
      <c r="WZU197" s="973"/>
      <c r="WZV197" s="973"/>
      <c r="WZW197" s="973"/>
      <c r="WZX197" s="973"/>
      <c r="WZY197" s="973"/>
      <c r="WZZ197" s="973"/>
      <c r="XAA197" s="973"/>
      <c r="XAB197" s="973"/>
      <c r="XAC197" s="973"/>
      <c r="XAD197" s="973"/>
      <c r="XAE197" s="973"/>
      <c r="XAF197" s="973"/>
      <c r="XAG197" s="973"/>
      <c r="XAH197" s="973"/>
      <c r="XAI197" s="973"/>
      <c r="XAJ197" s="973"/>
      <c r="XAK197" s="973"/>
      <c r="XAL197" s="973"/>
      <c r="XAM197" s="973"/>
      <c r="XAN197" s="973"/>
      <c r="XAO197" s="973"/>
      <c r="XAP197" s="973"/>
      <c r="XAQ197" s="973"/>
      <c r="XAR197" s="973"/>
      <c r="XAS197" s="973"/>
      <c r="XAT197" s="973"/>
      <c r="XAU197" s="973"/>
      <c r="XAV197" s="973"/>
      <c r="XAW197" s="973"/>
      <c r="XAX197" s="973"/>
      <c r="XAY197" s="973"/>
      <c r="XAZ197" s="973"/>
      <c r="XBA197" s="973"/>
      <c r="XBB197" s="973"/>
      <c r="XBC197" s="973"/>
      <c r="XBD197" s="973"/>
      <c r="XBE197" s="973"/>
      <c r="XBF197" s="973"/>
      <c r="XBG197" s="973"/>
      <c r="XBH197" s="973"/>
      <c r="XBI197" s="973"/>
      <c r="XBJ197" s="973"/>
      <c r="XBK197" s="973"/>
      <c r="XBL197" s="973"/>
      <c r="XBM197" s="973"/>
      <c r="XBN197" s="973"/>
      <c r="XBO197" s="973"/>
      <c r="XBP197" s="973"/>
      <c r="XBQ197" s="973"/>
      <c r="XBR197" s="973"/>
      <c r="XBS197" s="973"/>
      <c r="XBT197" s="973"/>
      <c r="XBU197" s="973"/>
      <c r="XBV197" s="973"/>
      <c r="XBW197" s="973"/>
      <c r="XBX197" s="973"/>
      <c r="XBY197" s="973"/>
      <c r="XBZ197" s="973"/>
      <c r="XCA197" s="973"/>
      <c r="XCB197" s="973"/>
      <c r="XCC197" s="973"/>
      <c r="XCD197" s="973"/>
      <c r="XCE197" s="973"/>
      <c r="XCF197" s="973"/>
      <c r="XCG197" s="973"/>
      <c r="XCH197" s="973"/>
      <c r="XCI197" s="973"/>
      <c r="XCJ197" s="973"/>
      <c r="XCK197" s="973"/>
      <c r="XCL197" s="973"/>
      <c r="XCM197" s="973"/>
      <c r="XCN197" s="973"/>
      <c r="XCO197" s="973"/>
      <c r="XCP197" s="973"/>
      <c r="XCQ197" s="973"/>
      <c r="XCR197" s="973"/>
      <c r="XCS197" s="973"/>
      <c r="XCT197" s="973"/>
      <c r="XCU197" s="973"/>
      <c r="XCV197" s="973"/>
      <c r="XCW197" s="973"/>
      <c r="XCX197" s="973"/>
      <c r="XCY197" s="973"/>
      <c r="XCZ197" s="973"/>
      <c r="XDA197" s="973"/>
      <c r="XDB197" s="973"/>
      <c r="XDC197" s="973"/>
      <c r="XDD197" s="973"/>
      <c r="XDE197" s="973"/>
      <c r="XDF197" s="973"/>
      <c r="XDG197" s="973"/>
      <c r="XDH197" s="973"/>
      <c r="XDI197" s="973"/>
      <c r="XDJ197" s="973"/>
      <c r="XDK197" s="973"/>
      <c r="XDL197" s="973"/>
      <c r="XDM197" s="973"/>
      <c r="XDN197" s="973"/>
      <c r="XDO197" s="973"/>
      <c r="XDP197" s="973"/>
      <c r="XDQ197" s="973"/>
      <c r="XDR197" s="973"/>
      <c r="XDS197" s="973"/>
      <c r="XDT197" s="973"/>
      <c r="XDU197" s="973"/>
      <c r="XDV197" s="973"/>
      <c r="XDW197" s="973"/>
      <c r="XDX197" s="973"/>
      <c r="XDY197" s="973"/>
      <c r="XDZ197" s="973"/>
      <c r="XEA197" s="973"/>
      <c r="XEB197" s="973"/>
      <c r="XEC197" s="973"/>
      <c r="XED197" s="973"/>
      <c r="XEE197" s="973"/>
      <c r="XEF197" s="973"/>
      <c r="XEG197" s="973"/>
      <c r="XEH197" s="973"/>
      <c r="XEI197" s="973"/>
      <c r="XEJ197" s="973"/>
      <c r="XEK197" s="973"/>
      <c r="XEL197" s="973"/>
      <c r="XEM197" s="973"/>
      <c r="XEN197" s="973"/>
      <c r="XEO197" s="973"/>
      <c r="XEP197" s="973"/>
      <c r="XEQ197" s="973"/>
      <c r="XER197" s="973"/>
      <c r="XES197" s="973"/>
      <c r="XET197" s="973"/>
      <c r="XEU197" s="973"/>
      <c r="XEV197" s="973"/>
      <c r="XEW197" s="973"/>
      <c r="XEX197" s="973"/>
      <c r="XEY197" s="973"/>
      <c r="XEZ197" s="973"/>
      <c r="XFA197" s="973"/>
      <c r="XFB197" s="973"/>
      <c r="XFC197" s="973"/>
      <c r="XFD197" s="973"/>
    </row>
    <row r="198" spans="1:16384" x14ac:dyDescent="0.25">
      <c r="A198" s="978" t="s">
        <v>177</v>
      </c>
      <c r="B198" s="971"/>
      <c r="C198" s="979">
        <f t="shared" ref="C198:S198" si="71">C199*C200+C201*C202</f>
        <v>0</v>
      </c>
      <c r="D198" s="979">
        <f t="shared" si="71"/>
        <v>0</v>
      </c>
      <c r="E198" s="979">
        <f t="shared" si="71"/>
        <v>0</v>
      </c>
      <c r="F198" s="979">
        <f t="shared" si="71"/>
        <v>0</v>
      </c>
      <c r="G198" s="979">
        <f t="shared" si="71"/>
        <v>0</v>
      </c>
      <c r="H198" s="979">
        <f t="shared" si="71"/>
        <v>0</v>
      </c>
      <c r="I198" s="979">
        <f t="shared" si="71"/>
        <v>0</v>
      </c>
      <c r="J198" s="979">
        <f t="shared" si="71"/>
        <v>0</v>
      </c>
      <c r="K198" s="979">
        <f t="shared" si="71"/>
        <v>0</v>
      </c>
      <c r="L198" s="979">
        <f t="shared" si="71"/>
        <v>0</v>
      </c>
      <c r="M198" s="979">
        <f t="shared" si="71"/>
        <v>0</v>
      </c>
      <c r="N198" s="979">
        <f t="shared" si="71"/>
        <v>0</v>
      </c>
      <c r="O198" s="979">
        <f t="shared" si="71"/>
        <v>0</v>
      </c>
      <c r="P198" s="979">
        <f t="shared" si="71"/>
        <v>0</v>
      </c>
      <c r="Q198" s="979">
        <f t="shared" si="71"/>
        <v>0</v>
      </c>
      <c r="R198" s="979">
        <f t="shared" si="71"/>
        <v>0</v>
      </c>
      <c r="S198" s="1164">
        <f t="shared" si="71"/>
        <v>0</v>
      </c>
      <c r="T198" s="1126"/>
      <c r="U198" s="1126"/>
      <c r="V198" s="1126"/>
      <c r="W198" s="1126"/>
      <c r="X198" s="1126"/>
      <c r="Y198" s="1126"/>
      <c r="Z198" s="1126"/>
      <c r="AA198" s="1126"/>
      <c r="AB198" s="1126"/>
      <c r="AC198" s="1126"/>
      <c r="AD198" s="1126"/>
      <c r="AE198" s="1126"/>
      <c r="AF198" s="923"/>
    </row>
    <row r="199" spans="1:16384" x14ac:dyDescent="0.25">
      <c r="A199" s="973" t="s">
        <v>257</v>
      </c>
      <c r="B199" s="971"/>
      <c r="C199" s="1178"/>
      <c r="D199" s="1178"/>
      <c r="E199" s="1178"/>
      <c r="F199" s="1178"/>
      <c r="G199" s="1178"/>
      <c r="H199" s="1178"/>
      <c r="I199" s="1178"/>
      <c r="J199" s="1178"/>
      <c r="K199" s="1178"/>
      <c r="L199" s="1178"/>
      <c r="M199" s="1178"/>
      <c r="N199" s="1178"/>
      <c r="O199" s="1178"/>
      <c r="P199" s="1178"/>
      <c r="Q199" s="1178"/>
      <c r="R199" s="1178"/>
      <c r="S199" s="1179"/>
      <c r="T199" s="1122"/>
      <c r="U199" s="1122"/>
      <c r="V199" s="1122"/>
      <c r="W199" s="1122"/>
      <c r="X199" s="1122"/>
      <c r="Y199" s="1122"/>
      <c r="Z199" s="1122"/>
      <c r="AA199" s="1122"/>
      <c r="AB199" s="1122"/>
      <c r="AC199" s="1122"/>
      <c r="AD199" s="1122"/>
      <c r="AE199" s="1122"/>
      <c r="AF199" s="923"/>
    </row>
    <row r="200" spans="1:16384" x14ac:dyDescent="0.25">
      <c r="A200" s="973" t="s">
        <v>258</v>
      </c>
      <c r="B200" s="971"/>
      <c r="C200" s="980">
        <f t="shared" ref="C200:S200" si="72">IF(C187&gt;0,1,0)</f>
        <v>0</v>
      </c>
      <c r="D200" s="980">
        <f t="shared" si="72"/>
        <v>0</v>
      </c>
      <c r="E200" s="980">
        <f t="shared" si="72"/>
        <v>0</v>
      </c>
      <c r="F200" s="980">
        <f t="shared" si="72"/>
        <v>0</v>
      </c>
      <c r="G200" s="980">
        <f t="shared" si="72"/>
        <v>0</v>
      </c>
      <c r="H200" s="980">
        <f t="shared" si="72"/>
        <v>0</v>
      </c>
      <c r="I200" s="980">
        <f t="shared" si="72"/>
        <v>0</v>
      </c>
      <c r="J200" s="980">
        <f t="shared" si="72"/>
        <v>0</v>
      </c>
      <c r="K200" s="980">
        <f t="shared" si="72"/>
        <v>0</v>
      </c>
      <c r="L200" s="980">
        <f t="shared" si="72"/>
        <v>0</v>
      </c>
      <c r="M200" s="980">
        <f t="shared" si="72"/>
        <v>0</v>
      </c>
      <c r="N200" s="980">
        <f t="shared" si="72"/>
        <v>0</v>
      </c>
      <c r="O200" s="980">
        <f t="shared" si="72"/>
        <v>0</v>
      </c>
      <c r="P200" s="980">
        <f t="shared" si="72"/>
        <v>0</v>
      </c>
      <c r="Q200" s="980">
        <f t="shared" si="72"/>
        <v>0</v>
      </c>
      <c r="R200" s="980">
        <f t="shared" si="72"/>
        <v>0</v>
      </c>
      <c r="S200" s="1165">
        <f t="shared" si="72"/>
        <v>0</v>
      </c>
      <c r="T200" s="1126"/>
      <c r="U200" s="1126"/>
      <c r="V200" s="1126"/>
      <c r="W200" s="1126"/>
      <c r="X200" s="1126"/>
      <c r="Y200" s="1126"/>
      <c r="Z200" s="1126"/>
      <c r="AA200" s="1126"/>
      <c r="AB200" s="1126"/>
      <c r="AC200" s="1126"/>
      <c r="AD200" s="1126"/>
      <c r="AE200" s="1126"/>
      <c r="AF200" s="923"/>
    </row>
    <row r="201" spans="1:16384" ht="15" x14ac:dyDescent="0.25">
      <c r="A201" s="973" t="s">
        <v>259</v>
      </c>
      <c r="B201" s="1182"/>
      <c r="C201" s="1183"/>
      <c r="D201" s="1183"/>
      <c r="E201" s="1183"/>
      <c r="F201" s="1183"/>
      <c r="G201" s="1183"/>
      <c r="H201" s="1183"/>
      <c r="I201" s="1183"/>
      <c r="J201" s="1183"/>
      <c r="K201" s="1183"/>
      <c r="L201" s="1183"/>
      <c r="M201" s="1183"/>
      <c r="N201" s="1183"/>
      <c r="O201" s="1183"/>
      <c r="P201" s="1183"/>
      <c r="Q201" s="1183"/>
      <c r="R201" s="1183"/>
      <c r="S201" s="1184"/>
      <c r="T201" s="1185"/>
      <c r="U201" s="1127"/>
      <c r="V201" s="1127"/>
      <c r="W201" s="1127"/>
      <c r="X201" s="1127"/>
      <c r="Y201" s="1127"/>
      <c r="Z201" s="1127"/>
      <c r="AA201" s="1127"/>
      <c r="AB201" s="1127"/>
      <c r="AC201" s="1127"/>
      <c r="AD201" s="1127"/>
      <c r="AE201" s="1127"/>
      <c r="AF201" s="923"/>
    </row>
    <row r="202" spans="1:16384" x14ac:dyDescent="0.25">
      <c r="A202" s="973" t="s">
        <v>260</v>
      </c>
      <c r="B202" s="971"/>
      <c r="C202" s="980">
        <f>IF(C188&gt;0,1,0)</f>
        <v>0</v>
      </c>
      <c r="D202" s="980">
        <f t="shared" ref="D202:S202" si="73">IF(D188&gt;0,1,0)</f>
        <v>0</v>
      </c>
      <c r="E202" s="980">
        <f t="shared" si="73"/>
        <v>0</v>
      </c>
      <c r="F202" s="980">
        <f t="shared" si="73"/>
        <v>0</v>
      </c>
      <c r="G202" s="980">
        <f t="shared" si="73"/>
        <v>0</v>
      </c>
      <c r="H202" s="980">
        <f t="shared" si="73"/>
        <v>0</v>
      </c>
      <c r="I202" s="980">
        <f t="shared" si="73"/>
        <v>0</v>
      </c>
      <c r="J202" s="980">
        <f t="shared" si="73"/>
        <v>0</v>
      </c>
      <c r="K202" s="980">
        <f t="shared" si="73"/>
        <v>0</v>
      </c>
      <c r="L202" s="980">
        <f t="shared" si="73"/>
        <v>0</v>
      </c>
      <c r="M202" s="980">
        <f t="shared" si="73"/>
        <v>0</v>
      </c>
      <c r="N202" s="980">
        <f t="shared" si="73"/>
        <v>0</v>
      </c>
      <c r="O202" s="980">
        <f t="shared" si="73"/>
        <v>0</v>
      </c>
      <c r="P202" s="980">
        <f t="shared" si="73"/>
        <v>0</v>
      </c>
      <c r="Q202" s="980">
        <f t="shared" si="73"/>
        <v>0</v>
      </c>
      <c r="R202" s="980">
        <f t="shared" si="73"/>
        <v>0</v>
      </c>
      <c r="S202" s="1165">
        <f t="shared" si="73"/>
        <v>0</v>
      </c>
      <c r="T202" s="1126"/>
      <c r="U202" s="1126"/>
      <c r="V202" s="1126"/>
      <c r="W202" s="1126"/>
      <c r="X202" s="1126"/>
      <c r="Y202" s="1126"/>
      <c r="Z202" s="1126"/>
      <c r="AA202" s="1126"/>
      <c r="AB202" s="1126"/>
      <c r="AC202" s="1126"/>
      <c r="AD202" s="1126"/>
      <c r="AE202" s="1126"/>
      <c r="AF202" s="923"/>
    </row>
    <row r="203" spans="1:16384" ht="15.75" x14ac:dyDescent="0.25">
      <c r="A203" s="982" t="s">
        <v>261</v>
      </c>
      <c r="B203" s="935"/>
      <c r="C203" s="983">
        <f>C196+C198+C195</f>
        <v>23.553699999999999</v>
      </c>
      <c r="D203" s="983">
        <f>D196+D198+D195</f>
        <v>23.553699999999999</v>
      </c>
      <c r="E203" s="983">
        <f>E196+E198+E195</f>
        <v>23.553699999999999</v>
      </c>
      <c r="F203" s="983">
        <f t="shared" ref="F203:S203" si="74">F196+F198+F195</f>
        <v>23.553699999999999</v>
      </c>
      <c r="G203" s="983">
        <f t="shared" si="74"/>
        <v>23.553699999999999</v>
      </c>
      <c r="H203" s="983">
        <f t="shared" si="74"/>
        <v>23.553699999999999</v>
      </c>
      <c r="I203" s="983">
        <f t="shared" si="74"/>
        <v>23.553699999999999</v>
      </c>
      <c r="J203" s="983">
        <f t="shared" si="74"/>
        <v>23.553699999999999</v>
      </c>
      <c r="K203" s="983">
        <f>K196+K198+K195</f>
        <v>23.553699999999999</v>
      </c>
      <c r="L203" s="983">
        <f t="shared" si="74"/>
        <v>23.553699999999999</v>
      </c>
      <c r="M203" s="983">
        <f t="shared" si="74"/>
        <v>23.553699999999999</v>
      </c>
      <c r="N203" s="983">
        <f t="shared" si="74"/>
        <v>23.553699999999999</v>
      </c>
      <c r="O203" s="983">
        <f t="shared" si="74"/>
        <v>23.553699999999999</v>
      </c>
      <c r="P203" s="983">
        <f t="shared" si="74"/>
        <v>23.553699999999999</v>
      </c>
      <c r="Q203" s="983">
        <f t="shared" si="74"/>
        <v>23.553699999999999</v>
      </c>
      <c r="R203" s="983">
        <f t="shared" si="74"/>
        <v>23.553699999999999</v>
      </c>
      <c r="S203" s="1167">
        <f t="shared" si="74"/>
        <v>23.553699999999999</v>
      </c>
      <c r="T203" s="1128"/>
      <c r="U203" s="1128"/>
      <c r="V203" s="1128"/>
      <c r="W203" s="1128"/>
      <c r="X203" s="1128"/>
      <c r="Y203" s="1128"/>
      <c r="Z203" s="1128"/>
      <c r="AA203" s="1128"/>
      <c r="AB203" s="1128"/>
      <c r="AC203" s="1128"/>
      <c r="AD203" s="1128"/>
      <c r="AE203" s="1128"/>
      <c r="AF203" s="923"/>
    </row>
    <row r="204" spans="1:16384" x14ac:dyDescent="0.25">
      <c r="T204" s="923"/>
      <c r="U204" s="923"/>
      <c r="V204" s="923"/>
      <c r="W204" s="923"/>
      <c r="X204" s="923"/>
      <c r="Y204" s="923"/>
      <c r="Z204" s="923"/>
      <c r="AA204" s="923"/>
      <c r="AB204" s="923"/>
      <c r="AC204" s="923"/>
      <c r="AD204" s="923"/>
      <c r="AE204" s="923"/>
      <c r="AF204" s="923"/>
    </row>
    <row r="205" spans="1:16384" x14ac:dyDescent="0.25">
      <c r="A205" s="984" t="s">
        <v>262</v>
      </c>
      <c r="B205" s="977"/>
      <c r="C205" s="972"/>
      <c r="D205" s="972"/>
      <c r="E205" s="972"/>
      <c r="F205" s="972"/>
      <c r="G205" s="972"/>
      <c r="H205" s="972"/>
      <c r="I205" s="972"/>
      <c r="J205" s="972"/>
      <c r="K205" s="972">
        <f>+IF((K206-K151)*7.3&lt;0,,(K206-K151)*7.3)</f>
        <v>0</v>
      </c>
      <c r="L205" s="972">
        <f t="shared" ref="L205:N205" si="75">+IF((L206-L151)*7.3&lt;0,,(L206-L151)*7.3)</f>
        <v>0</v>
      </c>
      <c r="M205" s="972">
        <f t="shared" si="75"/>
        <v>0</v>
      </c>
      <c r="N205" s="972">
        <f t="shared" si="75"/>
        <v>0</v>
      </c>
      <c r="O205" s="972"/>
      <c r="P205" s="972"/>
      <c r="Q205" s="972"/>
      <c r="R205" s="972"/>
      <c r="S205" s="1160"/>
      <c r="T205" s="1122"/>
      <c r="U205" s="1122"/>
      <c r="V205" s="1122"/>
      <c r="W205" s="1122"/>
      <c r="X205" s="1122"/>
      <c r="Y205" s="1122"/>
      <c r="Z205" s="1122"/>
      <c r="AA205" s="1122"/>
      <c r="AB205" s="1122"/>
      <c r="AC205" s="1122"/>
      <c r="AD205" s="1122"/>
      <c r="AE205" s="1122"/>
      <c r="AF205" s="1170"/>
      <c r="AG205" s="1091"/>
      <c r="AH205" s="973"/>
      <c r="AI205" s="973"/>
      <c r="AJ205" s="973"/>
      <c r="AK205" s="973"/>
      <c r="AL205" s="973"/>
      <c r="AM205" s="973"/>
      <c r="AN205" s="973"/>
      <c r="AO205" s="973"/>
      <c r="AP205" s="973"/>
      <c r="AQ205" s="973"/>
      <c r="AR205" s="973"/>
      <c r="AS205" s="973"/>
      <c r="AT205" s="973"/>
      <c r="AU205" s="973"/>
      <c r="AV205" s="973"/>
      <c r="AW205" s="973"/>
      <c r="AX205" s="973"/>
      <c r="AY205" s="973"/>
      <c r="AZ205" s="973"/>
      <c r="BA205" s="973"/>
      <c r="BB205" s="973"/>
      <c r="BC205" s="973"/>
      <c r="BD205" s="973"/>
      <c r="BE205" s="973"/>
      <c r="BF205" s="973"/>
      <c r="BG205" s="973"/>
      <c r="BH205" s="973"/>
      <c r="BI205" s="973"/>
      <c r="BJ205" s="973"/>
      <c r="BK205" s="973"/>
      <c r="BL205" s="973"/>
      <c r="BM205" s="973"/>
      <c r="BN205" s="973"/>
      <c r="BO205" s="973"/>
      <c r="BP205" s="973"/>
      <c r="BQ205" s="973"/>
      <c r="BR205" s="973"/>
      <c r="BS205" s="973"/>
      <c r="BT205" s="973"/>
      <c r="BU205" s="973"/>
      <c r="BV205" s="973"/>
      <c r="BW205" s="973"/>
      <c r="BX205" s="973"/>
      <c r="BY205" s="973"/>
      <c r="BZ205" s="973"/>
      <c r="CA205" s="973"/>
      <c r="CB205" s="973"/>
      <c r="CC205" s="973"/>
      <c r="CD205" s="973"/>
      <c r="CE205" s="973"/>
      <c r="CF205" s="973"/>
      <c r="CG205" s="973"/>
      <c r="CH205" s="973"/>
      <c r="CI205" s="973"/>
      <c r="CJ205" s="973"/>
      <c r="CK205" s="973"/>
      <c r="CL205" s="973"/>
      <c r="CM205" s="973"/>
      <c r="CN205" s="973"/>
      <c r="CO205" s="973"/>
      <c r="CP205" s="973"/>
      <c r="CQ205" s="973"/>
      <c r="CR205" s="973"/>
      <c r="CS205" s="973"/>
      <c r="CT205" s="973"/>
      <c r="CU205" s="973"/>
      <c r="CV205" s="973"/>
      <c r="CW205" s="973"/>
      <c r="CX205" s="973"/>
      <c r="CY205" s="973"/>
      <c r="CZ205" s="973"/>
      <c r="DA205" s="973"/>
      <c r="DB205" s="973"/>
      <c r="DC205" s="973"/>
      <c r="DD205" s="973"/>
      <c r="DE205" s="973"/>
      <c r="DF205" s="973"/>
      <c r="DG205" s="973"/>
      <c r="DH205" s="973"/>
      <c r="DI205" s="973"/>
      <c r="DJ205" s="973"/>
      <c r="DK205" s="973"/>
      <c r="DL205" s="973"/>
      <c r="DM205" s="973"/>
      <c r="DN205" s="973"/>
      <c r="DO205" s="973"/>
      <c r="DP205" s="973"/>
      <c r="DQ205" s="973"/>
      <c r="DR205" s="973"/>
      <c r="DS205" s="973"/>
      <c r="DT205" s="973"/>
      <c r="DU205" s="973"/>
      <c r="DV205" s="973"/>
      <c r="DW205" s="973"/>
      <c r="DX205" s="973"/>
      <c r="DY205" s="973"/>
      <c r="DZ205" s="973"/>
      <c r="EA205" s="973"/>
      <c r="EB205" s="973"/>
      <c r="EC205" s="973"/>
      <c r="ED205" s="973"/>
      <c r="EE205" s="973"/>
      <c r="EF205" s="973"/>
      <c r="EG205" s="973"/>
      <c r="EH205" s="973"/>
      <c r="EI205" s="973"/>
      <c r="EJ205" s="973"/>
      <c r="EK205" s="973"/>
      <c r="EL205" s="973"/>
      <c r="EM205" s="973"/>
      <c r="EN205" s="973"/>
      <c r="EO205" s="973"/>
      <c r="EP205" s="973"/>
      <c r="EQ205" s="973"/>
      <c r="ER205" s="973"/>
      <c r="ES205" s="973"/>
      <c r="ET205" s="973"/>
      <c r="EU205" s="973"/>
      <c r="EV205" s="973"/>
      <c r="EW205" s="973"/>
      <c r="EX205" s="973"/>
      <c r="EY205" s="973"/>
      <c r="EZ205" s="973"/>
      <c r="FA205" s="973"/>
      <c r="FB205" s="973"/>
      <c r="FC205" s="973"/>
      <c r="FD205" s="973"/>
      <c r="FE205" s="973"/>
      <c r="FF205" s="973"/>
      <c r="FG205" s="973"/>
      <c r="FH205" s="973"/>
      <c r="FI205" s="973"/>
      <c r="FJ205" s="973"/>
      <c r="FK205" s="973"/>
      <c r="FL205" s="973"/>
      <c r="FM205" s="973"/>
      <c r="FN205" s="973"/>
      <c r="FO205" s="973"/>
      <c r="FP205" s="973"/>
      <c r="FQ205" s="973"/>
      <c r="FR205" s="973"/>
      <c r="FS205" s="973"/>
      <c r="FT205" s="973"/>
      <c r="FU205" s="973"/>
      <c r="FV205" s="973"/>
      <c r="FW205" s="973"/>
      <c r="FX205" s="973"/>
      <c r="FY205" s="973"/>
      <c r="FZ205" s="973"/>
      <c r="GA205" s="973"/>
      <c r="GB205" s="973"/>
      <c r="GC205" s="973"/>
      <c r="GD205" s="973"/>
      <c r="GE205" s="973"/>
      <c r="GF205" s="973"/>
      <c r="GG205" s="973"/>
      <c r="GH205" s="973"/>
      <c r="GI205" s="973"/>
      <c r="GJ205" s="973"/>
      <c r="GK205" s="973"/>
      <c r="GL205" s="973"/>
      <c r="GM205" s="973"/>
      <c r="GN205" s="973"/>
      <c r="GO205" s="973"/>
      <c r="GP205" s="973"/>
      <c r="GQ205" s="973"/>
      <c r="GR205" s="973"/>
      <c r="GS205" s="973"/>
      <c r="GT205" s="973"/>
      <c r="GU205" s="973"/>
      <c r="GV205" s="973"/>
      <c r="GW205" s="973"/>
      <c r="GX205" s="973"/>
      <c r="GY205" s="973"/>
      <c r="GZ205" s="973"/>
      <c r="HA205" s="973"/>
      <c r="HB205" s="973"/>
      <c r="HC205" s="973"/>
      <c r="HD205" s="973"/>
      <c r="HE205" s="973"/>
      <c r="HF205" s="973"/>
      <c r="HG205" s="973"/>
      <c r="HH205" s="973"/>
      <c r="HI205" s="973"/>
      <c r="HJ205" s="973"/>
      <c r="HK205" s="973"/>
      <c r="HL205" s="973"/>
      <c r="HM205" s="973"/>
      <c r="HN205" s="973"/>
      <c r="HO205" s="973"/>
      <c r="HP205" s="973"/>
      <c r="HQ205" s="973"/>
      <c r="HR205" s="973"/>
      <c r="HS205" s="973"/>
      <c r="HT205" s="973"/>
      <c r="HU205" s="973"/>
      <c r="HV205" s="973"/>
      <c r="HW205" s="973"/>
      <c r="HX205" s="973"/>
      <c r="HY205" s="973"/>
      <c r="HZ205" s="973"/>
      <c r="IA205" s="973"/>
      <c r="IB205" s="973"/>
      <c r="IC205" s="973"/>
      <c r="ID205" s="973"/>
      <c r="IE205" s="973"/>
      <c r="IF205" s="973"/>
      <c r="IG205" s="973"/>
      <c r="IH205" s="973"/>
      <c r="II205" s="973"/>
      <c r="IJ205" s="973"/>
      <c r="IK205" s="973"/>
      <c r="IL205" s="973"/>
      <c r="IM205" s="973"/>
      <c r="IN205" s="973"/>
      <c r="IO205" s="973"/>
      <c r="IP205" s="973"/>
      <c r="IQ205" s="973"/>
      <c r="IR205" s="973"/>
      <c r="IS205" s="973"/>
      <c r="IT205" s="973"/>
      <c r="IU205" s="973"/>
      <c r="IV205" s="973"/>
      <c r="IW205" s="973"/>
      <c r="IX205" s="973"/>
      <c r="IY205" s="973"/>
      <c r="IZ205" s="973"/>
      <c r="JA205" s="973"/>
      <c r="JB205" s="973"/>
      <c r="JC205" s="973"/>
      <c r="JD205" s="973"/>
      <c r="JE205" s="973"/>
      <c r="JF205" s="973"/>
      <c r="JG205" s="973"/>
      <c r="JH205" s="973"/>
      <c r="JI205" s="973"/>
      <c r="JJ205" s="973"/>
      <c r="JK205" s="973"/>
      <c r="JL205" s="973"/>
      <c r="JM205" s="973"/>
      <c r="JN205" s="973"/>
      <c r="JO205" s="973"/>
      <c r="JP205" s="973"/>
      <c r="JQ205" s="973"/>
      <c r="JR205" s="973"/>
      <c r="JS205" s="973"/>
      <c r="JT205" s="973"/>
      <c r="JU205" s="973"/>
      <c r="JV205" s="973"/>
      <c r="JW205" s="973"/>
      <c r="JX205" s="973"/>
      <c r="JY205" s="973"/>
      <c r="JZ205" s="973"/>
      <c r="KA205" s="973"/>
      <c r="KB205" s="973"/>
      <c r="KC205" s="973"/>
      <c r="KD205" s="973"/>
      <c r="KE205" s="973"/>
      <c r="KF205" s="973"/>
      <c r="KG205" s="973"/>
      <c r="KH205" s="973"/>
      <c r="KI205" s="973"/>
      <c r="KJ205" s="973"/>
      <c r="KK205" s="973"/>
      <c r="KL205" s="973"/>
      <c r="KM205" s="973"/>
      <c r="KN205" s="973"/>
      <c r="KO205" s="973"/>
      <c r="KP205" s="973"/>
      <c r="KQ205" s="973"/>
      <c r="KR205" s="973"/>
      <c r="KS205" s="973"/>
      <c r="KT205" s="973"/>
      <c r="KU205" s="973"/>
      <c r="KV205" s="973"/>
      <c r="KW205" s="973"/>
      <c r="KX205" s="973"/>
      <c r="KY205" s="973"/>
      <c r="KZ205" s="973"/>
      <c r="LA205" s="973"/>
      <c r="LB205" s="973"/>
      <c r="LC205" s="973"/>
      <c r="LD205" s="973"/>
      <c r="LE205" s="973"/>
      <c r="LF205" s="973"/>
      <c r="LG205" s="973"/>
      <c r="LH205" s="973"/>
      <c r="LI205" s="973"/>
      <c r="LJ205" s="973"/>
      <c r="LK205" s="973"/>
      <c r="LL205" s="973"/>
      <c r="LM205" s="973"/>
      <c r="LN205" s="973"/>
      <c r="LO205" s="973"/>
      <c r="LP205" s="973"/>
      <c r="LQ205" s="973"/>
      <c r="LR205" s="973"/>
      <c r="LS205" s="973"/>
      <c r="LT205" s="973"/>
      <c r="LU205" s="973"/>
      <c r="LV205" s="973"/>
      <c r="LW205" s="973"/>
      <c r="LX205" s="973"/>
      <c r="LY205" s="973"/>
      <c r="LZ205" s="973"/>
      <c r="MA205" s="973"/>
      <c r="MB205" s="973"/>
      <c r="MC205" s="973"/>
      <c r="MD205" s="973"/>
      <c r="ME205" s="973"/>
      <c r="MF205" s="973"/>
      <c r="MG205" s="973"/>
      <c r="MH205" s="973"/>
      <c r="MI205" s="973"/>
      <c r="MJ205" s="973"/>
      <c r="MK205" s="973"/>
      <c r="ML205" s="973"/>
      <c r="MM205" s="973"/>
      <c r="MN205" s="973"/>
      <c r="MO205" s="973"/>
      <c r="MP205" s="973"/>
      <c r="MQ205" s="973"/>
      <c r="MR205" s="973"/>
      <c r="MS205" s="973"/>
      <c r="MT205" s="973"/>
      <c r="MU205" s="973"/>
      <c r="MV205" s="973"/>
      <c r="MW205" s="973"/>
      <c r="MX205" s="973"/>
      <c r="MY205" s="973"/>
      <c r="MZ205" s="973"/>
      <c r="NA205" s="973"/>
      <c r="NB205" s="973"/>
      <c r="NC205" s="973"/>
      <c r="ND205" s="973"/>
      <c r="NE205" s="973"/>
      <c r="NF205" s="973"/>
      <c r="NG205" s="973"/>
      <c r="NH205" s="973"/>
      <c r="NI205" s="973"/>
      <c r="NJ205" s="973"/>
      <c r="NK205" s="973"/>
      <c r="NL205" s="973"/>
      <c r="NM205" s="973"/>
      <c r="NN205" s="973"/>
      <c r="NO205" s="973"/>
      <c r="NP205" s="973"/>
      <c r="NQ205" s="973"/>
      <c r="NR205" s="973"/>
      <c r="NS205" s="973"/>
      <c r="NT205" s="973"/>
      <c r="NU205" s="973"/>
      <c r="NV205" s="973"/>
      <c r="NW205" s="973"/>
      <c r="NX205" s="973"/>
      <c r="NY205" s="973"/>
      <c r="NZ205" s="973"/>
      <c r="OA205" s="973"/>
      <c r="OB205" s="973"/>
      <c r="OC205" s="973"/>
      <c r="OD205" s="973"/>
      <c r="OE205" s="973"/>
      <c r="OF205" s="973"/>
      <c r="OG205" s="973"/>
      <c r="OH205" s="973"/>
      <c r="OI205" s="973"/>
      <c r="OJ205" s="973"/>
      <c r="OK205" s="973"/>
      <c r="OL205" s="973"/>
      <c r="OM205" s="973"/>
      <c r="ON205" s="973"/>
      <c r="OO205" s="973"/>
      <c r="OP205" s="973"/>
      <c r="OQ205" s="973"/>
      <c r="OR205" s="973"/>
      <c r="OS205" s="973"/>
      <c r="OT205" s="973"/>
      <c r="OU205" s="973"/>
      <c r="OV205" s="973"/>
      <c r="OW205" s="973"/>
      <c r="OX205" s="973"/>
      <c r="OY205" s="973"/>
      <c r="OZ205" s="973"/>
      <c r="PA205" s="973"/>
      <c r="PB205" s="973"/>
      <c r="PC205" s="973"/>
      <c r="PD205" s="973"/>
      <c r="PE205" s="973"/>
      <c r="PF205" s="973"/>
      <c r="PG205" s="973"/>
      <c r="PH205" s="973"/>
      <c r="PI205" s="973"/>
      <c r="PJ205" s="973"/>
      <c r="PK205" s="973"/>
      <c r="PL205" s="973"/>
      <c r="PM205" s="973"/>
      <c r="PN205" s="973"/>
      <c r="PO205" s="973"/>
      <c r="PP205" s="973"/>
      <c r="PQ205" s="973"/>
      <c r="PR205" s="973"/>
      <c r="PS205" s="973"/>
      <c r="PT205" s="973"/>
      <c r="PU205" s="973"/>
      <c r="PV205" s="973"/>
      <c r="PW205" s="973"/>
      <c r="PX205" s="973"/>
      <c r="PY205" s="973"/>
      <c r="PZ205" s="973"/>
      <c r="QA205" s="973"/>
      <c r="QB205" s="973"/>
      <c r="QC205" s="973"/>
      <c r="QD205" s="973"/>
      <c r="QE205" s="973"/>
      <c r="QF205" s="973"/>
      <c r="QG205" s="973"/>
      <c r="QH205" s="973"/>
      <c r="QI205" s="973"/>
      <c r="QJ205" s="973"/>
      <c r="QK205" s="973"/>
      <c r="QL205" s="973"/>
      <c r="QM205" s="973"/>
      <c r="QN205" s="973"/>
      <c r="QO205" s="973"/>
      <c r="QP205" s="973"/>
      <c r="QQ205" s="973"/>
      <c r="QR205" s="973"/>
      <c r="QS205" s="973"/>
      <c r="QT205" s="973"/>
      <c r="QU205" s="973"/>
      <c r="QV205" s="973"/>
      <c r="QW205" s="973"/>
      <c r="QX205" s="973"/>
      <c r="QY205" s="973"/>
      <c r="QZ205" s="973"/>
      <c r="RA205" s="973"/>
      <c r="RB205" s="973"/>
      <c r="RC205" s="973"/>
      <c r="RD205" s="973"/>
      <c r="RE205" s="973"/>
      <c r="RF205" s="973"/>
      <c r="RG205" s="973"/>
      <c r="RH205" s="973"/>
      <c r="RI205" s="973"/>
      <c r="RJ205" s="973"/>
      <c r="RK205" s="973"/>
      <c r="RL205" s="973"/>
      <c r="RM205" s="973"/>
      <c r="RN205" s="973"/>
      <c r="RO205" s="973"/>
      <c r="RP205" s="973"/>
      <c r="RQ205" s="973"/>
      <c r="RR205" s="973"/>
      <c r="RS205" s="973"/>
      <c r="RT205" s="973"/>
      <c r="RU205" s="973"/>
      <c r="RV205" s="973"/>
      <c r="RW205" s="973"/>
      <c r="RX205" s="973"/>
      <c r="RY205" s="973"/>
      <c r="RZ205" s="973"/>
      <c r="SA205" s="973"/>
      <c r="SB205" s="973"/>
      <c r="SC205" s="973"/>
      <c r="SD205" s="973"/>
      <c r="SE205" s="973"/>
      <c r="SF205" s="973"/>
      <c r="SG205" s="973"/>
      <c r="SH205" s="973"/>
      <c r="SI205" s="973"/>
      <c r="SJ205" s="973"/>
      <c r="SK205" s="973"/>
      <c r="SL205" s="973"/>
      <c r="SM205" s="973"/>
      <c r="SN205" s="973"/>
      <c r="SO205" s="973"/>
      <c r="SP205" s="973"/>
      <c r="SQ205" s="973"/>
      <c r="SR205" s="973"/>
      <c r="SS205" s="973"/>
      <c r="ST205" s="973"/>
      <c r="SU205" s="973"/>
      <c r="SV205" s="973"/>
      <c r="SW205" s="973"/>
      <c r="SX205" s="973"/>
      <c r="SY205" s="973"/>
      <c r="SZ205" s="973"/>
      <c r="TA205" s="973"/>
      <c r="TB205" s="973"/>
      <c r="TC205" s="973"/>
      <c r="TD205" s="973"/>
      <c r="TE205" s="973"/>
      <c r="TF205" s="973"/>
      <c r="TG205" s="973"/>
      <c r="TH205" s="973"/>
      <c r="TI205" s="973"/>
      <c r="TJ205" s="973"/>
      <c r="TK205" s="973"/>
      <c r="TL205" s="973"/>
      <c r="TM205" s="973"/>
      <c r="TN205" s="973"/>
      <c r="TO205" s="973"/>
      <c r="TP205" s="973"/>
      <c r="TQ205" s="973"/>
      <c r="TR205" s="973"/>
      <c r="TS205" s="973"/>
      <c r="TT205" s="973"/>
      <c r="TU205" s="973"/>
      <c r="TV205" s="973"/>
      <c r="TW205" s="973"/>
      <c r="TX205" s="973"/>
      <c r="TY205" s="973"/>
      <c r="TZ205" s="973"/>
      <c r="UA205" s="973"/>
      <c r="UB205" s="973"/>
      <c r="UC205" s="973"/>
      <c r="UD205" s="973"/>
      <c r="UE205" s="973"/>
      <c r="UF205" s="973"/>
      <c r="UG205" s="973"/>
      <c r="UH205" s="973"/>
      <c r="UI205" s="973"/>
      <c r="UJ205" s="973"/>
      <c r="UK205" s="973"/>
      <c r="UL205" s="973"/>
      <c r="UM205" s="973"/>
      <c r="UN205" s="973"/>
      <c r="UO205" s="973"/>
      <c r="UP205" s="973"/>
      <c r="UQ205" s="973"/>
      <c r="UR205" s="973"/>
      <c r="US205" s="973"/>
      <c r="UT205" s="973"/>
      <c r="UU205" s="973"/>
      <c r="UV205" s="973"/>
      <c r="UW205" s="973"/>
      <c r="UX205" s="973"/>
      <c r="UY205" s="973"/>
      <c r="UZ205" s="973"/>
      <c r="VA205" s="973"/>
      <c r="VB205" s="973"/>
      <c r="VC205" s="973"/>
      <c r="VD205" s="973"/>
      <c r="VE205" s="973"/>
      <c r="VF205" s="973"/>
      <c r="VG205" s="973"/>
      <c r="VH205" s="973"/>
      <c r="VI205" s="973"/>
      <c r="VJ205" s="973"/>
      <c r="VK205" s="973"/>
      <c r="VL205" s="973"/>
      <c r="VM205" s="973"/>
      <c r="VN205" s="973"/>
      <c r="VO205" s="973"/>
      <c r="VP205" s="973"/>
      <c r="VQ205" s="973"/>
      <c r="VR205" s="973"/>
      <c r="VS205" s="973"/>
      <c r="VT205" s="973"/>
      <c r="VU205" s="973"/>
      <c r="VV205" s="973"/>
      <c r="VW205" s="973"/>
      <c r="VX205" s="973"/>
      <c r="VY205" s="973"/>
      <c r="VZ205" s="973"/>
      <c r="WA205" s="973"/>
      <c r="WB205" s="973"/>
      <c r="WC205" s="973"/>
      <c r="WD205" s="973"/>
      <c r="WE205" s="973"/>
      <c r="WF205" s="973"/>
      <c r="WG205" s="973"/>
      <c r="WH205" s="973"/>
      <c r="WI205" s="973"/>
      <c r="WJ205" s="973"/>
      <c r="WK205" s="973"/>
      <c r="WL205" s="973"/>
      <c r="WM205" s="973"/>
      <c r="WN205" s="973"/>
      <c r="WO205" s="973"/>
      <c r="WP205" s="973"/>
      <c r="WQ205" s="973"/>
      <c r="WR205" s="973"/>
      <c r="WS205" s="973"/>
      <c r="WT205" s="973"/>
      <c r="WU205" s="973"/>
      <c r="WV205" s="973"/>
      <c r="WW205" s="973"/>
      <c r="WX205" s="973"/>
      <c r="WY205" s="973"/>
      <c r="WZ205" s="973"/>
      <c r="XA205" s="973"/>
      <c r="XB205" s="973"/>
      <c r="XC205" s="973"/>
      <c r="XD205" s="973"/>
      <c r="XE205" s="973"/>
      <c r="XF205" s="973"/>
      <c r="XG205" s="973"/>
      <c r="XH205" s="973"/>
      <c r="XI205" s="973"/>
      <c r="XJ205" s="973"/>
      <c r="XK205" s="973"/>
      <c r="XL205" s="973"/>
      <c r="XM205" s="973"/>
      <c r="XN205" s="973"/>
      <c r="XO205" s="973"/>
      <c r="XP205" s="973"/>
      <c r="XQ205" s="973"/>
      <c r="XR205" s="973"/>
      <c r="XS205" s="973"/>
      <c r="XT205" s="973"/>
      <c r="XU205" s="973"/>
      <c r="XV205" s="973"/>
      <c r="XW205" s="973"/>
      <c r="XX205" s="973"/>
      <c r="XY205" s="973"/>
      <c r="XZ205" s="973"/>
      <c r="YA205" s="973"/>
      <c r="YB205" s="973"/>
      <c r="YC205" s="973"/>
      <c r="YD205" s="973"/>
      <c r="YE205" s="973"/>
      <c r="YF205" s="973"/>
      <c r="YG205" s="973"/>
      <c r="YH205" s="973"/>
      <c r="YI205" s="973"/>
      <c r="YJ205" s="973"/>
      <c r="YK205" s="973"/>
      <c r="YL205" s="973"/>
      <c r="YM205" s="973"/>
      <c r="YN205" s="973"/>
      <c r="YO205" s="973"/>
      <c r="YP205" s="973"/>
      <c r="YQ205" s="973"/>
      <c r="YR205" s="973"/>
      <c r="YS205" s="973"/>
      <c r="YT205" s="973"/>
      <c r="YU205" s="973"/>
      <c r="YV205" s="973"/>
      <c r="YW205" s="973"/>
      <c r="YX205" s="973"/>
      <c r="YY205" s="973"/>
      <c r="YZ205" s="973"/>
      <c r="ZA205" s="973"/>
      <c r="ZB205" s="973"/>
      <c r="ZC205" s="973"/>
      <c r="ZD205" s="973"/>
      <c r="ZE205" s="973"/>
      <c r="ZF205" s="973"/>
      <c r="ZG205" s="973"/>
      <c r="ZH205" s="973"/>
      <c r="ZI205" s="973"/>
      <c r="ZJ205" s="973"/>
      <c r="ZK205" s="973"/>
      <c r="ZL205" s="973"/>
      <c r="ZM205" s="973"/>
      <c r="ZN205" s="973"/>
      <c r="ZO205" s="973"/>
      <c r="ZP205" s="973"/>
      <c r="ZQ205" s="973"/>
      <c r="ZR205" s="973"/>
      <c r="ZS205" s="973"/>
      <c r="ZT205" s="973"/>
      <c r="ZU205" s="973"/>
      <c r="ZV205" s="973"/>
      <c r="ZW205" s="973"/>
      <c r="ZX205" s="973"/>
      <c r="ZY205" s="973"/>
      <c r="ZZ205" s="973"/>
      <c r="AAA205" s="973"/>
      <c r="AAB205" s="973"/>
      <c r="AAC205" s="973"/>
      <c r="AAD205" s="973"/>
      <c r="AAE205" s="973"/>
      <c r="AAF205" s="973"/>
      <c r="AAG205" s="973"/>
      <c r="AAH205" s="973"/>
      <c r="AAI205" s="973"/>
      <c r="AAJ205" s="973"/>
      <c r="AAK205" s="973"/>
      <c r="AAL205" s="973"/>
      <c r="AAM205" s="973"/>
      <c r="AAN205" s="973"/>
      <c r="AAO205" s="973"/>
      <c r="AAP205" s="973"/>
      <c r="AAQ205" s="973"/>
      <c r="AAR205" s="973"/>
      <c r="AAS205" s="973"/>
      <c r="AAT205" s="973"/>
      <c r="AAU205" s="973"/>
      <c r="AAV205" s="973"/>
      <c r="AAW205" s="973"/>
      <c r="AAX205" s="973"/>
      <c r="AAY205" s="973"/>
      <c r="AAZ205" s="973"/>
      <c r="ABA205" s="973"/>
      <c r="ABB205" s="973"/>
      <c r="ABC205" s="973"/>
      <c r="ABD205" s="973"/>
      <c r="ABE205" s="973"/>
      <c r="ABF205" s="973"/>
      <c r="ABG205" s="973"/>
      <c r="ABH205" s="973"/>
      <c r="ABI205" s="973"/>
      <c r="ABJ205" s="973"/>
      <c r="ABK205" s="973"/>
      <c r="ABL205" s="973"/>
      <c r="ABM205" s="973"/>
      <c r="ABN205" s="973"/>
      <c r="ABO205" s="973"/>
      <c r="ABP205" s="973"/>
      <c r="ABQ205" s="973"/>
      <c r="ABR205" s="973"/>
      <c r="ABS205" s="973"/>
      <c r="ABT205" s="973"/>
      <c r="ABU205" s="973"/>
      <c r="ABV205" s="973"/>
      <c r="ABW205" s="973"/>
      <c r="ABX205" s="973"/>
      <c r="ABY205" s="973"/>
      <c r="ABZ205" s="973"/>
      <c r="ACA205" s="973"/>
      <c r="ACB205" s="973"/>
      <c r="ACC205" s="973"/>
      <c r="ACD205" s="973"/>
      <c r="ACE205" s="973"/>
      <c r="ACF205" s="973"/>
      <c r="ACG205" s="973"/>
      <c r="ACH205" s="973"/>
      <c r="ACI205" s="973"/>
      <c r="ACJ205" s="973"/>
      <c r="ACK205" s="973"/>
      <c r="ACL205" s="973"/>
      <c r="ACM205" s="973"/>
      <c r="ACN205" s="973"/>
      <c r="ACO205" s="973"/>
      <c r="ACP205" s="973"/>
      <c r="ACQ205" s="973"/>
      <c r="ACR205" s="973"/>
      <c r="ACS205" s="973"/>
      <c r="ACT205" s="973"/>
      <c r="ACU205" s="973"/>
      <c r="ACV205" s="973"/>
      <c r="ACW205" s="973"/>
      <c r="ACX205" s="973"/>
      <c r="ACY205" s="973"/>
      <c r="ACZ205" s="973"/>
      <c r="ADA205" s="973"/>
      <c r="ADB205" s="973"/>
      <c r="ADC205" s="973"/>
      <c r="ADD205" s="973"/>
      <c r="ADE205" s="973"/>
      <c r="ADF205" s="973"/>
      <c r="ADG205" s="973"/>
      <c r="ADH205" s="973"/>
      <c r="ADI205" s="973"/>
      <c r="ADJ205" s="973"/>
      <c r="ADK205" s="973"/>
      <c r="ADL205" s="973"/>
      <c r="ADM205" s="973"/>
      <c r="ADN205" s="973"/>
      <c r="ADO205" s="973"/>
      <c r="ADP205" s="973"/>
      <c r="ADQ205" s="973"/>
      <c r="ADR205" s="973"/>
      <c r="ADS205" s="973"/>
      <c r="ADT205" s="973"/>
      <c r="ADU205" s="973"/>
      <c r="ADV205" s="973"/>
      <c r="ADW205" s="973"/>
      <c r="ADX205" s="973"/>
      <c r="ADY205" s="973"/>
      <c r="ADZ205" s="973"/>
      <c r="AEA205" s="973"/>
      <c r="AEB205" s="973"/>
      <c r="AEC205" s="973"/>
      <c r="AED205" s="973"/>
      <c r="AEE205" s="973"/>
      <c r="AEF205" s="973"/>
      <c r="AEG205" s="973"/>
      <c r="AEH205" s="973"/>
      <c r="AEI205" s="973"/>
      <c r="AEJ205" s="973"/>
      <c r="AEK205" s="973"/>
      <c r="AEL205" s="973"/>
      <c r="AEM205" s="973"/>
      <c r="AEN205" s="973"/>
      <c r="AEO205" s="973"/>
      <c r="AEP205" s="973"/>
      <c r="AEQ205" s="973"/>
      <c r="AER205" s="973"/>
      <c r="AES205" s="973"/>
      <c r="AET205" s="973"/>
      <c r="AEU205" s="973"/>
      <c r="AEV205" s="973"/>
      <c r="AEW205" s="973"/>
      <c r="AEX205" s="973"/>
      <c r="AEY205" s="973"/>
      <c r="AEZ205" s="973"/>
      <c r="AFA205" s="973"/>
      <c r="AFB205" s="973"/>
      <c r="AFC205" s="973"/>
      <c r="AFD205" s="973"/>
      <c r="AFE205" s="973"/>
      <c r="AFF205" s="973"/>
      <c r="AFG205" s="973"/>
      <c r="AFH205" s="973"/>
      <c r="AFI205" s="973"/>
      <c r="AFJ205" s="973"/>
      <c r="AFK205" s="973"/>
      <c r="AFL205" s="973"/>
      <c r="AFM205" s="973"/>
      <c r="AFN205" s="973"/>
      <c r="AFO205" s="973"/>
      <c r="AFP205" s="973"/>
      <c r="AFQ205" s="973"/>
      <c r="AFR205" s="973"/>
      <c r="AFS205" s="973"/>
      <c r="AFT205" s="973"/>
      <c r="AFU205" s="973"/>
      <c r="AFV205" s="973"/>
      <c r="AFW205" s="973"/>
      <c r="AFX205" s="973"/>
      <c r="AFY205" s="973"/>
      <c r="AFZ205" s="973"/>
      <c r="AGA205" s="973"/>
      <c r="AGB205" s="973"/>
      <c r="AGC205" s="973"/>
      <c r="AGD205" s="973"/>
      <c r="AGE205" s="973"/>
      <c r="AGF205" s="973"/>
      <c r="AGG205" s="973"/>
      <c r="AGH205" s="973"/>
      <c r="AGI205" s="973"/>
      <c r="AGJ205" s="973"/>
      <c r="AGK205" s="973"/>
      <c r="AGL205" s="973"/>
      <c r="AGM205" s="973"/>
      <c r="AGN205" s="973"/>
      <c r="AGO205" s="973"/>
      <c r="AGP205" s="973"/>
      <c r="AGQ205" s="973"/>
      <c r="AGR205" s="973"/>
      <c r="AGS205" s="973"/>
      <c r="AGT205" s="973"/>
      <c r="AGU205" s="973"/>
      <c r="AGV205" s="973"/>
      <c r="AGW205" s="973"/>
      <c r="AGX205" s="973"/>
      <c r="AGY205" s="973"/>
      <c r="AGZ205" s="973"/>
      <c r="AHA205" s="973"/>
      <c r="AHB205" s="973"/>
      <c r="AHC205" s="973"/>
      <c r="AHD205" s="973"/>
      <c r="AHE205" s="973"/>
      <c r="AHF205" s="973"/>
      <c r="AHG205" s="973"/>
      <c r="AHH205" s="973"/>
      <c r="AHI205" s="973"/>
      <c r="AHJ205" s="973"/>
      <c r="AHK205" s="973"/>
      <c r="AHL205" s="973"/>
      <c r="AHM205" s="973"/>
      <c r="AHN205" s="973"/>
      <c r="AHO205" s="973"/>
      <c r="AHP205" s="973"/>
      <c r="AHQ205" s="973"/>
      <c r="AHR205" s="973"/>
      <c r="AHS205" s="973"/>
      <c r="AHT205" s="973"/>
      <c r="AHU205" s="973"/>
      <c r="AHV205" s="973"/>
      <c r="AHW205" s="973"/>
      <c r="AHX205" s="973"/>
      <c r="AHY205" s="973"/>
      <c r="AHZ205" s="973"/>
      <c r="AIA205" s="973"/>
      <c r="AIB205" s="973"/>
      <c r="AIC205" s="973"/>
      <c r="AID205" s="973"/>
      <c r="AIE205" s="973"/>
      <c r="AIF205" s="973"/>
      <c r="AIG205" s="973"/>
      <c r="AIH205" s="973"/>
      <c r="AII205" s="973"/>
      <c r="AIJ205" s="973"/>
      <c r="AIK205" s="973"/>
      <c r="AIL205" s="973"/>
      <c r="AIM205" s="973"/>
      <c r="AIN205" s="973"/>
      <c r="AIO205" s="973"/>
      <c r="AIP205" s="973"/>
      <c r="AIQ205" s="973"/>
      <c r="AIR205" s="973"/>
      <c r="AIS205" s="973"/>
      <c r="AIT205" s="973"/>
      <c r="AIU205" s="973"/>
      <c r="AIV205" s="973"/>
      <c r="AIW205" s="973"/>
      <c r="AIX205" s="973"/>
      <c r="AIY205" s="973"/>
      <c r="AIZ205" s="973"/>
      <c r="AJA205" s="973"/>
      <c r="AJB205" s="973"/>
      <c r="AJC205" s="973"/>
      <c r="AJD205" s="973"/>
      <c r="AJE205" s="973"/>
      <c r="AJF205" s="973"/>
      <c r="AJG205" s="973"/>
      <c r="AJH205" s="973"/>
      <c r="AJI205" s="973"/>
      <c r="AJJ205" s="973"/>
      <c r="AJK205" s="973"/>
      <c r="AJL205" s="973"/>
      <c r="AJM205" s="973"/>
      <c r="AJN205" s="973"/>
      <c r="AJO205" s="973"/>
      <c r="AJP205" s="973"/>
      <c r="AJQ205" s="973"/>
      <c r="AJR205" s="973"/>
      <c r="AJS205" s="973"/>
      <c r="AJT205" s="973"/>
      <c r="AJU205" s="973"/>
      <c r="AJV205" s="973"/>
      <c r="AJW205" s="973"/>
      <c r="AJX205" s="973"/>
      <c r="AJY205" s="973"/>
      <c r="AJZ205" s="973"/>
      <c r="AKA205" s="973"/>
      <c r="AKB205" s="973"/>
      <c r="AKC205" s="973"/>
      <c r="AKD205" s="973"/>
      <c r="AKE205" s="973"/>
      <c r="AKF205" s="973"/>
      <c r="AKG205" s="973"/>
      <c r="AKH205" s="973"/>
      <c r="AKI205" s="973"/>
      <c r="AKJ205" s="973"/>
      <c r="AKK205" s="973"/>
      <c r="AKL205" s="973"/>
      <c r="AKM205" s="973"/>
      <c r="AKN205" s="973"/>
      <c r="AKO205" s="973"/>
      <c r="AKP205" s="973"/>
      <c r="AKQ205" s="973"/>
      <c r="AKR205" s="973"/>
      <c r="AKS205" s="973"/>
      <c r="AKT205" s="973"/>
      <c r="AKU205" s="973"/>
      <c r="AKV205" s="973"/>
      <c r="AKW205" s="973"/>
      <c r="AKX205" s="973"/>
      <c r="AKY205" s="973"/>
      <c r="AKZ205" s="973"/>
      <c r="ALA205" s="973"/>
      <c r="ALB205" s="973"/>
      <c r="ALC205" s="973"/>
      <c r="ALD205" s="973"/>
      <c r="ALE205" s="973"/>
      <c r="ALF205" s="973"/>
      <c r="ALG205" s="973"/>
      <c r="ALH205" s="973"/>
      <c r="ALI205" s="973"/>
      <c r="ALJ205" s="973"/>
      <c r="ALK205" s="973"/>
      <c r="ALL205" s="973"/>
      <c r="ALM205" s="973"/>
      <c r="ALN205" s="973"/>
      <c r="ALO205" s="973"/>
      <c r="ALP205" s="973"/>
      <c r="ALQ205" s="973"/>
      <c r="ALR205" s="973"/>
      <c r="ALS205" s="973"/>
      <c r="ALT205" s="973"/>
      <c r="ALU205" s="973"/>
      <c r="ALV205" s="973"/>
      <c r="ALW205" s="973"/>
      <c r="ALX205" s="973"/>
      <c r="ALY205" s="973"/>
      <c r="ALZ205" s="973"/>
      <c r="AMA205" s="973"/>
      <c r="AMB205" s="973"/>
      <c r="AMC205" s="973"/>
      <c r="AMD205" s="973"/>
      <c r="AME205" s="973"/>
      <c r="AMF205" s="973"/>
      <c r="AMG205" s="973"/>
      <c r="AMH205" s="973"/>
      <c r="AMI205" s="973"/>
      <c r="AMJ205" s="973"/>
      <c r="AMK205" s="973"/>
      <c r="AML205" s="973"/>
      <c r="AMM205" s="973"/>
      <c r="AMN205" s="973"/>
      <c r="AMO205" s="973"/>
      <c r="AMP205" s="973"/>
      <c r="AMQ205" s="973"/>
      <c r="AMR205" s="973"/>
      <c r="AMS205" s="973"/>
      <c r="AMT205" s="973"/>
      <c r="AMU205" s="973"/>
      <c r="AMV205" s="973"/>
      <c r="AMW205" s="973"/>
      <c r="AMX205" s="973"/>
      <c r="AMY205" s="973"/>
      <c r="AMZ205" s="973"/>
      <c r="ANA205" s="973"/>
      <c r="ANB205" s="973"/>
      <c r="ANC205" s="973"/>
      <c r="AND205" s="973"/>
      <c r="ANE205" s="973"/>
      <c r="ANF205" s="973"/>
      <c r="ANG205" s="973"/>
      <c r="ANH205" s="973"/>
      <c r="ANI205" s="973"/>
      <c r="ANJ205" s="973"/>
      <c r="ANK205" s="973"/>
      <c r="ANL205" s="973"/>
      <c r="ANM205" s="973"/>
      <c r="ANN205" s="973"/>
      <c r="ANO205" s="973"/>
      <c r="ANP205" s="973"/>
      <c r="ANQ205" s="973"/>
      <c r="ANR205" s="973"/>
      <c r="ANS205" s="973"/>
      <c r="ANT205" s="973"/>
      <c r="ANU205" s="973"/>
      <c r="ANV205" s="973"/>
      <c r="ANW205" s="973"/>
      <c r="ANX205" s="973"/>
      <c r="ANY205" s="973"/>
      <c r="ANZ205" s="973"/>
      <c r="AOA205" s="973"/>
      <c r="AOB205" s="973"/>
      <c r="AOC205" s="973"/>
      <c r="AOD205" s="973"/>
      <c r="AOE205" s="973"/>
      <c r="AOF205" s="973"/>
      <c r="AOG205" s="973"/>
      <c r="AOH205" s="973"/>
      <c r="AOI205" s="973"/>
      <c r="AOJ205" s="973"/>
      <c r="AOK205" s="973"/>
      <c r="AOL205" s="973"/>
      <c r="AOM205" s="973"/>
      <c r="AON205" s="973"/>
      <c r="AOO205" s="973"/>
      <c r="AOP205" s="973"/>
      <c r="AOQ205" s="973"/>
      <c r="AOR205" s="973"/>
      <c r="AOS205" s="973"/>
      <c r="AOT205" s="973"/>
      <c r="AOU205" s="973"/>
      <c r="AOV205" s="973"/>
      <c r="AOW205" s="973"/>
      <c r="AOX205" s="973"/>
      <c r="AOY205" s="973"/>
      <c r="AOZ205" s="973"/>
      <c r="APA205" s="973"/>
      <c r="APB205" s="973"/>
      <c r="APC205" s="973"/>
      <c r="APD205" s="973"/>
      <c r="APE205" s="973"/>
      <c r="APF205" s="973"/>
      <c r="APG205" s="973"/>
      <c r="APH205" s="973"/>
      <c r="API205" s="973"/>
      <c r="APJ205" s="973"/>
      <c r="APK205" s="973"/>
      <c r="APL205" s="973"/>
      <c r="APM205" s="973"/>
      <c r="APN205" s="973"/>
      <c r="APO205" s="973"/>
      <c r="APP205" s="973"/>
      <c r="APQ205" s="973"/>
      <c r="APR205" s="973"/>
      <c r="APS205" s="973"/>
      <c r="APT205" s="973"/>
      <c r="APU205" s="973"/>
      <c r="APV205" s="973"/>
      <c r="APW205" s="973"/>
      <c r="APX205" s="973"/>
      <c r="APY205" s="973"/>
      <c r="APZ205" s="973"/>
      <c r="AQA205" s="973"/>
      <c r="AQB205" s="973"/>
      <c r="AQC205" s="973"/>
      <c r="AQD205" s="973"/>
      <c r="AQE205" s="973"/>
      <c r="AQF205" s="973"/>
      <c r="AQG205" s="973"/>
      <c r="AQH205" s="973"/>
      <c r="AQI205" s="973"/>
      <c r="AQJ205" s="973"/>
      <c r="AQK205" s="973"/>
      <c r="AQL205" s="973"/>
      <c r="AQM205" s="973"/>
      <c r="AQN205" s="973"/>
      <c r="AQO205" s="973"/>
      <c r="AQP205" s="973"/>
      <c r="AQQ205" s="973"/>
      <c r="AQR205" s="973"/>
      <c r="AQS205" s="973"/>
      <c r="AQT205" s="973"/>
      <c r="AQU205" s="973"/>
      <c r="AQV205" s="973"/>
      <c r="AQW205" s="973"/>
      <c r="AQX205" s="973"/>
      <c r="AQY205" s="973"/>
      <c r="AQZ205" s="973"/>
      <c r="ARA205" s="973"/>
      <c r="ARB205" s="973"/>
      <c r="ARC205" s="973"/>
      <c r="ARD205" s="973"/>
      <c r="ARE205" s="973"/>
      <c r="ARF205" s="973"/>
      <c r="ARG205" s="973"/>
      <c r="ARH205" s="973"/>
      <c r="ARI205" s="973"/>
      <c r="ARJ205" s="973"/>
      <c r="ARK205" s="973"/>
      <c r="ARL205" s="973"/>
      <c r="ARM205" s="973"/>
      <c r="ARN205" s="973"/>
      <c r="ARO205" s="973"/>
      <c r="ARP205" s="973"/>
      <c r="ARQ205" s="973"/>
      <c r="ARR205" s="973"/>
      <c r="ARS205" s="973"/>
      <c r="ART205" s="973"/>
      <c r="ARU205" s="973"/>
      <c r="ARV205" s="973"/>
      <c r="ARW205" s="973"/>
      <c r="ARX205" s="973"/>
      <c r="ARY205" s="973"/>
      <c r="ARZ205" s="973"/>
      <c r="ASA205" s="973"/>
      <c r="ASB205" s="973"/>
      <c r="ASC205" s="973"/>
      <c r="ASD205" s="973"/>
      <c r="ASE205" s="973"/>
      <c r="ASF205" s="973"/>
      <c r="ASG205" s="973"/>
      <c r="ASH205" s="973"/>
      <c r="ASI205" s="973"/>
      <c r="ASJ205" s="973"/>
      <c r="ASK205" s="973"/>
      <c r="ASL205" s="973"/>
      <c r="ASM205" s="973"/>
      <c r="ASN205" s="973"/>
      <c r="ASO205" s="973"/>
      <c r="ASP205" s="973"/>
      <c r="ASQ205" s="973"/>
      <c r="ASR205" s="973"/>
      <c r="ASS205" s="973"/>
      <c r="AST205" s="973"/>
      <c r="ASU205" s="973"/>
      <c r="ASV205" s="973"/>
      <c r="ASW205" s="973"/>
      <c r="ASX205" s="973"/>
      <c r="ASY205" s="973"/>
      <c r="ASZ205" s="973"/>
      <c r="ATA205" s="973"/>
      <c r="ATB205" s="973"/>
      <c r="ATC205" s="973"/>
      <c r="ATD205" s="973"/>
      <c r="ATE205" s="973"/>
      <c r="ATF205" s="973"/>
      <c r="ATG205" s="973"/>
      <c r="ATH205" s="973"/>
      <c r="ATI205" s="973"/>
      <c r="ATJ205" s="973"/>
      <c r="ATK205" s="973"/>
      <c r="ATL205" s="973"/>
      <c r="ATM205" s="973"/>
      <c r="ATN205" s="973"/>
      <c r="ATO205" s="973"/>
      <c r="ATP205" s="973"/>
      <c r="ATQ205" s="973"/>
      <c r="ATR205" s="973"/>
      <c r="ATS205" s="973"/>
      <c r="ATT205" s="973"/>
      <c r="ATU205" s="973"/>
      <c r="ATV205" s="973"/>
      <c r="ATW205" s="973"/>
      <c r="ATX205" s="973"/>
      <c r="ATY205" s="973"/>
      <c r="ATZ205" s="973"/>
      <c r="AUA205" s="973"/>
      <c r="AUB205" s="973"/>
      <c r="AUC205" s="973"/>
      <c r="AUD205" s="973"/>
      <c r="AUE205" s="973"/>
      <c r="AUF205" s="973"/>
      <c r="AUG205" s="973"/>
      <c r="AUH205" s="973"/>
      <c r="AUI205" s="973"/>
      <c r="AUJ205" s="973"/>
      <c r="AUK205" s="973"/>
      <c r="AUL205" s="973"/>
      <c r="AUM205" s="973"/>
      <c r="AUN205" s="973"/>
      <c r="AUO205" s="973"/>
      <c r="AUP205" s="973"/>
      <c r="AUQ205" s="973"/>
      <c r="AUR205" s="973"/>
      <c r="AUS205" s="973"/>
      <c r="AUT205" s="973"/>
      <c r="AUU205" s="973"/>
      <c r="AUV205" s="973"/>
      <c r="AUW205" s="973"/>
      <c r="AUX205" s="973"/>
      <c r="AUY205" s="973"/>
      <c r="AUZ205" s="973"/>
      <c r="AVA205" s="973"/>
      <c r="AVB205" s="973"/>
      <c r="AVC205" s="973"/>
      <c r="AVD205" s="973"/>
      <c r="AVE205" s="973"/>
      <c r="AVF205" s="973"/>
      <c r="AVG205" s="973"/>
      <c r="AVH205" s="973"/>
      <c r="AVI205" s="973"/>
      <c r="AVJ205" s="973"/>
      <c r="AVK205" s="973"/>
      <c r="AVL205" s="973"/>
      <c r="AVM205" s="973"/>
      <c r="AVN205" s="973"/>
      <c r="AVO205" s="973"/>
      <c r="AVP205" s="973"/>
      <c r="AVQ205" s="973"/>
      <c r="AVR205" s="973"/>
      <c r="AVS205" s="973"/>
      <c r="AVT205" s="973"/>
      <c r="AVU205" s="973"/>
      <c r="AVV205" s="973"/>
      <c r="AVW205" s="973"/>
      <c r="AVX205" s="973"/>
      <c r="AVY205" s="973"/>
      <c r="AVZ205" s="973"/>
      <c r="AWA205" s="973"/>
      <c r="AWB205" s="973"/>
      <c r="AWC205" s="973"/>
      <c r="AWD205" s="973"/>
      <c r="AWE205" s="973"/>
      <c r="AWF205" s="973"/>
      <c r="AWG205" s="973"/>
      <c r="AWH205" s="973"/>
      <c r="AWI205" s="973"/>
      <c r="AWJ205" s="973"/>
      <c r="AWK205" s="973"/>
      <c r="AWL205" s="973"/>
      <c r="AWM205" s="973"/>
      <c r="AWN205" s="973"/>
      <c r="AWO205" s="973"/>
      <c r="AWP205" s="973"/>
      <c r="AWQ205" s="973"/>
      <c r="AWR205" s="973"/>
      <c r="AWS205" s="973"/>
      <c r="AWT205" s="973"/>
      <c r="AWU205" s="973"/>
      <c r="AWV205" s="973"/>
      <c r="AWW205" s="973"/>
      <c r="AWX205" s="973"/>
      <c r="AWY205" s="973"/>
      <c r="AWZ205" s="973"/>
      <c r="AXA205" s="973"/>
      <c r="AXB205" s="973"/>
      <c r="AXC205" s="973"/>
      <c r="AXD205" s="973"/>
      <c r="AXE205" s="973"/>
      <c r="AXF205" s="973"/>
      <c r="AXG205" s="973"/>
      <c r="AXH205" s="973"/>
      <c r="AXI205" s="973"/>
      <c r="AXJ205" s="973"/>
      <c r="AXK205" s="973"/>
      <c r="AXL205" s="973"/>
      <c r="AXM205" s="973"/>
      <c r="AXN205" s="973"/>
      <c r="AXO205" s="973"/>
      <c r="AXP205" s="973"/>
      <c r="AXQ205" s="973"/>
      <c r="AXR205" s="973"/>
      <c r="AXS205" s="973"/>
      <c r="AXT205" s="973"/>
      <c r="AXU205" s="973"/>
      <c r="AXV205" s="973"/>
      <c r="AXW205" s="973"/>
      <c r="AXX205" s="973"/>
      <c r="AXY205" s="973"/>
      <c r="AXZ205" s="973"/>
      <c r="AYA205" s="973"/>
      <c r="AYB205" s="973"/>
      <c r="AYC205" s="973"/>
      <c r="AYD205" s="973"/>
      <c r="AYE205" s="973"/>
      <c r="AYF205" s="973"/>
      <c r="AYG205" s="973"/>
      <c r="AYH205" s="973"/>
      <c r="AYI205" s="973"/>
      <c r="AYJ205" s="973"/>
      <c r="AYK205" s="973"/>
      <c r="AYL205" s="973"/>
      <c r="AYM205" s="973"/>
      <c r="AYN205" s="973"/>
      <c r="AYO205" s="973"/>
      <c r="AYP205" s="973"/>
      <c r="AYQ205" s="973"/>
      <c r="AYR205" s="973"/>
      <c r="AYS205" s="973"/>
      <c r="AYT205" s="973"/>
      <c r="AYU205" s="973"/>
      <c r="AYV205" s="973"/>
      <c r="AYW205" s="973"/>
      <c r="AYX205" s="973"/>
      <c r="AYY205" s="973"/>
      <c r="AYZ205" s="973"/>
      <c r="AZA205" s="973"/>
      <c r="AZB205" s="973"/>
      <c r="AZC205" s="973"/>
      <c r="AZD205" s="973"/>
      <c r="AZE205" s="973"/>
      <c r="AZF205" s="973"/>
      <c r="AZG205" s="973"/>
      <c r="AZH205" s="973"/>
      <c r="AZI205" s="973"/>
      <c r="AZJ205" s="973"/>
      <c r="AZK205" s="973"/>
      <c r="AZL205" s="973"/>
      <c r="AZM205" s="973"/>
      <c r="AZN205" s="973"/>
      <c r="AZO205" s="973"/>
      <c r="AZP205" s="973"/>
      <c r="AZQ205" s="973"/>
      <c r="AZR205" s="973"/>
      <c r="AZS205" s="973"/>
      <c r="AZT205" s="973"/>
      <c r="AZU205" s="973"/>
      <c r="AZV205" s="973"/>
      <c r="AZW205" s="973"/>
      <c r="AZX205" s="973"/>
      <c r="AZY205" s="973"/>
      <c r="AZZ205" s="973"/>
      <c r="BAA205" s="973"/>
      <c r="BAB205" s="973"/>
      <c r="BAC205" s="973"/>
      <c r="BAD205" s="973"/>
      <c r="BAE205" s="973"/>
      <c r="BAF205" s="973"/>
      <c r="BAG205" s="973"/>
      <c r="BAH205" s="973"/>
      <c r="BAI205" s="973"/>
      <c r="BAJ205" s="973"/>
      <c r="BAK205" s="973"/>
      <c r="BAL205" s="973"/>
      <c r="BAM205" s="973"/>
      <c r="BAN205" s="973"/>
      <c r="BAO205" s="973"/>
      <c r="BAP205" s="973"/>
      <c r="BAQ205" s="973"/>
      <c r="BAR205" s="973"/>
      <c r="BAS205" s="973"/>
      <c r="BAT205" s="973"/>
      <c r="BAU205" s="973"/>
      <c r="BAV205" s="973"/>
      <c r="BAW205" s="973"/>
      <c r="BAX205" s="973"/>
      <c r="BAY205" s="973"/>
      <c r="BAZ205" s="973"/>
      <c r="BBA205" s="973"/>
      <c r="BBB205" s="973"/>
      <c r="BBC205" s="973"/>
      <c r="BBD205" s="973"/>
      <c r="BBE205" s="973"/>
      <c r="BBF205" s="973"/>
      <c r="BBG205" s="973"/>
      <c r="BBH205" s="973"/>
      <c r="BBI205" s="973"/>
      <c r="BBJ205" s="973"/>
      <c r="BBK205" s="973"/>
      <c r="BBL205" s="973"/>
      <c r="BBM205" s="973"/>
      <c r="BBN205" s="973"/>
      <c r="BBO205" s="973"/>
      <c r="BBP205" s="973"/>
      <c r="BBQ205" s="973"/>
      <c r="BBR205" s="973"/>
      <c r="BBS205" s="973"/>
      <c r="BBT205" s="973"/>
      <c r="BBU205" s="973"/>
      <c r="BBV205" s="973"/>
      <c r="BBW205" s="973"/>
      <c r="BBX205" s="973"/>
      <c r="BBY205" s="973"/>
      <c r="BBZ205" s="973"/>
      <c r="BCA205" s="973"/>
      <c r="BCB205" s="973"/>
      <c r="BCC205" s="973"/>
      <c r="BCD205" s="973"/>
      <c r="BCE205" s="973"/>
      <c r="BCF205" s="973"/>
      <c r="BCG205" s="973"/>
      <c r="BCH205" s="973"/>
      <c r="BCI205" s="973"/>
      <c r="BCJ205" s="973"/>
      <c r="BCK205" s="973"/>
      <c r="BCL205" s="973"/>
      <c r="BCM205" s="973"/>
      <c r="BCN205" s="973"/>
      <c r="BCO205" s="973"/>
      <c r="BCP205" s="973"/>
      <c r="BCQ205" s="973"/>
      <c r="BCR205" s="973"/>
      <c r="BCS205" s="973"/>
      <c r="BCT205" s="973"/>
      <c r="BCU205" s="973"/>
      <c r="BCV205" s="973"/>
      <c r="BCW205" s="973"/>
      <c r="BCX205" s="973"/>
      <c r="BCY205" s="973"/>
      <c r="BCZ205" s="973"/>
      <c r="BDA205" s="973"/>
      <c r="BDB205" s="973"/>
      <c r="BDC205" s="973"/>
      <c r="BDD205" s="973"/>
      <c r="BDE205" s="973"/>
      <c r="BDF205" s="973"/>
      <c r="BDG205" s="973"/>
      <c r="BDH205" s="973"/>
      <c r="BDI205" s="973"/>
      <c r="BDJ205" s="973"/>
      <c r="BDK205" s="973"/>
      <c r="BDL205" s="973"/>
      <c r="BDM205" s="973"/>
      <c r="BDN205" s="973"/>
      <c r="BDO205" s="973"/>
      <c r="BDP205" s="973"/>
      <c r="BDQ205" s="973"/>
      <c r="BDR205" s="973"/>
      <c r="BDS205" s="973"/>
      <c r="BDT205" s="973"/>
      <c r="BDU205" s="973"/>
      <c r="BDV205" s="973"/>
      <c r="BDW205" s="973"/>
      <c r="BDX205" s="973"/>
      <c r="BDY205" s="973"/>
      <c r="BDZ205" s="973"/>
      <c r="BEA205" s="973"/>
      <c r="BEB205" s="973"/>
      <c r="BEC205" s="973"/>
      <c r="BED205" s="973"/>
      <c r="BEE205" s="973"/>
      <c r="BEF205" s="973"/>
      <c r="BEG205" s="973"/>
      <c r="BEH205" s="973"/>
      <c r="BEI205" s="973"/>
      <c r="BEJ205" s="973"/>
      <c r="BEK205" s="973"/>
      <c r="BEL205" s="973"/>
      <c r="BEM205" s="973"/>
      <c r="BEN205" s="973"/>
      <c r="BEO205" s="973"/>
      <c r="BEP205" s="973"/>
      <c r="BEQ205" s="973"/>
      <c r="BER205" s="973"/>
      <c r="BES205" s="973"/>
      <c r="BET205" s="973"/>
      <c r="BEU205" s="973"/>
      <c r="BEV205" s="973"/>
      <c r="BEW205" s="973"/>
      <c r="BEX205" s="973"/>
      <c r="BEY205" s="973"/>
      <c r="BEZ205" s="973"/>
      <c r="BFA205" s="973"/>
      <c r="BFB205" s="973"/>
      <c r="BFC205" s="973"/>
      <c r="BFD205" s="973"/>
      <c r="BFE205" s="973"/>
      <c r="BFF205" s="973"/>
      <c r="BFG205" s="973"/>
      <c r="BFH205" s="973"/>
      <c r="BFI205" s="973"/>
      <c r="BFJ205" s="973"/>
      <c r="BFK205" s="973"/>
      <c r="BFL205" s="973"/>
      <c r="BFM205" s="973"/>
      <c r="BFN205" s="973"/>
      <c r="BFO205" s="973"/>
      <c r="BFP205" s="973"/>
      <c r="BFQ205" s="973"/>
      <c r="BFR205" s="973"/>
      <c r="BFS205" s="973"/>
      <c r="BFT205" s="973"/>
      <c r="BFU205" s="973"/>
      <c r="BFV205" s="973"/>
      <c r="BFW205" s="973"/>
      <c r="BFX205" s="973"/>
      <c r="BFY205" s="973"/>
      <c r="BFZ205" s="973"/>
      <c r="BGA205" s="973"/>
      <c r="BGB205" s="973"/>
      <c r="BGC205" s="973"/>
      <c r="BGD205" s="973"/>
      <c r="BGE205" s="973"/>
      <c r="BGF205" s="973"/>
      <c r="BGG205" s="973"/>
      <c r="BGH205" s="973"/>
      <c r="BGI205" s="973"/>
      <c r="BGJ205" s="973"/>
      <c r="BGK205" s="973"/>
      <c r="BGL205" s="973"/>
      <c r="BGM205" s="973"/>
      <c r="BGN205" s="973"/>
      <c r="BGO205" s="973"/>
      <c r="BGP205" s="973"/>
      <c r="BGQ205" s="973"/>
      <c r="BGR205" s="973"/>
      <c r="BGS205" s="973"/>
      <c r="BGT205" s="973"/>
      <c r="BGU205" s="973"/>
      <c r="BGV205" s="973"/>
      <c r="BGW205" s="973"/>
      <c r="BGX205" s="973"/>
      <c r="BGY205" s="973"/>
      <c r="BGZ205" s="973"/>
      <c r="BHA205" s="973"/>
      <c r="BHB205" s="973"/>
      <c r="BHC205" s="973"/>
      <c r="BHD205" s="973"/>
      <c r="BHE205" s="973"/>
      <c r="BHF205" s="973"/>
      <c r="BHG205" s="973"/>
      <c r="BHH205" s="973"/>
      <c r="BHI205" s="973"/>
      <c r="BHJ205" s="973"/>
      <c r="BHK205" s="973"/>
      <c r="BHL205" s="973"/>
      <c r="BHM205" s="973"/>
      <c r="BHN205" s="973"/>
      <c r="BHO205" s="973"/>
      <c r="BHP205" s="973"/>
      <c r="BHQ205" s="973"/>
      <c r="BHR205" s="973"/>
      <c r="BHS205" s="973"/>
      <c r="BHT205" s="973"/>
      <c r="BHU205" s="973"/>
      <c r="BHV205" s="973"/>
      <c r="BHW205" s="973"/>
      <c r="BHX205" s="973"/>
      <c r="BHY205" s="973"/>
      <c r="BHZ205" s="973"/>
      <c r="BIA205" s="973"/>
      <c r="BIB205" s="973"/>
      <c r="BIC205" s="973"/>
      <c r="BID205" s="973"/>
      <c r="BIE205" s="973"/>
      <c r="BIF205" s="973"/>
      <c r="BIG205" s="973"/>
      <c r="BIH205" s="973"/>
      <c r="BII205" s="973"/>
      <c r="BIJ205" s="973"/>
      <c r="BIK205" s="973"/>
      <c r="BIL205" s="973"/>
      <c r="BIM205" s="973"/>
      <c r="BIN205" s="973"/>
      <c r="BIO205" s="973"/>
      <c r="BIP205" s="973"/>
      <c r="BIQ205" s="973"/>
      <c r="BIR205" s="973"/>
      <c r="BIS205" s="973"/>
      <c r="BIT205" s="973"/>
      <c r="BIU205" s="973"/>
      <c r="BIV205" s="973"/>
      <c r="BIW205" s="973"/>
      <c r="BIX205" s="973"/>
      <c r="BIY205" s="973"/>
      <c r="BIZ205" s="973"/>
      <c r="BJA205" s="973"/>
      <c r="BJB205" s="973"/>
      <c r="BJC205" s="973"/>
      <c r="BJD205" s="973"/>
      <c r="BJE205" s="973"/>
      <c r="BJF205" s="973"/>
      <c r="BJG205" s="973"/>
      <c r="BJH205" s="973"/>
      <c r="BJI205" s="973"/>
      <c r="BJJ205" s="973"/>
      <c r="BJK205" s="973"/>
      <c r="BJL205" s="973"/>
      <c r="BJM205" s="973"/>
      <c r="BJN205" s="973"/>
      <c r="BJO205" s="973"/>
      <c r="BJP205" s="973"/>
      <c r="BJQ205" s="973"/>
      <c r="BJR205" s="973"/>
      <c r="BJS205" s="973"/>
      <c r="BJT205" s="973"/>
      <c r="BJU205" s="973"/>
      <c r="BJV205" s="973"/>
      <c r="BJW205" s="973"/>
      <c r="BJX205" s="973"/>
      <c r="BJY205" s="973"/>
      <c r="BJZ205" s="973"/>
      <c r="BKA205" s="973"/>
      <c r="BKB205" s="973"/>
      <c r="BKC205" s="973"/>
      <c r="BKD205" s="973"/>
      <c r="BKE205" s="973"/>
      <c r="BKF205" s="973"/>
      <c r="BKG205" s="973"/>
      <c r="BKH205" s="973"/>
      <c r="BKI205" s="973"/>
      <c r="BKJ205" s="973"/>
      <c r="BKK205" s="973"/>
      <c r="BKL205" s="973"/>
      <c r="BKM205" s="973"/>
      <c r="BKN205" s="973"/>
      <c r="BKO205" s="973"/>
      <c r="BKP205" s="973"/>
      <c r="BKQ205" s="973"/>
      <c r="BKR205" s="973"/>
      <c r="BKS205" s="973"/>
      <c r="BKT205" s="973"/>
      <c r="BKU205" s="973"/>
      <c r="BKV205" s="973"/>
      <c r="BKW205" s="973"/>
      <c r="BKX205" s="973"/>
      <c r="BKY205" s="973"/>
      <c r="BKZ205" s="973"/>
      <c r="BLA205" s="973"/>
      <c r="BLB205" s="973"/>
      <c r="BLC205" s="973"/>
      <c r="BLD205" s="973"/>
      <c r="BLE205" s="973"/>
      <c r="BLF205" s="973"/>
      <c r="BLG205" s="973"/>
      <c r="BLH205" s="973"/>
      <c r="BLI205" s="973"/>
      <c r="BLJ205" s="973"/>
      <c r="BLK205" s="973"/>
      <c r="BLL205" s="973"/>
      <c r="BLM205" s="973"/>
      <c r="BLN205" s="973"/>
      <c r="BLO205" s="973"/>
      <c r="BLP205" s="973"/>
      <c r="BLQ205" s="973"/>
      <c r="BLR205" s="973"/>
      <c r="BLS205" s="973"/>
      <c r="BLT205" s="973"/>
      <c r="BLU205" s="973"/>
      <c r="BLV205" s="973"/>
      <c r="BLW205" s="973"/>
      <c r="BLX205" s="973"/>
      <c r="BLY205" s="973"/>
      <c r="BLZ205" s="973"/>
      <c r="BMA205" s="973"/>
      <c r="BMB205" s="973"/>
      <c r="BMC205" s="973"/>
      <c r="BMD205" s="973"/>
      <c r="BME205" s="973"/>
      <c r="BMF205" s="973"/>
      <c r="BMG205" s="973"/>
      <c r="BMH205" s="973"/>
      <c r="BMI205" s="973"/>
      <c r="BMJ205" s="973"/>
      <c r="BMK205" s="973"/>
      <c r="BML205" s="973"/>
      <c r="BMM205" s="973"/>
      <c r="BMN205" s="973"/>
      <c r="BMO205" s="973"/>
      <c r="BMP205" s="973"/>
      <c r="BMQ205" s="973"/>
      <c r="BMR205" s="973"/>
      <c r="BMS205" s="973"/>
      <c r="BMT205" s="973"/>
      <c r="BMU205" s="973"/>
      <c r="BMV205" s="973"/>
      <c r="BMW205" s="973"/>
      <c r="BMX205" s="973"/>
      <c r="BMY205" s="973"/>
      <c r="BMZ205" s="973"/>
      <c r="BNA205" s="973"/>
      <c r="BNB205" s="973"/>
      <c r="BNC205" s="973"/>
      <c r="BND205" s="973"/>
      <c r="BNE205" s="973"/>
      <c r="BNF205" s="973"/>
      <c r="BNG205" s="973"/>
      <c r="BNH205" s="973"/>
      <c r="BNI205" s="973"/>
      <c r="BNJ205" s="973"/>
      <c r="BNK205" s="973"/>
      <c r="BNL205" s="973"/>
      <c r="BNM205" s="973"/>
      <c r="BNN205" s="973"/>
      <c r="BNO205" s="973"/>
      <c r="BNP205" s="973"/>
      <c r="BNQ205" s="973"/>
      <c r="BNR205" s="973"/>
      <c r="BNS205" s="973"/>
      <c r="BNT205" s="973"/>
      <c r="BNU205" s="973"/>
      <c r="BNV205" s="973"/>
      <c r="BNW205" s="973"/>
      <c r="BNX205" s="973"/>
      <c r="BNY205" s="973"/>
      <c r="BNZ205" s="973"/>
      <c r="BOA205" s="973"/>
      <c r="BOB205" s="973"/>
      <c r="BOC205" s="973"/>
      <c r="BOD205" s="973"/>
      <c r="BOE205" s="973"/>
      <c r="BOF205" s="973"/>
      <c r="BOG205" s="973"/>
      <c r="BOH205" s="973"/>
      <c r="BOI205" s="973"/>
      <c r="BOJ205" s="973"/>
      <c r="BOK205" s="973"/>
      <c r="BOL205" s="973"/>
      <c r="BOM205" s="973"/>
      <c r="BON205" s="973"/>
      <c r="BOO205" s="973"/>
      <c r="BOP205" s="973"/>
      <c r="BOQ205" s="973"/>
      <c r="BOR205" s="973"/>
      <c r="BOS205" s="973"/>
      <c r="BOT205" s="973"/>
      <c r="BOU205" s="973"/>
      <c r="BOV205" s="973"/>
      <c r="BOW205" s="973"/>
      <c r="BOX205" s="973"/>
      <c r="BOY205" s="973"/>
      <c r="BOZ205" s="973"/>
      <c r="BPA205" s="973"/>
      <c r="BPB205" s="973"/>
      <c r="BPC205" s="973"/>
      <c r="BPD205" s="973"/>
      <c r="BPE205" s="973"/>
      <c r="BPF205" s="973"/>
      <c r="BPG205" s="973"/>
      <c r="BPH205" s="973"/>
      <c r="BPI205" s="973"/>
      <c r="BPJ205" s="973"/>
      <c r="BPK205" s="973"/>
      <c r="BPL205" s="973"/>
      <c r="BPM205" s="973"/>
      <c r="BPN205" s="973"/>
      <c r="BPO205" s="973"/>
      <c r="BPP205" s="973"/>
      <c r="BPQ205" s="973"/>
      <c r="BPR205" s="973"/>
      <c r="BPS205" s="973"/>
      <c r="BPT205" s="973"/>
      <c r="BPU205" s="973"/>
      <c r="BPV205" s="973"/>
      <c r="BPW205" s="973"/>
      <c r="BPX205" s="973"/>
      <c r="BPY205" s="973"/>
      <c r="BPZ205" s="973"/>
      <c r="BQA205" s="973"/>
      <c r="BQB205" s="973"/>
      <c r="BQC205" s="973"/>
      <c r="BQD205" s="973"/>
      <c r="BQE205" s="973"/>
      <c r="BQF205" s="973"/>
      <c r="BQG205" s="973"/>
      <c r="BQH205" s="973"/>
      <c r="BQI205" s="973"/>
      <c r="BQJ205" s="973"/>
      <c r="BQK205" s="973"/>
      <c r="BQL205" s="973"/>
      <c r="BQM205" s="973"/>
      <c r="BQN205" s="973"/>
      <c r="BQO205" s="973"/>
      <c r="BQP205" s="973"/>
      <c r="BQQ205" s="973"/>
      <c r="BQR205" s="973"/>
      <c r="BQS205" s="973"/>
      <c r="BQT205" s="973"/>
      <c r="BQU205" s="973"/>
      <c r="BQV205" s="973"/>
      <c r="BQW205" s="973"/>
      <c r="BQX205" s="973"/>
      <c r="BQY205" s="973"/>
      <c r="BQZ205" s="973"/>
      <c r="BRA205" s="973"/>
      <c r="BRB205" s="973"/>
      <c r="BRC205" s="973"/>
      <c r="BRD205" s="973"/>
      <c r="BRE205" s="973"/>
      <c r="BRF205" s="973"/>
      <c r="BRG205" s="973"/>
      <c r="BRH205" s="973"/>
      <c r="BRI205" s="973"/>
      <c r="BRJ205" s="973"/>
      <c r="BRK205" s="973"/>
      <c r="BRL205" s="973"/>
      <c r="BRM205" s="973"/>
      <c r="BRN205" s="973"/>
      <c r="BRO205" s="973"/>
      <c r="BRP205" s="973"/>
      <c r="BRQ205" s="973"/>
      <c r="BRR205" s="973"/>
      <c r="BRS205" s="973"/>
      <c r="BRT205" s="973"/>
      <c r="BRU205" s="973"/>
      <c r="BRV205" s="973"/>
      <c r="BRW205" s="973"/>
      <c r="BRX205" s="973"/>
      <c r="BRY205" s="973"/>
      <c r="BRZ205" s="973"/>
      <c r="BSA205" s="973"/>
      <c r="BSB205" s="973"/>
      <c r="BSC205" s="973"/>
      <c r="BSD205" s="973"/>
      <c r="BSE205" s="973"/>
      <c r="BSF205" s="973"/>
      <c r="BSG205" s="973"/>
      <c r="BSH205" s="973"/>
      <c r="BSI205" s="973"/>
      <c r="BSJ205" s="973"/>
      <c r="BSK205" s="973"/>
      <c r="BSL205" s="973"/>
      <c r="BSM205" s="973"/>
      <c r="BSN205" s="973"/>
      <c r="BSO205" s="973"/>
      <c r="BSP205" s="973"/>
      <c r="BSQ205" s="973"/>
      <c r="BSR205" s="973"/>
      <c r="BSS205" s="973"/>
      <c r="BST205" s="973"/>
      <c r="BSU205" s="973"/>
      <c r="BSV205" s="973"/>
      <c r="BSW205" s="973"/>
      <c r="BSX205" s="973"/>
      <c r="BSY205" s="973"/>
      <c r="BSZ205" s="973"/>
      <c r="BTA205" s="973"/>
      <c r="BTB205" s="973"/>
      <c r="BTC205" s="973"/>
      <c r="BTD205" s="973"/>
      <c r="BTE205" s="973"/>
      <c r="BTF205" s="973"/>
      <c r="BTG205" s="973"/>
      <c r="BTH205" s="973"/>
      <c r="BTI205" s="973"/>
      <c r="BTJ205" s="973"/>
      <c r="BTK205" s="973"/>
      <c r="BTL205" s="973"/>
      <c r="BTM205" s="973"/>
      <c r="BTN205" s="973"/>
      <c r="BTO205" s="973"/>
      <c r="BTP205" s="973"/>
      <c r="BTQ205" s="973"/>
      <c r="BTR205" s="973"/>
      <c r="BTS205" s="973"/>
      <c r="BTT205" s="973"/>
      <c r="BTU205" s="973"/>
      <c r="BTV205" s="973"/>
      <c r="BTW205" s="973"/>
      <c r="BTX205" s="973"/>
      <c r="BTY205" s="973"/>
      <c r="BTZ205" s="973"/>
      <c r="BUA205" s="973"/>
      <c r="BUB205" s="973"/>
      <c r="BUC205" s="973"/>
      <c r="BUD205" s="973"/>
      <c r="BUE205" s="973"/>
      <c r="BUF205" s="973"/>
      <c r="BUG205" s="973"/>
      <c r="BUH205" s="973"/>
      <c r="BUI205" s="973"/>
      <c r="BUJ205" s="973"/>
      <c r="BUK205" s="973"/>
      <c r="BUL205" s="973"/>
      <c r="BUM205" s="973"/>
      <c r="BUN205" s="973"/>
      <c r="BUO205" s="973"/>
      <c r="BUP205" s="973"/>
      <c r="BUQ205" s="973"/>
      <c r="BUR205" s="973"/>
      <c r="BUS205" s="973"/>
      <c r="BUT205" s="973"/>
      <c r="BUU205" s="973"/>
      <c r="BUV205" s="973"/>
      <c r="BUW205" s="973"/>
      <c r="BUX205" s="973"/>
      <c r="BUY205" s="973"/>
      <c r="BUZ205" s="973"/>
      <c r="BVA205" s="973"/>
      <c r="BVB205" s="973"/>
      <c r="BVC205" s="973"/>
      <c r="BVD205" s="973"/>
      <c r="BVE205" s="973"/>
      <c r="BVF205" s="973"/>
      <c r="BVG205" s="973"/>
      <c r="BVH205" s="973"/>
      <c r="BVI205" s="973"/>
      <c r="BVJ205" s="973"/>
      <c r="BVK205" s="973"/>
      <c r="BVL205" s="973"/>
      <c r="BVM205" s="973"/>
      <c r="BVN205" s="973"/>
      <c r="BVO205" s="973"/>
      <c r="BVP205" s="973"/>
      <c r="BVQ205" s="973"/>
      <c r="BVR205" s="973"/>
      <c r="BVS205" s="973"/>
      <c r="BVT205" s="973"/>
      <c r="BVU205" s="973"/>
      <c r="BVV205" s="973"/>
      <c r="BVW205" s="973"/>
      <c r="BVX205" s="973"/>
      <c r="BVY205" s="973"/>
      <c r="BVZ205" s="973"/>
      <c r="BWA205" s="973"/>
      <c r="BWB205" s="973"/>
      <c r="BWC205" s="973"/>
      <c r="BWD205" s="973"/>
      <c r="BWE205" s="973"/>
      <c r="BWF205" s="973"/>
      <c r="BWG205" s="973"/>
      <c r="BWH205" s="973"/>
      <c r="BWI205" s="973"/>
      <c r="BWJ205" s="973"/>
      <c r="BWK205" s="973"/>
      <c r="BWL205" s="973"/>
      <c r="BWM205" s="973"/>
      <c r="BWN205" s="973"/>
      <c r="BWO205" s="973"/>
      <c r="BWP205" s="973"/>
      <c r="BWQ205" s="973"/>
      <c r="BWR205" s="973"/>
      <c r="BWS205" s="973"/>
      <c r="BWT205" s="973"/>
      <c r="BWU205" s="973"/>
      <c r="BWV205" s="973"/>
      <c r="BWW205" s="973"/>
      <c r="BWX205" s="973"/>
      <c r="BWY205" s="973"/>
      <c r="BWZ205" s="973"/>
      <c r="BXA205" s="973"/>
      <c r="BXB205" s="973"/>
      <c r="BXC205" s="973"/>
      <c r="BXD205" s="973"/>
      <c r="BXE205" s="973"/>
      <c r="BXF205" s="973"/>
      <c r="BXG205" s="973"/>
      <c r="BXH205" s="973"/>
      <c r="BXI205" s="973"/>
      <c r="BXJ205" s="973"/>
      <c r="BXK205" s="973"/>
      <c r="BXL205" s="973"/>
      <c r="BXM205" s="973"/>
      <c r="BXN205" s="973"/>
      <c r="BXO205" s="973"/>
      <c r="BXP205" s="973"/>
      <c r="BXQ205" s="973"/>
      <c r="BXR205" s="973"/>
      <c r="BXS205" s="973"/>
      <c r="BXT205" s="973"/>
      <c r="BXU205" s="973"/>
      <c r="BXV205" s="973"/>
      <c r="BXW205" s="973"/>
      <c r="BXX205" s="973"/>
      <c r="BXY205" s="973"/>
      <c r="BXZ205" s="973"/>
      <c r="BYA205" s="973"/>
      <c r="BYB205" s="973"/>
      <c r="BYC205" s="973"/>
      <c r="BYD205" s="973"/>
      <c r="BYE205" s="973"/>
      <c r="BYF205" s="973"/>
      <c r="BYG205" s="973"/>
      <c r="BYH205" s="973"/>
      <c r="BYI205" s="973"/>
      <c r="BYJ205" s="973"/>
      <c r="BYK205" s="973"/>
      <c r="BYL205" s="973"/>
      <c r="BYM205" s="973"/>
      <c r="BYN205" s="973"/>
      <c r="BYO205" s="973"/>
      <c r="BYP205" s="973"/>
      <c r="BYQ205" s="973"/>
      <c r="BYR205" s="973"/>
      <c r="BYS205" s="973"/>
      <c r="BYT205" s="973"/>
      <c r="BYU205" s="973"/>
      <c r="BYV205" s="973"/>
      <c r="BYW205" s="973"/>
      <c r="BYX205" s="973"/>
      <c r="BYY205" s="973"/>
      <c r="BYZ205" s="973"/>
      <c r="BZA205" s="973"/>
      <c r="BZB205" s="973"/>
      <c r="BZC205" s="973"/>
      <c r="BZD205" s="973"/>
      <c r="BZE205" s="973"/>
      <c r="BZF205" s="973"/>
      <c r="BZG205" s="973"/>
      <c r="BZH205" s="973"/>
      <c r="BZI205" s="973"/>
      <c r="BZJ205" s="973"/>
      <c r="BZK205" s="973"/>
      <c r="BZL205" s="973"/>
      <c r="BZM205" s="973"/>
      <c r="BZN205" s="973"/>
      <c r="BZO205" s="973"/>
      <c r="BZP205" s="973"/>
      <c r="BZQ205" s="973"/>
      <c r="BZR205" s="973"/>
      <c r="BZS205" s="973"/>
      <c r="BZT205" s="973"/>
      <c r="BZU205" s="973"/>
      <c r="BZV205" s="973"/>
      <c r="BZW205" s="973"/>
      <c r="BZX205" s="973"/>
      <c r="BZY205" s="973"/>
      <c r="BZZ205" s="973"/>
      <c r="CAA205" s="973"/>
      <c r="CAB205" s="973"/>
      <c r="CAC205" s="973"/>
      <c r="CAD205" s="973"/>
      <c r="CAE205" s="973"/>
      <c r="CAF205" s="973"/>
      <c r="CAG205" s="973"/>
      <c r="CAH205" s="973"/>
      <c r="CAI205" s="973"/>
      <c r="CAJ205" s="973"/>
      <c r="CAK205" s="973"/>
      <c r="CAL205" s="973"/>
      <c r="CAM205" s="973"/>
      <c r="CAN205" s="973"/>
      <c r="CAO205" s="973"/>
      <c r="CAP205" s="973"/>
      <c r="CAQ205" s="973"/>
      <c r="CAR205" s="973"/>
      <c r="CAS205" s="973"/>
      <c r="CAT205" s="973"/>
      <c r="CAU205" s="973"/>
      <c r="CAV205" s="973"/>
      <c r="CAW205" s="973"/>
      <c r="CAX205" s="973"/>
      <c r="CAY205" s="973"/>
      <c r="CAZ205" s="973"/>
      <c r="CBA205" s="973"/>
      <c r="CBB205" s="973"/>
      <c r="CBC205" s="973"/>
      <c r="CBD205" s="973"/>
      <c r="CBE205" s="973"/>
      <c r="CBF205" s="973"/>
      <c r="CBG205" s="973"/>
      <c r="CBH205" s="973"/>
      <c r="CBI205" s="973"/>
      <c r="CBJ205" s="973"/>
      <c r="CBK205" s="973"/>
      <c r="CBL205" s="973"/>
      <c r="CBM205" s="973"/>
      <c r="CBN205" s="973"/>
      <c r="CBO205" s="973"/>
      <c r="CBP205" s="973"/>
      <c r="CBQ205" s="973"/>
      <c r="CBR205" s="973"/>
      <c r="CBS205" s="973"/>
      <c r="CBT205" s="973"/>
      <c r="CBU205" s="973"/>
      <c r="CBV205" s="973"/>
      <c r="CBW205" s="973"/>
      <c r="CBX205" s="973"/>
      <c r="CBY205" s="973"/>
      <c r="CBZ205" s="973"/>
      <c r="CCA205" s="973"/>
      <c r="CCB205" s="973"/>
      <c r="CCC205" s="973"/>
      <c r="CCD205" s="973"/>
      <c r="CCE205" s="973"/>
      <c r="CCF205" s="973"/>
      <c r="CCG205" s="973"/>
      <c r="CCH205" s="973"/>
      <c r="CCI205" s="973"/>
      <c r="CCJ205" s="973"/>
      <c r="CCK205" s="973"/>
      <c r="CCL205" s="973"/>
      <c r="CCM205" s="973"/>
      <c r="CCN205" s="973"/>
      <c r="CCO205" s="973"/>
      <c r="CCP205" s="973"/>
      <c r="CCQ205" s="973"/>
      <c r="CCR205" s="973"/>
      <c r="CCS205" s="973"/>
      <c r="CCT205" s="973"/>
      <c r="CCU205" s="973"/>
      <c r="CCV205" s="973"/>
      <c r="CCW205" s="973"/>
      <c r="CCX205" s="973"/>
      <c r="CCY205" s="973"/>
      <c r="CCZ205" s="973"/>
      <c r="CDA205" s="973"/>
      <c r="CDB205" s="973"/>
      <c r="CDC205" s="973"/>
      <c r="CDD205" s="973"/>
      <c r="CDE205" s="973"/>
      <c r="CDF205" s="973"/>
      <c r="CDG205" s="973"/>
      <c r="CDH205" s="973"/>
      <c r="CDI205" s="973"/>
      <c r="CDJ205" s="973"/>
      <c r="CDK205" s="973"/>
      <c r="CDL205" s="973"/>
      <c r="CDM205" s="973"/>
      <c r="CDN205" s="973"/>
      <c r="CDO205" s="973"/>
      <c r="CDP205" s="973"/>
      <c r="CDQ205" s="973"/>
      <c r="CDR205" s="973"/>
      <c r="CDS205" s="973"/>
      <c r="CDT205" s="973"/>
      <c r="CDU205" s="973"/>
      <c r="CDV205" s="973"/>
      <c r="CDW205" s="973"/>
      <c r="CDX205" s="973"/>
      <c r="CDY205" s="973"/>
      <c r="CDZ205" s="973"/>
      <c r="CEA205" s="973"/>
      <c r="CEB205" s="973"/>
      <c r="CEC205" s="973"/>
      <c r="CED205" s="973"/>
      <c r="CEE205" s="973"/>
      <c r="CEF205" s="973"/>
      <c r="CEG205" s="973"/>
      <c r="CEH205" s="973"/>
      <c r="CEI205" s="973"/>
      <c r="CEJ205" s="973"/>
      <c r="CEK205" s="973"/>
      <c r="CEL205" s="973"/>
      <c r="CEM205" s="973"/>
      <c r="CEN205" s="973"/>
      <c r="CEO205" s="973"/>
      <c r="CEP205" s="973"/>
      <c r="CEQ205" s="973"/>
      <c r="CER205" s="973"/>
      <c r="CES205" s="973"/>
      <c r="CET205" s="973"/>
      <c r="CEU205" s="973"/>
      <c r="CEV205" s="973"/>
      <c r="CEW205" s="973"/>
      <c r="CEX205" s="973"/>
      <c r="CEY205" s="973"/>
      <c r="CEZ205" s="973"/>
      <c r="CFA205" s="973"/>
      <c r="CFB205" s="973"/>
      <c r="CFC205" s="973"/>
      <c r="CFD205" s="973"/>
      <c r="CFE205" s="973"/>
      <c r="CFF205" s="973"/>
      <c r="CFG205" s="973"/>
      <c r="CFH205" s="973"/>
      <c r="CFI205" s="973"/>
      <c r="CFJ205" s="973"/>
      <c r="CFK205" s="973"/>
      <c r="CFL205" s="973"/>
      <c r="CFM205" s="973"/>
      <c r="CFN205" s="973"/>
      <c r="CFO205" s="973"/>
      <c r="CFP205" s="973"/>
      <c r="CFQ205" s="973"/>
      <c r="CFR205" s="973"/>
      <c r="CFS205" s="973"/>
      <c r="CFT205" s="973"/>
      <c r="CFU205" s="973"/>
      <c r="CFV205" s="973"/>
      <c r="CFW205" s="973"/>
      <c r="CFX205" s="973"/>
      <c r="CFY205" s="973"/>
      <c r="CFZ205" s="973"/>
      <c r="CGA205" s="973"/>
      <c r="CGB205" s="973"/>
      <c r="CGC205" s="973"/>
      <c r="CGD205" s="973"/>
      <c r="CGE205" s="973"/>
      <c r="CGF205" s="973"/>
      <c r="CGG205" s="973"/>
      <c r="CGH205" s="973"/>
      <c r="CGI205" s="973"/>
      <c r="CGJ205" s="973"/>
      <c r="CGK205" s="973"/>
      <c r="CGL205" s="973"/>
      <c r="CGM205" s="973"/>
      <c r="CGN205" s="973"/>
      <c r="CGO205" s="973"/>
      <c r="CGP205" s="973"/>
      <c r="CGQ205" s="973"/>
      <c r="CGR205" s="973"/>
      <c r="CGS205" s="973"/>
      <c r="CGT205" s="973"/>
      <c r="CGU205" s="973"/>
      <c r="CGV205" s="973"/>
      <c r="CGW205" s="973"/>
      <c r="CGX205" s="973"/>
      <c r="CGY205" s="973"/>
      <c r="CGZ205" s="973"/>
      <c r="CHA205" s="973"/>
      <c r="CHB205" s="973"/>
      <c r="CHC205" s="973"/>
      <c r="CHD205" s="973"/>
      <c r="CHE205" s="973"/>
      <c r="CHF205" s="973"/>
      <c r="CHG205" s="973"/>
      <c r="CHH205" s="973"/>
      <c r="CHI205" s="973"/>
      <c r="CHJ205" s="973"/>
      <c r="CHK205" s="973"/>
      <c r="CHL205" s="973"/>
      <c r="CHM205" s="973"/>
      <c r="CHN205" s="973"/>
      <c r="CHO205" s="973"/>
      <c r="CHP205" s="973"/>
      <c r="CHQ205" s="973"/>
      <c r="CHR205" s="973"/>
      <c r="CHS205" s="973"/>
      <c r="CHT205" s="973"/>
      <c r="CHU205" s="973"/>
      <c r="CHV205" s="973"/>
      <c r="CHW205" s="973"/>
      <c r="CHX205" s="973"/>
      <c r="CHY205" s="973"/>
      <c r="CHZ205" s="973"/>
      <c r="CIA205" s="973"/>
      <c r="CIB205" s="973"/>
      <c r="CIC205" s="973"/>
      <c r="CID205" s="973"/>
      <c r="CIE205" s="973"/>
      <c r="CIF205" s="973"/>
      <c r="CIG205" s="973"/>
      <c r="CIH205" s="973"/>
      <c r="CII205" s="973"/>
      <c r="CIJ205" s="973"/>
      <c r="CIK205" s="973"/>
      <c r="CIL205" s="973"/>
      <c r="CIM205" s="973"/>
      <c r="CIN205" s="973"/>
      <c r="CIO205" s="973"/>
      <c r="CIP205" s="973"/>
      <c r="CIQ205" s="973"/>
      <c r="CIR205" s="973"/>
      <c r="CIS205" s="973"/>
      <c r="CIT205" s="973"/>
      <c r="CIU205" s="973"/>
      <c r="CIV205" s="973"/>
      <c r="CIW205" s="973"/>
      <c r="CIX205" s="973"/>
      <c r="CIY205" s="973"/>
      <c r="CIZ205" s="973"/>
      <c r="CJA205" s="973"/>
      <c r="CJB205" s="973"/>
      <c r="CJC205" s="973"/>
      <c r="CJD205" s="973"/>
      <c r="CJE205" s="973"/>
      <c r="CJF205" s="973"/>
      <c r="CJG205" s="973"/>
      <c r="CJH205" s="973"/>
      <c r="CJI205" s="973"/>
      <c r="CJJ205" s="973"/>
      <c r="CJK205" s="973"/>
      <c r="CJL205" s="973"/>
      <c r="CJM205" s="973"/>
      <c r="CJN205" s="973"/>
      <c r="CJO205" s="973"/>
      <c r="CJP205" s="973"/>
      <c r="CJQ205" s="973"/>
      <c r="CJR205" s="973"/>
      <c r="CJS205" s="973"/>
      <c r="CJT205" s="973"/>
      <c r="CJU205" s="973"/>
      <c r="CJV205" s="973"/>
      <c r="CJW205" s="973"/>
      <c r="CJX205" s="973"/>
      <c r="CJY205" s="973"/>
      <c r="CJZ205" s="973"/>
      <c r="CKA205" s="973"/>
      <c r="CKB205" s="973"/>
      <c r="CKC205" s="973"/>
      <c r="CKD205" s="973"/>
      <c r="CKE205" s="973"/>
      <c r="CKF205" s="973"/>
      <c r="CKG205" s="973"/>
      <c r="CKH205" s="973"/>
      <c r="CKI205" s="973"/>
      <c r="CKJ205" s="973"/>
      <c r="CKK205" s="973"/>
      <c r="CKL205" s="973"/>
      <c r="CKM205" s="973"/>
      <c r="CKN205" s="973"/>
      <c r="CKO205" s="973"/>
      <c r="CKP205" s="973"/>
      <c r="CKQ205" s="973"/>
      <c r="CKR205" s="973"/>
      <c r="CKS205" s="973"/>
      <c r="CKT205" s="973"/>
      <c r="CKU205" s="973"/>
      <c r="CKV205" s="973"/>
      <c r="CKW205" s="973"/>
      <c r="CKX205" s="973"/>
      <c r="CKY205" s="973"/>
      <c r="CKZ205" s="973"/>
      <c r="CLA205" s="973"/>
      <c r="CLB205" s="973"/>
      <c r="CLC205" s="973"/>
      <c r="CLD205" s="973"/>
      <c r="CLE205" s="973"/>
      <c r="CLF205" s="973"/>
      <c r="CLG205" s="973"/>
      <c r="CLH205" s="973"/>
      <c r="CLI205" s="973"/>
      <c r="CLJ205" s="973"/>
      <c r="CLK205" s="973"/>
      <c r="CLL205" s="973"/>
      <c r="CLM205" s="973"/>
      <c r="CLN205" s="973"/>
      <c r="CLO205" s="973"/>
      <c r="CLP205" s="973"/>
      <c r="CLQ205" s="973"/>
      <c r="CLR205" s="973"/>
      <c r="CLS205" s="973"/>
      <c r="CLT205" s="973"/>
      <c r="CLU205" s="973"/>
      <c r="CLV205" s="973"/>
      <c r="CLW205" s="973"/>
      <c r="CLX205" s="973"/>
      <c r="CLY205" s="973"/>
      <c r="CLZ205" s="973"/>
      <c r="CMA205" s="973"/>
      <c r="CMB205" s="973"/>
      <c r="CMC205" s="973"/>
      <c r="CMD205" s="973"/>
      <c r="CME205" s="973"/>
      <c r="CMF205" s="973"/>
      <c r="CMG205" s="973"/>
      <c r="CMH205" s="973"/>
      <c r="CMI205" s="973"/>
      <c r="CMJ205" s="973"/>
      <c r="CMK205" s="973"/>
      <c r="CML205" s="973"/>
      <c r="CMM205" s="973"/>
      <c r="CMN205" s="973"/>
      <c r="CMO205" s="973"/>
      <c r="CMP205" s="973"/>
      <c r="CMQ205" s="973"/>
      <c r="CMR205" s="973"/>
      <c r="CMS205" s="973"/>
      <c r="CMT205" s="973"/>
      <c r="CMU205" s="973"/>
      <c r="CMV205" s="973"/>
      <c r="CMW205" s="973"/>
      <c r="CMX205" s="973"/>
      <c r="CMY205" s="973"/>
      <c r="CMZ205" s="973"/>
      <c r="CNA205" s="973"/>
      <c r="CNB205" s="973"/>
      <c r="CNC205" s="973"/>
      <c r="CND205" s="973"/>
      <c r="CNE205" s="973"/>
      <c r="CNF205" s="973"/>
      <c r="CNG205" s="973"/>
      <c r="CNH205" s="973"/>
      <c r="CNI205" s="973"/>
      <c r="CNJ205" s="973"/>
      <c r="CNK205" s="973"/>
      <c r="CNL205" s="973"/>
      <c r="CNM205" s="973"/>
      <c r="CNN205" s="973"/>
      <c r="CNO205" s="973"/>
      <c r="CNP205" s="973"/>
      <c r="CNQ205" s="973"/>
      <c r="CNR205" s="973"/>
      <c r="CNS205" s="973"/>
      <c r="CNT205" s="973"/>
      <c r="CNU205" s="973"/>
      <c r="CNV205" s="973"/>
      <c r="CNW205" s="973"/>
      <c r="CNX205" s="973"/>
      <c r="CNY205" s="973"/>
      <c r="CNZ205" s="973"/>
      <c r="COA205" s="973"/>
      <c r="COB205" s="973"/>
      <c r="COC205" s="973"/>
      <c r="COD205" s="973"/>
      <c r="COE205" s="973"/>
      <c r="COF205" s="973"/>
      <c r="COG205" s="973"/>
      <c r="COH205" s="973"/>
      <c r="COI205" s="973"/>
      <c r="COJ205" s="973"/>
      <c r="COK205" s="973"/>
      <c r="COL205" s="973"/>
      <c r="COM205" s="973"/>
      <c r="CON205" s="973"/>
      <c r="COO205" s="973"/>
      <c r="COP205" s="973"/>
      <c r="COQ205" s="973"/>
      <c r="COR205" s="973"/>
      <c r="COS205" s="973"/>
      <c r="COT205" s="973"/>
      <c r="COU205" s="973"/>
      <c r="COV205" s="973"/>
      <c r="COW205" s="973"/>
      <c r="COX205" s="973"/>
      <c r="COY205" s="973"/>
      <c r="COZ205" s="973"/>
      <c r="CPA205" s="973"/>
      <c r="CPB205" s="973"/>
      <c r="CPC205" s="973"/>
      <c r="CPD205" s="973"/>
      <c r="CPE205" s="973"/>
      <c r="CPF205" s="973"/>
      <c r="CPG205" s="973"/>
      <c r="CPH205" s="973"/>
      <c r="CPI205" s="973"/>
      <c r="CPJ205" s="973"/>
      <c r="CPK205" s="973"/>
      <c r="CPL205" s="973"/>
      <c r="CPM205" s="973"/>
      <c r="CPN205" s="973"/>
      <c r="CPO205" s="973"/>
      <c r="CPP205" s="973"/>
      <c r="CPQ205" s="973"/>
      <c r="CPR205" s="973"/>
      <c r="CPS205" s="973"/>
      <c r="CPT205" s="973"/>
      <c r="CPU205" s="973"/>
      <c r="CPV205" s="973"/>
      <c r="CPW205" s="973"/>
      <c r="CPX205" s="973"/>
      <c r="CPY205" s="973"/>
      <c r="CPZ205" s="973"/>
      <c r="CQA205" s="973"/>
      <c r="CQB205" s="973"/>
      <c r="CQC205" s="973"/>
      <c r="CQD205" s="973"/>
      <c r="CQE205" s="973"/>
      <c r="CQF205" s="973"/>
      <c r="CQG205" s="973"/>
      <c r="CQH205" s="973"/>
      <c r="CQI205" s="973"/>
      <c r="CQJ205" s="973"/>
      <c r="CQK205" s="973"/>
      <c r="CQL205" s="973"/>
      <c r="CQM205" s="973"/>
      <c r="CQN205" s="973"/>
      <c r="CQO205" s="973"/>
      <c r="CQP205" s="973"/>
      <c r="CQQ205" s="973"/>
      <c r="CQR205" s="973"/>
      <c r="CQS205" s="973"/>
      <c r="CQT205" s="973"/>
      <c r="CQU205" s="973"/>
      <c r="CQV205" s="973"/>
      <c r="CQW205" s="973"/>
      <c r="CQX205" s="973"/>
      <c r="CQY205" s="973"/>
      <c r="CQZ205" s="973"/>
      <c r="CRA205" s="973"/>
      <c r="CRB205" s="973"/>
      <c r="CRC205" s="973"/>
      <c r="CRD205" s="973"/>
      <c r="CRE205" s="973"/>
      <c r="CRF205" s="973"/>
      <c r="CRG205" s="973"/>
      <c r="CRH205" s="973"/>
      <c r="CRI205" s="973"/>
      <c r="CRJ205" s="973"/>
      <c r="CRK205" s="973"/>
      <c r="CRL205" s="973"/>
      <c r="CRM205" s="973"/>
      <c r="CRN205" s="973"/>
      <c r="CRO205" s="973"/>
      <c r="CRP205" s="973"/>
      <c r="CRQ205" s="973"/>
      <c r="CRR205" s="973"/>
      <c r="CRS205" s="973"/>
      <c r="CRT205" s="973"/>
      <c r="CRU205" s="973"/>
      <c r="CRV205" s="973"/>
      <c r="CRW205" s="973"/>
      <c r="CRX205" s="973"/>
      <c r="CRY205" s="973"/>
      <c r="CRZ205" s="973"/>
      <c r="CSA205" s="973"/>
      <c r="CSB205" s="973"/>
      <c r="CSC205" s="973"/>
      <c r="CSD205" s="973"/>
      <c r="CSE205" s="973"/>
      <c r="CSF205" s="973"/>
      <c r="CSG205" s="973"/>
      <c r="CSH205" s="973"/>
      <c r="CSI205" s="973"/>
      <c r="CSJ205" s="973"/>
      <c r="CSK205" s="973"/>
      <c r="CSL205" s="973"/>
      <c r="CSM205" s="973"/>
      <c r="CSN205" s="973"/>
      <c r="CSO205" s="973"/>
      <c r="CSP205" s="973"/>
      <c r="CSQ205" s="973"/>
      <c r="CSR205" s="973"/>
      <c r="CSS205" s="973"/>
      <c r="CST205" s="973"/>
      <c r="CSU205" s="973"/>
      <c r="CSV205" s="973"/>
      <c r="CSW205" s="973"/>
      <c r="CSX205" s="973"/>
      <c r="CSY205" s="973"/>
      <c r="CSZ205" s="973"/>
      <c r="CTA205" s="973"/>
      <c r="CTB205" s="973"/>
      <c r="CTC205" s="973"/>
      <c r="CTD205" s="973"/>
      <c r="CTE205" s="973"/>
      <c r="CTF205" s="973"/>
      <c r="CTG205" s="973"/>
      <c r="CTH205" s="973"/>
      <c r="CTI205" s="973"/>
      <c r="CTJ205" s="973"/>
      <c r="CTK205" s="973"/>
      <c r="CTL205" s="973"/>
      <c r="CTM205" s="973"/>
      <c r="CTN205" s="973"/>
      <c r="CTO205" s="973"/>
      <c r="CTP205" s="973"/>
      <c r="CTQ205" s="973"/>
      <c r="CTR205" s="973"/>
      <c r="CTS205" s="973"/>
      <c r="CTT205" s="973"/>
      <c r="CTU205" s="973"/>
      <c r="CTV205" s="973"/>
      <c r="CTW205" s="973"/>
      <c r="CTX205" s="973"/>
      <c r="CTY205" s="973"/>
      <c r="CTZ205" s="973"/>
      <c r="CUA205" s="973"/>
      <c r="CUB205" s="973"/>
      <c r="CUC205" s="973"/>
      <c r="CUD205" s="973"/>
      <c r="CUE205" s="973"/>
      <c r="CUF205" s="973"/>
      <c r="CUG205" s="973"/>
      <c r="CUH205" s="973"/>
      <c r="CUI205" s="973"/>
      <c r="CUJ205" s="973"/>
      <c r="CUK205" s="973"/>
      <c r="CUL205" s="973"/>
      <c r="CUM205" s="973"/>
      <c r="CUN205" s="973"/>
      <c r="CUO205" s="973"/>
      <c r="CUP205" s="973"/>
      <c r="CUQ205" s="973"/>
      <c r="CUR205" s="973"/>
      <c r="CUS205" s="973"/>
      <c r="CUT205" s="973"/>
      <c r="CUU205" s="973"/>
      <c r="CUV205" s="973"/>
      <c r="CUW205" s="973"/>
      <c r="CUX205" s="973"/>
      <c r="CUY205" s="973"/>
      <c r="CUZ205" s="973"/>
      <c r="CVA205" s="973"/>
      <c r="CVB205" s="973"/>
      <c r="CVC205" s="973"/>
      <c r="CVD205" s="973"/>
      <c r="CVE205" s="973"/>
      <c r="CVF205" s="973"/>
      <c r="CVG205" s="973"/>
      <c r="CVH205" s="973"/>
      <c r="CVI205" s="973"/>
      <c r="CVJ205" s="973"/>
      <c r="CVK205" s="973"/>
      <c r="CVL205" s="973"/>
      <c r="CVM205" s="973"/>
      <c r="CVN205" s="973"/>
      <c r="CVO205" s="973"/>
      <c r="CVP205" s="973"/>
      <c r="CVQ205" s="973"/>
      <c r="CVR205" s="973"/>
      <c r="CVS205" s="973"/>
      <c r="CVT205" s="973"/>
      <c r="CVU205" s="973"/>
      <c r="CVV205" s="973"/>
      <c r="CVW205" s="973"/>
      <c r="CVX205" s="973"/>
      <c r="CVY205" s="973"/>
      <c r="CVZ205" s="973"/>
      <c r="CWA205" s="973"/>
      <c r="CWB205" s="973"/>
      <c r="CWC205" s="973"/>
      <c r="CWD205" s="973"/>
      <c r="CWE205" s="973"/>
      <c r="CWF205" s="973"/>
      <c r="CWG205" s="973"/>
      <c r="CWH205" s="973"/>
      <c r="CWI205" s="973"/>
      <c r="CWJ205" s="973"/>
      <c r="CWK205" s="973"/>
      <c r="CWL205" s="973"/>
      <c r="CWM205" s="973"/>
      <c r="CWN205" s="973"/>
      <c r="CWO205" s="973"/>
      <c r="CWP205" s="973"/>
      <c r="CWQ205" s="973"/>
      <c r="CWR205" s="973"/>
      <c r="CWS205" s="973"/>
      <c r="CWT205" s="973"/>
      <c r="CWU205" s="973"/>
      <c r="CWV205" s="973"/>
      <c r="CWW205" s="973"/>
      <c r="CWX205" s="973"/>
      <c r="CWY205" s="973"/>
      <c r="CWZ205" s="973"/>
      <c r="CXA205" s="973"/>
      <c r="CXB205" s="973"/>
      <c r="CXC205" s="973"/>
      <c r="CXD205" s="973"/>
      <c r="CXE205" s="973"/>
      <c r="CXF205" s="973"/>
      <c r="CXG205" s="973"/>
      <c r="CXH205" s="973"/>
      <c r="CXI205" s="973"/>
      <c r="CXJ205" s="973"/>
      <c r="CXK205" s="973"/>
      <c r="CXL205" s="973"/>
      <c r="CXM205" s="973"/>
      <c r="CXN205" s="973"/>
      <c r="CXO205" s="973"/>
      <c r="CXP205" s="973"/>
      <c r="CXQ205" s="973"/>
      <c r="CXR205" s="973"/>
      <c r="CXS205" s="973"/>
      <c r="CXT205" s="973"/>
      <c r="CXU205" s="973"/>
      <c r="CXV205" s="973"/>
      <c r="CXW205" s="973"/>
      <c r="CXX205" s="973"/>
      <c r="CXY205" s="973"/>
      <c r="CXZ205" s="973"/>
      <c r="CYA205" s="973"/>
      <c r="CYB205" s="973"/>
      <c r="CYC205" s="973"/>
      <c r="CYD205" s="973"/>
      <c r="CYE205" s="973"/>
      <c r="CYF205" s="973"/>
      <c r="CYG205" s="973"/>
      <c r="CYH205" s="973"/>
      <c r="CYI205" s="973"/>
      <c r="CYJ205" s="973"/>
      <c r="CYK205" s="973"/>
      <c r="CYL205" s="973"/>
      <c r="CYM205" s="973"/>
      <c r="CYN205" s="973"/>
      <c r="CYO205" s="973"/>
      <c r="CYP205" s="973"/>
      <c r="CYQ205" s="973"/>
      <c r="CYR205" s="973"/>
      <c r="CYS205" s="973"/>
      <c r="CYT205" s="973"/>
      <c r="CYU205" s="973"/>
      <c r="CYV205" s="973"/>
      <c r="CYW205" s="973"/>
      <c r="CYX205" s="973"/>
      <c r="CYY205" s="973"/>
      <c r="CYZ205" s="973"/>
      <c r="CZA205" s="973"/>
      <c r="CZB205" s="973"/>
      <c r="CZC205" s="973"/>
      <c r="CZD205" s="973"/>
      <c r="CZE205" s="973"/>
      <c r="CZF205" s="973"/>
      <c r="CZG205" s="973"/>
      <c r="CZH205" s="973"/>
      <c r="CZI205" s="973"/>
      <c r="CZJ205" s="973"/>
      <c r="CZK205" s="973"/>
      <c r="CZL205" s="973"/>
      <c r="CZM205" s="973"/>
      <c r="CZN205" s="973"/>
      <c r="CZO205" s="973"/>
      <c r="CZP205" s="973"/>
      <c r="CZQ205" s="973"/>
      <c r="CZR205" s="973"/>
      <c r="CZS205" s="973"/>
      <c r="CZT205" s="973"/>
      <c r="CZU205" s="973"/>
      <c r="CZV205" s="973"/>
      <c r="CZW205" s="973"/>
      <c r="CZX205" s="973"/>
      <c r="CZY205" s="973"/>
      <c r="CZZ205" s="973"/>
      <c r="DAA205" s="973"/>
      <c r="DAB205" s="973"/>
      <c r="DAC205" s="973"/>
      <c r="DAD205" s="973"/>
      <c r="DAE205" s="973"/>
      <c r="DAF205" s="973"/>
      <c r="DAG205" s="973"/>
      <c r="DAH205" s="973"/>
      <c r="DAI205" s="973"/>
      <c r="DAJ205" s="973"/>
      <c r="DAK205" s="973"/>
      <c r="DAL205" s="973"/>
      <c r="DAM205" s="973"/>
      <c r="DAN205" s="973"/>
      <c r="DAO205" s="973"/>
      <c r="DAP205" s="973"/>
      <c r="DAQ205" s="973"/>
      <c r="DAR205" s="973"/>
      <c r="DAS205" s="973"/>
      <c r="DAT205" s="973"/>
      <c r="DAU205" s="973"/>
      <c r="DAV205" s="973"/>
      <c r="DAW205" s="973"/>
      <c r="DAX205" s="973"/>
      <c r="DAY205" s="973"/>
      <c r="DAZ205" s="973"/>
      <c r="DBA205" s="973"/>
      <c r="DBB205" s="973"/>
      <c r="DBC205" s="973"/>
      <c r="DBD205" s="973"/>
      <c r="DBE205" s="973"/>
      <c r="DBF205" s="973"/>
      <c r="DBG205" s="973"/>
      <c r="DBH205" s="973"/>
      <c r="DBI205" s="973"/>
      <c r="DBJ205" s="973"/>
      <c r="DBK205" s="973"/>
      <c r="DBL205" s="973"/>
      <c r="DBM205" s="973"/>
      <c r="DBN205" s="973"/>
      <c r="DBO205" s="973"/>
      <c r="DBP205" s="973"/>
      <c r="DBQ205" s="973"/>
      <c r="DBR205" s="973"/>
      <c r="DBS205" s="973"/>
      <c r="DBT205" s="973"/>
      <c r="DBU205" s="973"/>
      <c r="DBV205" s="973"/>
      <c r="DBW205" s="973"/>
      <c r="DBX205" s="973"/>
      <c r="DBY205" s="973"/>
      <c r="DBZ205" s="973"/>
      <c r="DCA205" s="973"/>
      <c r="DCB205" s="973"/>
      <c r="DCC205" s="973"/>
      <c r="DCD205" s="973"/>
      <c r="DCE205" s="973"/>
      <c r="DCF205" s="973"/>
      <c r="DCG205" s="973"/>
      <c r="DCH205" s="973"/>
      <c r="DCI205" s="973"/>
      <c r="DCJ205" s="973"/>
      <c r="DCK205" s="973"/>
      <c r="DCL205" s="973"/>
      <c r="DCM205" s="973"/>
      <c r="DCN205" s="973"/>
      <c r="DCO205" s="973"/>
      <c r="DCP205" s="973"/>
      <c r="DCQ205" s="973"/>
      <c r="DCR205" s="973"/>
      <c r="DCS205" s="973"/>
      <c r="DCT205" s="973"/>
      <c r="DCU205" s="973"/>
      <c r="DCV205" s="973"/>
      <c r="DCW205" s="973"/>
      <c r="DCX205" s="973"/>
      <c r="DCY205" s="973"/>
      <c r="DCZ205" s="973"/>
      <c r="DDA205" s="973"/>
      <c r="DDB205" s="973"/>
      <c r="DDC205" s="973"/>
      <c r="DDD205" s="973"/>
      <c r="DDE205" s="973"/>
      <c r="DDF205" s="973"/>
      <c r="DDG205" s="973"/>
      <c r="DDH205" s="973"/>
      <c r="DDI205" s="973"/>
      <c r="DDJ205" s="973"/>
      <c r="DDK205" s="973"/>
      <c r="DDL205" s="973"/>
      <c r="DDM205" s="973"/>
      <c r="DDN205" s="973"/>
      <c r="DDO205" s="973"/>
      <c r="DDP205" s="973"/>
      <c r="DDQ205" s="973"/>
      <c r="DDR205" s="973"/>
      <c r="DDS205" s="973"/>
      <c r="DDT205" s="973"/>
      <c r="DDU205" s="973"/>
      <c r="DDV205" s="973"/>
      <c r="DDW205" s="973"/>
      <c r="DDX205" s="973"/>
      <c r="DDY205" s="973"/>
      <c r="DDZ205" s="973"/>
      <c r="DEA205" s="973"/>
      <c r="DEB205" s="973"/>
      <c r="DEC205" s="973"/>
      <c r="DED205" s="973"/>
      <c r="DEE205" s="973"/>
      <c r="DEF205" s="973"/>
      <c r="DEG205" s="973"/>
      <c r="DEH205" s="973"/>
      <c r="DEI205" s="973"/>
      <c r="DEJ205" s="973"/>
      <c r="DEK205" s="973"/>
      <c r="DEL205" s="973"/>
      <c r="DEM205" s="973"/>
      <c r="DEN205" s="973"/>
      <c r="DEO205" s="973"/>
      <c r="DEP205" s="973"/>
      <c r="DEQ205" s="973"/>
      <c r="DER205" s="973"/>
      <c r="DES205" s="973"/>
      <c r="DET205" s="973"/>
      <c r="DEU205" s="973"/>
      <c r="DEV205" s="973"/>
      <c r="DEW205" s="973"/>
      <c r="DEX205" s="973"/>
      <c r="DEY205" s="973"/>
      <c r="DEZ205" s="973"/>
      <c r="DFA205" s="973"/>
      <c r="DFB205" s="973"/>
      <c r="DFC205" s="973"/>
      <c r="DFD205" s="973"/>
      <c r="DFE205" s="973"/>
      <c r="DFF205" s="973"/>
      <c r="DFG205" s="973"/>
      <c r="DFH205" s="973"/>
      <c r="DFI205" s="973"/>
      <c r="DFJ205" s="973"/>
      <c r="DFK205" s="973"/>
      <c r="DFL205" s="973"/>
      <c r="DFM205" s="973"/>
      <c r="DFN205" s="973"/>
      <c r="DFO205" s="973"/>
      <c r="DFP205" s="973"/>
      <c r="DFQ205" s="973"/>
      <c r="DFR205" s="973"/>
      <c r="DFS205" s="973"/>
      <c r="DFT205" s="973"/>
      <c r="DFU205" s="973"/>
      <c r="DFV205" s="973"/>
      <c r="DFW205" s="973"/>
      <c r="DFX205" s="973"/>
      <c r="DFY205" s="973"/>
      <c r="DFZ205" s="973"/>
      <c r="DGA205" s="973"/>
      <c r="DGB205" s="973"/>
      <c r="DGC205" s="973"/>
      <c r="DGD205" s="973"/>
      <c r="DGE205" s="973"/>
      <c r="DGF205" s="973"/>
      <c r="DGG205" s="973"/>
      <c r="DGH205" s="973"/>
      <c r="DGI205" s="973"/>
      <c r="DGJ205" s="973"/>
      <c r="DGK205" s="973"/>
      <c r="DGL205" s="973"/>
      <c r="DGM205" s="973"/>
      <c r="DGN205" s="973"/>
      <c r="DGO205" s="973"/>
      <c r="DGP205" s="973"/>
      <c r="DGQ205" s="973"/>
      <c r="DGR205" s="973"/>
      <c r="DGS205" s="973"/>
      <c r="DGT205" s="973"/>
      <c r="DGU205" s="973"/>
      <c r="DGV205" s="973"/>
      <c r="DGW205" s="973"/>
      <c r="DGX205" s="973"/>
      <c r="DGY205" s="973"/>
      <c r="DGZ205" s="973"/>
      <c r="DHA205" s="973"/>
      <c r="DHB205" s="973"/>
      <c r="DHC205" s="973"/>
      <c r="DHD205" s="973"/>
      <c r="DHE205" s="973"/>
      <c r="DHF205" s="973"/>
      <c r="DHG205" s="973"/>
      <c r="DHH205" s="973"/>
      <c r="DHI205" s="973"/>
      <c r="DHJ205" s="973"/>
      <c r="DHK205" s="973"/>
      <c r="DHL205" s="973"/>
      <c r="DHM205" s="973"/>
      <c r="DHN205" s="973"/>
      <c r="DHO205" s="973"/>
      <c r="DHP205" s="973"/>
      <c r="DHQ205" s="973"/>
      <c r="DHR205" s="973"/>
      <c r="DHS205" s="973"/>
      <c r="DHT205" s="973"/>
      <c r="DHU205" s="973"/>
      <c r="DHV205" s="973"/>
      <c r="DHW205" s="973"/>
      <c r="DHX205" s="973"/>
      <c r="DHY205" s="973"/>
      <c r="DHZ205" s="973"/>
      <c r="DIA205" s="973"/>
      <c r="DIB205" s="973"/>
      <c r="DIC205" s="973"/>
      <c r="DID205" s="973"/>
      <c r="DIE205" s="973"/>
      <c r="DIF205" s="973"/>
      <c r="DIG205" s="973"/>
      <c r="DIH205" s="973"/>
      <c r="DII205" s="973"/>
      <c r="DIJ205" s="973"/>
      <c r="DIK205" s="973"/>
      <c r="DIL205" s="973"/>
      <c r="DIM205" s="973"/>
      <c r="DIN205" s="973"/>
      <c r="DIO205" s="973"/>
      <c r="DIP205" s="973"/>
      <c r="DIQ205" s="973"/>
      <c r="DIR205" s="973"/>
      <c r="DIS205" s="973"/>
      <c r="DIT205" s="973"/>
      <c r="DIU205" s="973"/>
      <c r="DIV205" s="973"/>
      <c r="DIW205" s="973"/>
      <c r="DIX205" s="973"/>
      <c r="DIY205" s="973"/>
      <c r="DIZ205" s="973"/>
      <c r="DJA205" s="973"/>
      <c r="DJB205" s="973"/>
      <c r="DJC205" s="973"/>
      <c r="DJD205" s="973"/>
      <c r="DJE205" s="973"/>
      <c r="DJF205" s="973"/>
      <c r="DJG205" s="973"/>
      <c r="DJH205" s="973"/>
      <c r="DJI205" s="973"/>
      <c r="DJJ205" s="973"/>
      <c r="DJK205" s="973"/>
      <c r="DJL205" s="973"/>
      <c r="DJM205" s="973"/>
      <c r="DJN205" s="973"/>
      <c r="DJO205" s="973"/>
      <c r="DJP205" s="973"/>
      <c r="DJQ205" s="973"/>
      <c r="DJR205" s="973"/>
      <c r="DJS205" s="973"/>
      <c r="DJT205" s="973"/>
      <c r="DJU205" s="973"/>
      <c r="DJV205" s="973"/>
      <c r="DJW205" s="973"/>
      <c r="DJX205" s="973"/>
      <c r="DJY205" s="973"/>
      <c r="DJZ205" s="973"/>
      <c r="DKA205" s="973"/>
      <c r="DKB205" s="973"/>
      <c r="DKC205" s="973"/>
      <c r="DKD205" s="973"/>
      <c r="DKE205" s="973"/>
      <c r="DKF205" s="973"/>
      <c r="DKG205" s="973"/>
      <c r="DKH205" s="973"/>
      <c r="DKI205" s="973"/>
      <c r="DKJ205" s="973"/>
      <c r="DKK205" s="973"/>
      <c r="DKL205" s="973"/>
      <c r="DKM205" s="973"/>
      <c r="DKN205" s="973"/>
      <c r="DKO205" s="973"/>
      <c r="DKP205" s="973"/>
      <c r="DKQ205" s="973"/>
      <c r="DKR205" s="973"/>
      <c r="DKS205" s="973"/>
      <c r="DKT205" s="973"/>
      <c r="DKU205" s="973"/>
      <c r="DKV205" s="973"/>
      <c r="DKW205" s="973"/>
      <c r="DKX205" s="973"/>
      <c r="DKY205" s="973"/>
      <c r="DKZ205" s="973"/>
      <c r="DLA205" s="973"/>
      <c r="DLB205" s="973"/>
      <c r="DLC205" s="973"/>
      <c r="DLD205" s="973"/>
      <c r="DLE205" s="973"/>
      <c r="DLF205" s="973"/>
      <c r="DLG205" s="973"/>
      <c r="DLH205" s="973"/>
      <c r="DLI205" s="973"/>
      <c r="DLJ205" s="973"/>
      <c r="DLK205" s="973"/>
      <c r="DLL205" s="973"/>
      <c r="DLM205" s="973"/>
      <c r="DLN205" s="973"/>
      <c r="DLO205" s="973"/>
      <c r="DLP205" s="973"/>
      <c r="DLQ205" s="973"/>
      <c r="DLR205" s="973"/>
      <c r="DLS205" s="973"/>
      <c r="DLT205" s="973"/>
      <c r="DLU205" s="973"/>
      <c r="DLV205" s="973"/>
      <c r="DLW205" s="973"/>
      <c r="DLX205" s="973"/>
      <c r="DLY205" s="973"/>
      <c r="DLZ205" s="973"/>
      <c r="DMA205" s="973"/>
      <c r="DMB205" s="973"/>
      <c r="DMC205" s="973"/>
      <c r="DMD205" s="973"/>
      <c r="DME205" s="973"/>
      <c r="DMF205" s="973"/>
      <c r="DMG205" s="973"/>
      <c r="DMH205" s="973"/>
      <c r="DMI205" s="973"/>
      <c r="DMJ205" s="973"/>
      <c r="DMK205" s="973"/>
      <c r="DML205" s="973"/>
      <c r="DMM205" s="973"/>
      <c r="DMN205" s="973"/>
      <c r="DMO205" s="973"/>
      <c r="DMP205" s="973"/>
      <c r="DMQ205" s="973"/>
      <c r="DMR205" s="973"/>
      <c r="DMS205" s="973"/>
      <c r="DMT205" s="973"/>
      <c r="DMU205" s="973"/>
      <c r="DMV205" s="973"/>
      <c r="DMW205" s="973"/>
      <c r="DMX205" s="973"/>
      <c r="DMY205" s="973"/>
      <c r="DMZ205" s="973"/>
      <c r="DNA205" s="973"/>
      <c r="DNB205" s="973"/>
      <c r="DNC205" s="973"/>
      <c r="DND205" s="973"/>
      <c r="DNE205" s="973"/>
      <c r="DNF205" s="973"/>
      <c r="DNG205" s="973"/>
      <c r="DNH205" s="973"/>
      <c r="DNI205" s="973"/>
      <c r="DNJ205" s="973"/>
      <c r="DNK205" s="973"/>
      <c r="DNL205" s="973"/>
      <c r="DNM205" s="973"/>
      <c r="DNN205" s="973"/>
      <c r="DNO205" s="973"/>
      <c r="DNP205" s="973"/>
      <c r="DNQ205" s="973"/>
      <c r="DNR205" s="973"/>
      <c r="DNS205" s="973"/>
      <c r="DNT205" s="973"/>
      <c r="DNU205" s="973"/>
      <c r="DNV205" s="973"/>
      <c r="DNW205" s="973"/>
      <c r="DNX205" s="973"/>
      <c r="DNY205" s="973"/>
      <c r="DNZ205" s="973"/>
      <c r="DOA205" s="973"/>
      <c r="DOB205" s="973"/>
      <c r="DOC205" s="973"/>
      <c r="DOD205" s="973"/>
      <c r="DOE205" s="973"/>
      <c r="DOF205" s="973"/>
      <c r="DOG205" s="973"/>
      <c r="DOH205" s="973"/>
      <c r="DOI205" s="973"/>
      <c r="DOJ205" s="973"/>
      <c r="DOK205" s="973"/>
      <c r="DOL205" s="973"/>
      <c r="DOM205" s="973"/>
      <c r="DON205" s="973"/>
      <c r="DOO205" s="973"/>
      <c r="DOP205" s="973"/>
      <c r="DOQ205" s="973"/>
      <c r="DOR205" s="973"/>
      <c r="DOS205" s="973"/>
      <c r="DOT205" s="973"/>
      <c r="DOU205" s="973"/>
      <c r="DOV205" s="973"/>
      <c r="DOW205" s="973"/>
      <c r="DOX205" s="973"/>
      <c r="DOY205" s="973"/>
      <c r="DOZ205" s="973"/>
      <c r="DPA205" s="973"/>
      <c r="DPB205" s="973"/>
      <c r="DPC205" s="973"/>
      <c r="DPD205" s="973"/>
      <c r="DPE205" s="973"/>
      <c r="DPF205" s="973"/>
      <c r="DPG205" s="973"/>
      <c r="DPH205" s="973"/>
      <c r="DPI205" s="973"/>
      <c r="DPJ205" s="973"/>
      <c r="DPK205" s="973"/>
      <c r="DPL205" s="973"/>
      <c r="DPM205" s="973"/>
      <c r="DPN205" s="973"/>
      <c r="DPO205" s="973"/>
      <c r="DPP205" s="973"/>
      <c r="DPQ205" s="973"/>
      <c r="DPR205" s="973"/>
      <c r="DPS205" s="973"/>
      <c r="DPT205" s="973"/>
      <c r="DPU205" s="973"/>
      <c r="DPV205" s="973"/>
      <c r="DPW205" s="973"/>
      <c r="DPX205" s="973"/>
      <c r="DPY205" s="973"/>
      <c r="DPZ205" s="973"/>
      <c r="DQA205" s="973"/>
      <c r="DQB205" s="973"/>
      <c r="DQC205" s="973"/>
      <c r="DQD205" s="973"/>
      <c r="DQE205" s="973"/>
      <c r="DQF205" s="973"/>
      <c r="DQG205" s="973"/>
      <c r="DQH205" s="973"/>
      <c r="DQI205" s="973"/>
      <c r="DQJ205" s="973"/>
      <c r="DQK205" s="973"/>
      <c r="DQL205" s="973"/>
      <c r="DQM205" s="973"/>
      <c r="DQN205" s="973"/>
      <c r="DQO205" s="973"/>
      <c r="DQP205" s="973"/>
      <c r="DQQ205" s="973"/>
      <c r="DQR205" s="973"/>
      <c r="DQS205" s="973"/>
      <c r="DQT205" s="973"/>
      <c r="DQU205" s="973"/>
      <c r="DQV205" s="973"/>
      <c r="DQW205" s="973"/>
      <c r="DQX205" s="973"/>
      <c r="DQY205" s="973"/>
      <c r="DQZ205" s="973"/>
      <c r="DRA205" s="973"/>
      <c r="DRB205" s="973"/>
      <c r="DRC205" s="973"/>
      <c r="DRD205" s="973"/>
      <c r="DRE205" s="973"/>
      <c r="DRF205" s="973"/>
      <c r="DRG205" s="973"/>
      <c r="DRH205" s="973"/>
      <c r="DRI205" s="973"/>
      <c r="DRJ205" s="973"/>
      <c r="DRK205" s="973"/>
      <c r="DRL205" s="973"/>
      <c r="DRM205" s="973"/>
      <c r="DRN205" s="973"/>
      <c r="DRO205" s="973"/>
      <c r="DRP205" s="973"/>
      <c r="DRQ205" s="973"/>
      <c r="DRR205" s="973"/>
      <c r="DRS205" s="973"/>
      <c r="DRT205" s="973"/>
      <c r="DRU205" s="973"/>
      <c r="DRV205" s="973"/>
      <c r="DRW205" s="973"/>
      <c r="DRX205" s="973"/>
      <c r="DRY205" s="973"/>
      <c r="DRZ205" s="973"/>
      <c r="DSA205" s="973"/>
      <c r="DSB205" s="973"/>
      <c r="DSC205" s="973"/>
      <c r="DSD205" s="973"/>
      <c r="DSE205" s="973"/>
      <c r="DSF205" s="973"/>
      <c r="DSG205" s="973"/>
      <c r="DSH205" s="973"/>
      <c r="DSI205" s="973"/>
      <c r="DSJ205" s="973"/>
      <c r="DSK205" s="973"/>
      <c r="DSL205" s="973"/>
      <c r="DSM205" s="973"/>
      <c r="DSN205" s="973"/>
      <c r="DSO205" s="973"/>
      <c r="DSP205" s="973"/>
      <c r="DSQ205" s="973"/>
      <c r="DSR205" s="973"/>
      <c r="DSS205" s="973"/>
      <c r="DST205" s="973"/>
      <c r="DSU205" s="973"/>
      <c r="DSV205" s="973"/>
      <c r="DSW205" s="973"/>
      <c r="DSX205" s="973"/>
      <c r="DSY205" s="973"/>
      <c r="DSZ205" s="973"/>
      <c r="DTA205" s="973"/>
      <c r="DTB205" s="973"/>
      <c r="DTC205" s="973"/>
      <c r="DTD205" s="973"/>
      <c r="DTE205" s="973"/>
      <c r="DTF205" s="973"/>
      <c r="DTG205" s="973"/>
      <c r="DTH205" s="973"/>
      <c r="DTI205" s="973"/>
      <c r="DTJ205" s="973"/>
      <c r="DTK205" s="973"/>
      <c r="DTL205" s="973"/>
      <c r="DTM205" s="973"/>
      <c r="DTN205" s="973"/>
      <c r="DTO205" s="973"/>
      <c r="DTP205" s="973"/>
      <c r="DTQ205" s="973"/>
      <c r="DTR205" s="973"/>
      <c r="DTS205" s="973"/>
      <c r="DTT205" s="973"/>
      <c r="DTU205" s="973"/>
      <c r="DTV205" s="973"/>
      <c r="DTW205" s="973"/>
      <c r="DTX205" s="973"/>
      <c r="DTY205" s="973"/>
      <c r="DTZ205" s="973"/>
      <c r="DUA205" s="973"/>
      <c r="DUB205" s="973"/>
      <c r="DUC205" s="973"/>
      <c r="DUD205" s="973"/>
      <c r="DUE205" s="973"/>
      <c r="DUF205" s="973"/>
      <c r="DUG205" s="973"/>
      <c r="DUH205" s="973"/>
      <c r="DUI205" s="973"/>
      <c r="DUJ205" s="973"/>
      <c r="DUK205" s="973"/>
      <c r="DUL205" s="973"/>
      <c r="DUM205" s="973"/>
      <c r="DUN205" s="973"/>
      <c r="DUO205" s="973"/>
      <c r="DUP205" s="973"/>
      <c r="DUQ205" s="973"/>
      <c r="DUR205" s="973"/>
      <c r="DUS205" s="973"/>
      <c r="DUT205" s="973"/>
      <c r="DUU205" s="973"/>
      <c r="DUV205" s="973"/>
      <c r="DUW205" s="973"/>
      <c r="DUX205" s="973"/>
      <c r="DUY205" s="973"/>
      <c r="DUZ205" s="973"/>
      <c r="DVA205" s="973"/>
      <c r="DVB205" s="973"/>
      <c r="DVC205" s="973"/>
      <c r="DVD205" s="973"/>
      <c r="DVE205" s="973"/>
      <c r="DVF205" s="973"/>
      <c r="DVG205" s="973"/>
      <c r="DVH205" s="973"/>
      <c r="DVI205" s="973"/>
      <c r="DVJ205" s="973"/>
      <c r="DVK205" s="973"/>
      <c r="DVL205" s="973"/>
      <c r="DVM205" s="973"/>
      <c r="DVN205" s="973"/>
      <c r="DVO205" s="973"/>
      <c r="DVP205" s="973"/>
      <c r="DVQ205" s="973"/>
      <c r="DVR205" s="973"/>
      <c r="DVS205" s="973"/>
      <c r="DVT205" s="973"/>
      <c r="DVU205" s="973"/>
      <c r="DVV205" s="973"/>
      <c r="DVW205" s="973"/>
      <c r="DVX205" s="973"/>
      <c r="DVY205" s="973"/>
      <c r="DVZ205" s="973"/>
      <c r="DWA205" s="973"/>
      <c r="DWB205" s="973"/>
      <c r="DWC205" s="973"/>
      <c r="DWD205" s="973"/>
      <c r="DWE205" s="973"/>
      <c r="DWF205" s="973"/>
      <c r="DWG205" s="973"/>
      <c r="DWH205" s="973"/>
      <c r="DWI205" s="973"/>
      <c r="DWJ205" s="973"/>
      <c r="DWK205" s="973"/>
      <c r="DWL205" s="973"/>
      <c r="DWM205" s="973"/>
      <c r="DWN205" s="973"/>
      <c r="DWO205" s="973"/>
      <c r="DWP205" s="973"/>
      <c r="DWQ205" s="973"/>
      <c r="DWR205" s="973"/>
      <c r="DWS205" s="973"/>
      <c r="DWT205" s="973"/>
      <c r="DWU205" s="973"/>
      <c r="DWV205" s="973"/>
      <c r="DWW205" s="973"/>
      <c r="DWX205" s="973"/>
      <c r="DWY205" s="973"/>
      <c r="DWZ205" s="973"/>
      <c r="DXA205" s="973"/>
      <c r="DXB205" s="973"/>
      <c r="DXC205" s="973"/>
      <c r="DXD205" s="973"/>
      <c r="DXE205" s="973"/>
      <c r="DXF205" s="973"/>
      <c r="DXG205" s="973"/>
      <c r="DXH205" s="973"/>
      <c r="DXI205" s="973"/>
      <c r="DXJ205" s="973"/>
      <c r="DXK205" s="973"/>
      <c r="DXL205" s="973"/>
      <c r="DXM205" s="973"/>
      <c r="DXN205" s="973"/>
      <c r="DXO205" s="973"/>
      <c r="DXP205" s="973"/>
      <c r="DXQ205" s="973"/>
      <c r="DXR205" s="973"/>
      <c r="DXS205" s="973"/>
      <c r="DXT205" s="973"/>
      <c r="DXU205" s="973"/>
      <c r="DXV205" s="973"/>
      <c r="DXW205" s="973"/>
      <c r="DXX205" s="973"/>
      <c r="DXY205" s="973"/>
      <c r="DXZ205" s="973"/>
      <c r="DYA205" s="973"/>
      <c r="DYB205" s="973"/>
      <c r="DYC205" s="973"/>
      <c r="DYD205" s="973"/>
      <c r="DYE205" s="973"/>
      <c r="DYF205" s="973"/>
      <c r="DYG205" s="973"/>
      <c r="DYH205" s="973"/>
      <c r="DYI205" s="973"/>
      <c r="DYJ205" s="973"/>
      <c r="DYK205" s="973"/>
      <c r="DYL205" s="973"/>
      <c r="DYM205" s="973"/>
      <c r="DYN205" s="973"/>
      <c r="DYO205" s="973"/>
      <c r="DYP205" s="973"/>
      <c r="DYQ205" s="973"/>
      <c r="DYR205" s="973"/>
      <c r="DYS205" s="973"/>
      <c r="DYT205" s="973"/>
      <c r="DYU205" s="973"/>
      <c r="DYV205" s="973"/>
      <c r="DYW205" s="973"/>
      <c r="DYX205" s="973"/>
      <c r="DYY205" s="973"/>
      <c r="DYZ205" s="973"/>
      <c r="DZA205" s="973"/>
      <c r="DZB205" s="973"/>
      <c r="DZC205" s="973"/>
      <c r="DZD205" s="973"/>
      <c r="DZE205" s="973"/>
      <c r="DZF205" s="973"/>
      <c r="DZG205" s="973"/>
      <c r="DZH205" s="973"/>
      <c r="DZI205" s="973"/>
      <c r="DZJ205" s="973"/>
      <c r="DZK205" s="973"/>
      <c r="DZL205" s="973"/>
      <c r="DZM205" s="973"/>
      <c r="DZN205" s="973"/>
      <c r="DZO205" s="973"/>
      <c r="DZP205" s="973"/>
      <c r="DZQ205" s="973"/>
      <c r="DZR205" s="973"/>
      <c r="DZS205" s="973"/>
      <c r="DZT205" s="973"/>
      <c r="DZU205" s="973"/>
      <c r="DZV205" s="973"/>
      <c r="DZW205" s="973"/>
      <c r="DZX205" s="973"/>
      <c r="DZY205" s="973"/>
      <c r="DZZ205" s="973"/>
      <c r="EAA205" s="973"/>
      <c r="EAB205" s="973"/>
      <c r="EAC205" s="973"/>
      <c r="EAD205" s="973"/>
      <c r="EAE205" s="973"/>
      <c r="EAF205" s="973"/>
      <c r="EAG205" s="973"/>
      <c r="EAH205" s="973"/>
      <c r="EAI205" s="973"/>
      <c r="EAJ205" s="973"/>
      <c r="EAK205" s="973"/>
      <c r="EAL205" s="973"/>
      <c r="EAM205" s="973"/>
      <c r="EAN205" s="973"/>
      <c r="EAO205" s="973"/>
      <c r="EAP205" s="973"/>
      <c r="EAQ205" s="973"/>
      <c r="EAR205" s="973"/>
      <c r="EAS205" s="973"/>
      <c r="EAT205" s="973"/>
      <c r="EAU205" s="973"/>
      <c r="EAV205" s="973"/>
      <c r="EAW205" s="973"/>
      <c r="EAX205" s="973"/>
      <c r="EAY205" s="973"/>
      <c r="EAZ205" s="973"/>
      <c r="EBA205" s="973"/>
      <c r="EBB205" s="973"/>
      <c r="EBC205" s="973"/>
      <c r="EBD205" s="973"/>
      <c r="EBE205" s="973"/>
      <c r="EBF205" s="973"/>
      <c r="EBG205" s="973"/>
      <c r="EBH205" s="973"/>
      <c r="EBI205" s="973"/>
      <c r="EBJ205" s="973"/>
      <c r="EBK205" s="973"/>
      <c r="EBL205" s="973"/>
      <c r="EBM205" s="973"/>
      <c r="EBN205" s="973"/>
      <c r="EBO205" s="973"/>
      <c r="EBP205" s="973"/>
      <c r="EBQ205" s="973"/>
      <c r="EBR205" s="973"/>
      <c r="EBS205" s="973"/>
      <c r="EBT205" s="973"/>
      <c r="EBU205" s="973"/>
      <c r="EBV205" s="973"/>
      <c r="EBW205" s="973"/>
      <c r="EBX205" s="973"/>
      <c r="EBY205" s="973"/>
      <c r="EBZ205" s="973"/>
      <c r="ECA205" s="973"/>
      <c r="ECB205" s="973"/>
      <c r="ECC205" s="973"/>
      <c r="ECD205" s="973"/>
      <c r="ECE205" s="973"/>
      <c r="ECF205" s="973"/>
      <c r="ECG205" s="973"/>
      <c r="ECH205" s="973"/>
      <c r="ECI205" s="973"/>
      <c r="ECJ205" s="973"/>
      <c r="ECK205" s="973"/>
      <c r="ECL205" s="973"/>
      <c r="ECM205" s="973"/>
      <c r="ECN205" s="973"/>
      <c r="ECO205" s="973"/>
      <c r="ECP205" s="973"/>
      <c r="ECQ205" s="973"/>
      <c r="ECR205" s="973"/>
      <c r="ECS205" s="973"/>
      <c r="ECT205" s="973"/>
      <c r="ECU205" s="973"/>
      <c r="ECV205" s="973"/>
      <c r="ECW205" s="973"/>
      <c r="ECX205" s="973"/>
      <c r="ECY205" s="973"/>
      <c r="ECZ205" s="973"/>
      <c r="EDA205" s="973"/>
      <c r="EDB205" s="973"/>
      <c r="EDC205" s="973"/>
      <c r="EDD205" s="973"/>
      <c r="EDE205" s="973"/>
      <c r="EDF205" s="973"/>
      <c r="EDG205" s="973"/>
      <c r="EDH205" s="973"/>
      <c r="EDI205" s="973"/>
      <c r="EDJ205" s="973"/>
      <c r="EDK205" s="973"/>
      <c r="EDL205" s="973"/>
      <c r="EDM205" s="973"/>
      <c r="EDN205" s="973"/>
      <c r="EDO205" s="973"/>
      <c r="EDP205" s="973"/>
      <c r="EDQ205" s="973"/>
      <c r="EDR205" s="973"/>
      <c r="EDS205" s="973"/>
      <c r="EDT205" s="973"/>
      <c r="EDU205" s="973"/>
      <c r="EDV205" s="973"/>
      <c r="EDW205" s="973"/>
      <c r="EDX205" s="973"/>
      <c r="EDY205" s="973"/>
      <c r="EDZ205" s="973"/>
      <c r="EEA205" s="973"/>
      <c r="EEB205" s="973"/>
      <c r="EEC205" s="973"/>
      <c r="EED205" s="973"/>
      <c r="EEE205" s="973"/>
      <c r="EEF205" s="973"/>
      <c r="EEG205" s="973"/>
      <c r="EEH205" s="973"/>
      <c r="EEI205" s="973"/>
      <c r="EEJ205" s="973"/>
      <c r="EEK205" s="973"/>
      <c r="EEL205" s="973"/>
      <c r="EEM205" s="973"/>
      <c r="EEN205" s="973"/>
      <c r="EEO205" s="973"/>
      <c r="EEP205" s="973"/>
      <c r="EEQ205" s="973"/>
      <c r="EER205" s="973"/>
      <c r="EES205" s="973"/>
      <c r="EET205" s="973"/>
      <c r="EEU205" s="973"/>
      <c r="EEV205" s="973"/>
      <c r="EEW205" s="973"/>
      <c r="EEX205" s="973"/>
      <c r="EEY205" s="973"/>
      <c r="EEZ205" s="973"/>
      <c r="EFA205" s="973"/>
      <c r="EFB205" s="973"/>
      <c r="EFC205" s="973"/>
      <c r="EFD205" s="973"/>
      <c r="EFE205" s="973"/>
      <c r="EFF205" s="973"/>
      <c r="EFG205" s="973"/>
      <c r="EFH205" s="973"/>
      <c r="EFI205" s="973"/>
      <c r="EFJ205" s="973"/>
      <c r="EFK205" s="973"/>
      <c r="EFL205" s="973"/>
      <c r="EFM205" s="973"/>
      <c r="EFN205" s="973"/>
      <c r="EFO205" s="973"/>
      <c r="EFP205" s="973"/>
      <c r="EFQ205" s="973"/>
      <c r="EFR205" s="973"/>
      <c r="EFS205" s="973"/>
      <c r="EFT205" s="973"/>
      <c r="EFU205" s="973"/>
      <c r="EFV205" s="973"/>
      <c r="EFW205" s="973"/>
      <c r="EFX205" s="973"/>
      <c r="EFY205" s="973"/>
      <c r="EFZ205" s="973"/>
      <c r="EGA205" s="973"/>
      <c r="EGB205" s="973"/>
      <c r="EGC205" s="973"/>
      <c r="EGD205" s="973"/>
      <c r="EGE205" s="973"/>
      <c r="EGF205" s="973"/>
      <c r="EGG205" s="973"/>
      <c r="EGH205" s="973"/>
      <c r="EGI205" s="973"/>
      <c r="EGJ205" s="973"/>
      <c r="EGK205" s="973"/>
      <c r="EGL205" s="973"/>
      <c r="EGM205" s="973"/>
      <c r="EGN205" s="973"/>
      <c r="EGO205" s="973"/>
      <c r="EGP205" s="973"/>
      <c r="EGQ205" s="973"/>
      <c r="EGR205" s="973"/>
      <c r="EGS205" s="973"/>
      <c r="EGT205" s="973"/>
      <c r="EGU205" s="973"/>
      <c r="EGV205" s="973"/>
      <c r="EGW205" s="973"/>
      <c r="EGX205" s="973"/>
      <c r="EGY205" s="973"/>
      <c r="EGZ205" s="973"/>
      <c r="EHA205" s="973"/>
      <c r="EHB205" s="973"/>
      <c r="EHC205" s="973"/>
      <c r="EHD205" s="973"/>
      <c r="EHE205" s="973"/>
      <c r="EHF205" s="973"/>
      <c r="EHG205" s="973"/>
      <c r="EHH205" s="973"/>
      <c r="EHI205" s="973"/>
      <c r="EHJ205" s="973"/>
      <c r="EHK205" s="973"/>
      <c r="EHL205" s="973"/>
      <c r="EHM205" s="973"/>
      <c r="EHN205" s="973"/>
      <c r="EHO205" s="973"/>
      <c r="EHP205" s="973"/>
      <c r="EHQ205" s="973"/>
      <c r="EHR205" s="973"/>
      <c r="EHS205" s="973"/>
      <c r="EHT205" s="973"/>
      <c r="EHU205" s="973"/>
      <c r="EHV205" s="973"/>
      <c r="EHW205" s="973"/>
      <c r="EHX205" s="973"/>
      <c r="EHY205" s="973"/>
      <c r="EHZ205" s="973"/>
      <c r="EIA205" s="973"/>
      <c r="EIB205" s="973"/>
      <c r="EIC205" s="973"/>
      <c r="EID205" s="973"/>
      <c r="EIE205" s="973"/>
      <c r="EIF205" s="973"/>
      <c r="EIG205" s="973"/>
      <c r="EIH205" s="973"/>
      <c r="EII205" s="973"/>
      <c r="EIJ205" s="973"/>
      <c r="EIK205" s="973"/>
      <c r="EIL205" s="973"/>
      <c r="EIM205" s="973"/>
      <c r="EIN205" s="973"/>
      <c r="EIO205" s="973"/>
      <c r="EIP205" s="973"/>
      <c r="EIQ205" s="973"/>
      <c r="EIR205" s="973"/>
      <c r="EIS205" s="973"/>
      <c r="EIT205" s="973"/>
      <c r="EIU205" s="973"/>
      <c r="EIV205" s="973"/>
      <c r="EIW205" s="973"/>
      <c r="EIX205" s="973"/>
      <c r="EIY205" s="973"/>
      <c r="EIZ205" s="973"/>
      <c r="EJA205" s="973"/>
      <c r="EJB205" s="973"/>
      <c r="EJC205" s="973"/>
      <c r="EJD205" s="973"/>
      <c r="EJE205" s="973"/>
      <c r="EJF205" s="973"/>
      <c r="EJG205" s="973"/>
      <c r="EJH205" s="973"/>
      <c r="EJI205" s="973"/>
      <c r="EJJ205" s="973"/>
      <c r="EJK205" s="973"/>
      <c r="EJL205" s="973"/>
      <c r="EJM205" s="973"/>
      <c r="EJN205" s="973"/>
      <c r="EJO205" s="973"/>
      <c r="EJP205" s="973"/>
      <c r="EJQ205" s="973"/>
      <c r="EJR205" s="973"/>
      <c r="EJS205" s="973"/>
      <c r="EJT205" s="973"/>
      <c r="EJU205" s="973"/>
      <c r="EJV205" s="973"/>
      <c r="EJW205" s="973"/>
      <c r="EJX205" s="973"/>
      <c r="EJY205" s="973"/>
      <c r="EJZ205" s="973"/>
      <c r="EKA205" s="973"/>
      <c r="EKB205" s="973"/>
      <c r="EKC205" s="973"/>
      <c r="EKD205" s="973"/>
      <c r="EKE205" s="973"/>
      <c r="EKF205" s="973"/>
      <c r="EKG205" s="973"/>
      <c r="EKH205" s="973"/>
      <c r="EKI205" s="973"/>
      <c r="EKJ205" s="973"/>
      <c r="EKK205" s="973"/>
      <c r="EKL205" s="973"/>
      <c r="EKM205" s="973"/>
      <c r="EKN205" s="973"/>
      <c r="EKO205" s="973"/>
      <c r="EKP205" s="973"/>
      <c r="EKQ205" s="973"/>
      <c r="EKR205" s="973"/>
      <c r="EKS205" s="973"/>
      <c r="EKT205" s="973"/>
      <c r="EKU205" s="973"/>
      <c r="EKV205" s="973"/>
      <c r="EKW205" s="973"/>
      <c r="EKX205" s="973"/>
      <c r="EKY205" s="973"/>
      <c r="EKZ205" s="973"/>
      <c r="ELA205" s="973"/>
      <c r="ELB205" s="973"/>
      <c r="ELC205" s="973"/>
      <c r="ELD205" s="973"/>
      <c r="ELE205" s="973"/>
      <c r="ELF205" s="973"/>
      <c r="ELG205" s="973"/>
      <c r="ELH205" s="973"/>
      <c r="ELI205" s="973"/>
      <c r="ELJ205" s="973"/>
      <c r="ELK205" s="973"/>
      <c r="ELL205" s="973"/>
      <c r="ELM205" s="973"/>
      <c r="ELN205" s="973"/>
      <c r="ELO205" s="973"/>
      <c r="ELP205" s="973"/>
      <c r="ELQ205" s="973"/>
      <c r="ELR205" s="973"/>
      <c r="ELS205" s="973"/>
      <c r="ELT205" s="973"/>
      <c r="ELU205" s="973"/>
      <c r="ELV205" s="973"/>
      <c r="ELW205" s="973"/>
      <c r="ELX205" s="973"/>
      <c r="ELY205" s="973"/>
      <c r="ELZ205" s="973"/>
      <c r="EMA205" s="973"/>
      <c r="EMB205" s="973"/>
      <c r="EMC205" s="973"/>
      <c r="EMD205" s="973"/>
      <c r="EME205" s="973"/>
      <c r="EMF205" s="973"/>
      <c r="EMG205" s="973"/>
      <c r="EMH205" s="973"/>
      <c r="EMI205" s="973"/>
      <c r="EMJ205" s="973"/>
      <c r="EMK205" s="973"/>
      <c r="EML205" s="973"/>
      <c r="EMM205" s="973"/>
      <c r="EMN205" s="973"/>
      <c r="EMO205" s="973"/>
      <c r="EMP205" s="973"/>
      <c r="EMQ205" s="973"/>
      <c r="EMR205" s="973"/>
      <c r="EMS205" s="973"/>
      <c r="EMT205" s="973"/>
      <c r="EMU205" s="973"/>
      <c r="EMV205" s="973"/>
      <c r="EMW205" s="973"/>
      <c r="EMX205" s="973"/>
      <c r="EMY205" s="973"/>
      <c r="EMZ205" s="973"/>
      <c r="ENA205" s="973"/>
      <c r="ENB205" s="973"/>
      <c r="ENC205" s="973"/>
      <c r="END205" s="973"/>
      <c r="ENE205" s="973"/>
      <c r="ENF205" s="973"/>
      <c r="ENG205" s="973"/>
      <c r="ENH205" s="973"/>
      <c r="ENI205" s="973"/>
      <c r="ENJ205" s="973"/>
      <c r="ENK205" s="973"/>
      <c r="ENL205" s="973"/>
      <c r="ENM205" s="973"/>
      <c r="ENN205" s="973"/>
      <c r="ENO205" s="973"/>
      <c r="ENP205" s="973"/>
      <c r="ENQ205" s="973"/>
      <c r="ENR205" s="973"/>
      <c r="ENS205" s="973"/>
      <c r="ENT205" s="973"/>
      <c r="ENU205" s="973"/>
      <c r="ENV205" s="973"/>
      <c r="ENW205" s="973"/>
      <c r="ENX205" s="973"/>
      <c r="ENY205" s="973"/>
      <c r="ENZ205" s="973"/>
      <c r="EOA205" s="973"/>
      <c r="EOB205" s="973"/>
      <c r="EOC205" s="973"/>
      <c r="EOD205" s="973"/>
      <c r="EOE205" s="973"/>
      <c r="EOF205" s="973"/>
      <c r="EOG205" s="973"/>
      <c r="EOH205" s="973"/>
      <c r="EOI205" s="973"/>
      <c r="EOJ205" s="973"/>
      <c r="EOK205" s="973"/>
      <c r="EOL205" s="973"/>
      <c r="EOM205" s="973"/>
      <c r="EON205" s="973"/>
      <c r="EOO205" s="973"/>
      <c r="EOP205" s="973"/>
      <c r="EOQ205" s="973"/>
      <c r="EOR205" s="973"/>
      <c r="EOS205" s="973"/>
      <c r="EOT205" s="973"/>
      <c r="EOU205" s="973"/>
      <c r="EOV205" s="973"/>
      <c r="EOW205" s="973"/>
      <c r="EOX205" s="973"/>
      <c r="EOY205" s="973"/>
      <c r="EOZ205" s="973"/>
      <c r="EPA205" s="973"/>
      <c r="EPB205" s="973"/>
      <c r="EPC205" s="973"/>
      <c r="EPD205" s="973"/>
      <c r="EPE205" s="973"/>
      <c r="EPF205" s="973"/>
      <c r="EPG205" s="973"/>
      <c r="EPH205" s="973"/>
      <c r="EPI205" s="973"/>
      <c r="EPJ205" s="973"/>
      <c r="EPK205" s="973"/>
      <c r="EPL205" s="973"/>
      <c r="EPM205" s="973"/>
      <c r="EPN205" s="973"/>
      <c r="EPO205" s="973"/>
      <c r="EPP205" s="973"/>
      <c r="EPQ205" s="973"/>
      <c r="EPR205" s="973"/>
      <c r="EPS205" s="973"/>
      <c r="EPT205" s="973"/>
      <c r="EPU205" s="973"/>
      <c r="EPV205" s="973"/>
      <c r="EPW205" s="973"/>
      <c r="EPX205" s="973"/>
      <c r="EPY205" s="973"/>
      <c r="EPZ205" s="973"/>
      <c r="EQA205" s="973"/>
      <c r="EQB205" s="973"/>
      <c r="EQC205" s="973"/>
      <c r="EQD205" s="973"/>
      <c r="EQE205" s="973"/>
      <c r="EQF205" s="973"/>
      <c r="EQG205" s="973"/>
      <c r="EQH205" s="973"/>
      <c r="EQI205" s="973"/>
      <c r="EQJ205" s="973"/>
      <c r="EQK205" s="973"/>
      <c r="EQL205" s="973"/>
      <c r="EQM205" s="973"/>
      <c r="EQN205" s="973"/>
      <c r="EQO205" s="973"/>
      <c r="EQP205" s="973"/>
      <c r="EQQ205" s="973"/>
      <c r="EQR205" s="973"/>
      <c r="EQS205" s="973"/>
      <c r="EQT205" s="973"/>
      <c r="EQU205" s="973"/>
      <c r="EQV205" s="973"/>
      <c r="EQW205" s="973"/>
      <c r="EQX205" s="973"/>
      <c r="EQY205" s="973"/>
      <c r="EQZ205" s="973"/>
      <c r="ERA205" s="973"/>
      <c r="ERB205" s="973"/>
      <c r="ERC205" s="973"/>
      <c r="ERD205" s="973"/>
      <c r="ERE205" s="973"/>
      <c r="ERF205" s="973"/>
      <c r="ERG205" s="973"/>
      <c r="ERH205" s="973"/>
      <c r="ERI205" s="973"/>
      <c r="ERJ205" s="973"/>
      <c r="ERK205" s="973"/>
      <c r="ERL205" s="973"/>
      <c r="ERM205" s="973"/>
      <c r="ERN205" s="973"/>
      <c r="ERO205" s="973"/>
      <c r="ERP205" s="973"/>
      <c r="ERQ205" s="973"/>
      <c r="ERR205" s="973"/>
      <c r="ERS205" s="973"/>
      <c r="ERT205" s="973"/>
      <c r="ERU205" s="973"/>
      <c r="ERV205" s="973"/>
      <c r="ERW205" s="973"/>
      <c r="ERX205" s="973"/>
      <c r="ERY205" s="973"/>
      <c r="ERZ205" s="973"/>
      <c r="ESA205" s="973"/>
      <c r="ESB205" s="973"/>
      <c r="ESC205" s="973"/>
      <c r="ESD205" s="973"/>
      <c r="ESE205" s="973"/>
      <c r="ESF205" s="973"/>
      <c r="ESG205" s="973"/>
      <c r="ESH205" s="973"/>
      <c r="ESI205" s="973"/>
      <c r="ESJ205" s="973"/>
      <c r="ESK205" s="973"/>
      <c r="ESL205" s="973"/>
      <c r="ESM205" s="973"/>
      <c r="ESN205" s="973"/>
      <c r="ESO205" s="973"/>
      <c r="ESP205" s="973"/>
      <c r="ESQ205" s="973"/>
      <c r="ESR205" s="973"/>
      <c r="ESS205" s="973"/>
      <c r="EST205" s="973"/>
      <c r="ESU205" s="973"/>
      <c r="ESV205" s="973"/>
      <c r="ESW205" s="973"/>
      <c r="ESX205" s="973"/>
      <c r="ESY205" s="973"/>
      <c r="ESZ205" s="973"/>
      <c r="ETA205" s="973"/>
      <c r="ETB205" s="973"/>
      <c r="ETC205" s="973"/>
      <c r="ETD205" s="973"/>
      <c r="ETE205" s="973"/>
      <c r="ETF205" s="973"/>
      <c r="ETG205" s="973"/>
      <c r="ETH205" s="973"/>
      <c r="ETI205" s="973"/>
      <c r="ETJ205" s="973"/>
      <c r="ETK205" s="973"/>
      <c r="ETL205" s="973"/>
      <c r="ETM205" s="973"/>
      <c r="ETN205" s="973"/>
      <c r="ETO205" s="973"/>
      <c r="ETP205" s="973"/>
      <c r="ETQ205" s="973"/>
      <c r="ETR205" s="973"/>
      <c r="ETS205" s="973"/>
      <c r="ETT205" s="973"/>
      <c r="ETU205" s="973"/>
      <c r="ETV205" s="973"/>
      <c r="ETW205" s="973"/>
      <c r="ETX205" s="973"/>
      <c r="ETY205" s="973"/>
      <c r="ETZ205" s="973"/>
      <c r="EUA205" s="973"/>
      <c r="EUB205" s="973"/>
      <c r="EUC205" s="973"/>
      <c r="EUD205" s="973"/>
      <c r="EUE205" s="973"/>
      <c r="EUF205" s="973"/>
      <c r="EUG205" s="973"/>
      <c r="EUH205" s="973"/>
      <c r="EUI205" s="973"/>
      <c r="EUJ205" s="973"/>
      <c r="EUK205" s="973"/>
      <c r="EUL205" s="973"/>
      <c r="EUM205" s="973"/>
      <c r="EUN205" s="973"/>
      <c r="EUO205" s="973"/>
      <c r="EUP205" s="973"/>
      <c r="EUQ205" s="973"/>
      <c r="EUR205" s="973"/>
      <c r="EUS205" s="973"/>
      <c r="EUT205" s="973"/>
      <c r="EUU205" s="973"/>
      <c r="EUV205" s="973"/>
      <c r="EUW205" s="973"/>
      <c r="EUX205" s="973"/>
      <c r="EUY205" s="973"/>
      <c r="EUZ205" s="973"/>
      <c r="EVA205" s="973"/>
      <c r="EVB205" s="973"/>
      <c r="EVC205" s="973"/>
      <c r="EVD205" s="973"/>
      <c r="EVE205" s="973"/>
      <c r="EVF205" s="973"/>
      <c r="EVG205" s="973"/>
      <c r="EVH205" s="973"/>
      <c r="EVI205" s="973"/>
      <c r="EVJ205" s="973"/>
      <c r="EVK205" s="973"/>
      <c r="EVL205" s="973"/>
      <c r="EVM205" s="973"/>
      <c r="EVN205" s="973"/>
      <c r="EVO205" s="973"/>
      <c r="EVP205" s="973"/>
      <c r="EVQ205" s="973"/>
      <c r="EVR205" s="973"/>
      <c r="EVS205" s="973"/>
      <c r="EVT205" s="973"/>
      <c r="EVU205" s="973"/>
      <c r="EVV205" s="973"/>
      <c r="EVW205" s="973"/>
      <c r="EVX205" s="973"/>
      <c r="EVY205" s="973"/>
      <c r="EVZ205" s="973"/>
      <c r="EWA205" s="973"/>
      <c r="EWB205" s="973"/>
      <c r="EWC205" s="973"/>
      <c r="EWD205" s="973"/>
      <c r="EWE205" s="973"/>
      <c r="EWF205" s="973"/>
      <c r="EWG205" s="973"/>
      <c r="EWH205" s="973"/>
      <c r="EWI205" s="973"/>
      <c r="EWJ205" s="973"/>
      <c r="EWK205" s="973"/>
      <c r="EWL205" s="973"/>
      <c r="EWM205" s="973"/>
      <c r="EWN205" s="973"/>
      <c r="EWO205" s="973"/>
      <c r="EWP205" s="973"/>
      <c r="EWQ205" s="973"/>
      <c r="EWR205" s="973"/>
      <c r="EWS205" s="973"/>
      <c r="EWT205" s="973"/>
      <c r="EWU205" s="973"/>
      <c r="EWV205" s="973"/>
      <c r="EWW205" s="973"/>
      <c r="EWX205" s="973"/>
      <c r="EWY205" s="973"/>
      <c r="EWZ205" s="973"/>
      <c r="EXA205" s="973"/>
      <c r="EXB205" s="973"/>
      <c r="EXC205" s="973"/>
      <c r="EXD205" s="973"/>
      <c r="EXE205" s="973"/>
      <c r="EXF205" s="973"/>
      <c r="EXG205" s="973"/>
      <c r="EXH205" s="973"/>
      <c r="EXI205" s="973"/>
      <c r="EXJ205" s="973"/>
      <c r="EXK205" s="973"/>
      <c r="EXL205" s="973"/>
      <c r="EXM205" s="973"/>
      <c r="EXN205" s="973"/>
      <c r="EXO205" s="973"/>
      <c r="EXP205" s="973"/>
      <c r="EXQ205" s="973"/>
      <c r="EXR205" s="973"/>
      <c r="EXS205" s="973"/>
      <c r="EXT205" s="973"/>
      <c r="EXU205" s="973"/>
      <c r="EXV205" s="973"/>
      <c r="EXW205" s="973"/>
      <c r="EXX205" s="973"/>
      <c r="EXY205" s="973"/>
      <c r="EXZ205" s="973"/>
      <c r="EYA205" s="973"/>
      <c r="EYB205" s="973"/>
      <c r="EYC205" s="973"/>
      <c r="EYD205" s="973"/>
      <c r="EYE205" s="973"/>
      <c r="EYF205" s="973"/>
      <c r="EYG205" s="973"/>
      <c r="EYH205" s="973"/>
      <c r="EYI205" s="973"/>
      <c r="EYJ205" s="973"/>
      <c r="EYK205" s="973"/>
      <c r="EYL205" s="973"/>
      <c r="EYM205" s="973"/>
      <c r="EYN205" s="973"/>
      <c r="EYO205" s="973"/>
      <c r="EYP205" s="973"/>
      <c r="EYQ205" s="973"/>
      <c r="EYR205" s="973"/>
      <c r="EYS205" s="973"/>
      <c r="EYT205" s="973"/>
      <c r="EYU205" s="973"/>
      <c r="EYV205" s="973"/>
      <c r="EYW205" s="973"/>
      <c r="EYX205" s="973"/>
      <c r="EYY205" s="973"/>
      <c r="EYZ205" s="973"/>
      <c r="EZA205" s="973"/>
      <c r="EZB205" s="973"/>
      <c r="EZC205" s="973"/>
      <c r="EZD205" s="973"/>
      <c r="EZE205" s="973"/>
      <c r="EZF205" s="973"/>
      <c r="EZG205" s="973"/>
      <c r="EZH205" s="973"/>
      <c r="EZI205" s="973"/>
      <c r="EZJ205" s="973"/>
      <c r="EZK205" s="973"/>
      <c r="EZL205" s="973"/>
      <c r="EZM205" s="973"/>
      <c r="EZN205" s="973"/>
      <c r="EZO205" s="973"/>
      <c r="EZP205" s="973"/>
      <c r="EZQ205" s="973"/>
      <c r="EZR205" s="973"/>
      <c r="EZS205" s="973"/>
      <c r="EZT205" s="973"/>
      <c r="EZU205" s="973"/>
      <c r="EZV205" s="973"/>
      <c r="EZW205" s="973"/>
      <c r="EZX205" s="973"/>
      <c r="EZY205" s="973"/>
      <c r="EZZ205" s="973"/>
      <c r="FAA205" s="973"/>
      <c r="FAB205" s="973"/>
      <c r="FAC205" s="973"/>
      <c r="FAD205" s="973"/>
      <c r="FAE205" s="973"/>
      <c r="FAF205" s="973"/>
      <c r="FAG205" s="973"/>
      <c r="FAH205" s="973"/>
      <c r="FAI205" s="973"/>
      <c r="FAJ205" s="973"/>
      <c r="FAK205" s="973"/>
      <c r="FAL205" s="973"/>
      <c r="FAM205" s="973"/>
      <c r="FAN205" s="973"/>
      <c r="FAO205" s="973"/>
      <c r="FAP205" s="973"/>
      <c r="FAQ205" s="973"/>
      <c r="FAR205" s="973"/>
      <c r="FAS205" s="973"/>
      <c r="FAT205" s="973"/>
      <c r="FAU205" s="973"/>
      <c r="FAV205" s="973"/>
      <c r="FAW205" s="973"/>
      <c r="FAX205" s="973"/>
      <c r="FAY205" s="973"/>
      <c r="FAZ205" s="973"/>
      <c r="FBA205" s="973"/>
      <c r="FBB205" s="973"/>
      <c r="FBC205" s="973"/>
      <c r="FBD205" s="973"/>
      <c r="FBE205" s="973"/>
      <c r="FBF205" s="973"/>
      <c r="FBG205" s="973"/>
      <c r="FBH205" s="973"/>
      <c r="FBI205" s="973"/>
      <c r="FBJ205" s="973"/>
      <c r="FBK205" s="973"/>
      <c r="FBL205" s="973"/>
      <c r="FBM205" s="973"/>
      <c r="FBN205" s="973"/>
      <c r="FBO205" s="973"/>
      <c r="FBP205" s="973"/>
      <c r="FBQ205" s="973"/>
      <c r="FBR205" s="973"/>
      <c r="FBS205" s="973"/>
      <c r="FBT205" s="973"/>
      <c r="FBU205" s="973"/>
      <c r="FBV205" s="973"/>
      <c r="FBW205" s="973"/>
      <c r="FBX205" s="973"/>
      <c r="FBY205" s="973"/>
      <c r="FBZ205" s="973"/>
      <c r="FCA205" s="973"/>
      <c r="FCB205" s="973"/>
      <c r="FCC205" s="973"/>
      <c r="FCD205" s="973"/>
      <c r="FCE205" s="973"/>
      <c r="FCF205" s="973"/>
      <c r="FCG205" s="973"/>
      <c r="FCH205" s="973"/>
      <c r="FCI205" s="973"/>
      <c r="FCJ205" s="973"/>
      <c r="FCK205" s="973"/>
      <c r="FCL205" s="973"/>
      <c r="FCM205" s="973"/>
      <c r="FCN205" s="973"/>
      <c r="FCO205" s="973"/>
      <c r="FCP205" s="973"/>
      <c r="FCQ205" s="973"/>
      <c r="FCR205" s="973"/>
      <c r="FCS205" s="973"/>
      <c r="FCT205" s="973"/>
      <c r="FCU205" s="973"/>
      <c r="FCV205" s="973"/>
      <c r="FCW205" s="973"/>
      <c r="FCX205" s="973"/>
      <c r="FCY205" s="973"/>
      <c r="FCZ205" s="973"/>
      <c r="FDA205" s="973"/>
      <c r="FDB205" s="973"/>
      <c r="FDC205" s="973"/>
      <c r="FDD205" s="973"/>
      <c r="FDE205" s="973"/>
      <c r="FDF205" s="973"/>
      <c r="FDG205" s="973"/>
      <c r="FDH205" s="973"/>
      <c r="FDI205" s="973"/>
      <c r="FDJ205" s="973"/>
      <c r="FDK205" s="973"/>
      <c r="FDL205" s="973"/>
      <c r="FDM205" s="973"/>
      <c r="FDN205" s="973"/>
      <c r="FDO205" s="973"/>
      <c r="FDP205" s="973"/>
      <c r="FDQ205" s="973"/>
      <c r="FDR205" s="973"/>
      <c r="FDS205" s="973"/>
      <c r="FDT205" s="973"/>
      <c r="FDU205" s="973"/>
      <c r="FDV205" s="973"/>
      <c r="FDW205" s="973"/>
      <c r="FDX205" s="973"/>
      <c r="FDY205" s="973"/>
      <c r="FDZ205" s="973"/>
      <c r="FEA205" s="973"/>
      <c r="FEB205" s="973"/>
      <c r="FEC205" s="973"/>
      <c r="FED205" s="973"/>
      <c r="FEE205" s="973"/>
      <c r="FEF205" s="973"/>
      <c r="FEG205" s="973"/>
      <c r="FEH205" s="973"/>
      <c r="FEI205" s="973"/>
      <c r="FEJ205" s="973"/>
      <c r="FEK205" s="973"/>
      <c r="FEL205" s="973"/>
      <c r="FEM205" s="973"/>
      <c r="FEN205" s="973"/>
      <c r="FEO205" s="973"/>
      <c r="FEP205" s="973"/>
      <c r="FEQ205" s="973"/>
      <c r="FER205" s="973"/>
      <c r="FES205" s="973"/>
      <c r="FET205" s="973"/>
      <c r="FEU205" s="973"/>
      <c r="FEV205" s="973"/>
      <c r="FEW205" s="973"/>
      <c r="FEX205" s="973"/>
      <c r="FEY205" s="973"/>
      <c r="FEZ205" s="973"/>
      <c r="FFA205" s="973"/>
      <c r="FFB205" s="973"/>
      <c r="FFC205" s="973"/>
      <c r="FFD205" s="973"/>
      <c r="FFE205" s="973"/>
      <c r="FFF205" s="973"/>
      <c r="FFG205" s="973"/>
      <c r="FFH205" s="973"/>
      <c r="FFI205" s="973"/>
      <c r="FFJ205" s="973"/>
      <c r="FFK205" s="973"/>
      <c r="FFL205" s="973"/>
      <c r="FFM205" s="973"/>
      <c r="FFN205" s="973"/>
      <c r="FFO205" s="973"/>
      <c r="FFP205" s="973"/>
      <c r="FFQ205" s="973"/>
      <c r="FFR205" s="973"/>
      <c r="FFS205" s="973"/>
      <c r="FFT205" s="973"/>
      <c r="FFU205" s="973"/>
      <c r="FFV205" s="973"/>
      <c r="FFW205" s="973"/>
      <c r="FFX205" s="973"/>
      <c r="FFY205" s="973"/>
      <c r="FFZ205" s="973"/>
      <c r="FGA205" s="973"/>
      <c r="FGB205" s="973"/>
      <c r="FGC205" s="973"/>
      <c r="FGD205" s="973"/>
      <c r="FGE205" s="973"/>
      <c r="FGF205" s="973"/>
      <c r="FGG205" s="973"/>
      <c r="FGH205" s="973"/>
      <c r="FGI205" s="973"/>
      <c r="FGJ205" s="973"/>
      <c r="FGK205" s="973"/>
      <c r="FGL205" s="973"/>
      <c r="FGM205" s="973"/>
      <c r="FGN205" s="973"/>
      <c r="FGO205" s="973"/>
      <c r="FGP205" s="973"/>
      <c r="FGQ205" s="973"/>
      <c r="FGR205" s="973"/>
      <c r="FGS205" s="973"/>
      <c r="FGT205" s="973"/>
      <c r="FGU205" s="973"/>
      <c r="FGV205" s="973"/>
      <c r="FGW205" s="973"/>
      <c r="FGX205" s="973"/>
      <c r="FGY205" s="973"/>
      <c r="FGZ205" s="973"/>
      <c r="FHA205" s="973"/>
      <c r="FHB205" s="973"/>
      <c r="FHC205" s="973"/>
      <c r="FHD205" s="973"/>
      <c r="FHE205" s="973"/>
      <c r="FHF205" s="973"/>
      <c r="FHG205" s="973"/>
      <c r="FHH205" s="973"/>
      <c r="FHI205" s="973"/>
      <c r="FHJ205" s="973"/>
      <c r="FHK205" s="973"/>
      <c r="FHL205" s="973"/>
      <c r="FHM205" s="973"/>
      <c r="FHN205" s="973"/>
      <c r="FHO205" s="973"/>
      <c r="FHP205" s="973"/>
      <c r="FHQ205" s="973"/>
      <c r="FHR205" s="973"/>
      <c r="FHS205" s="973"/>
      <c r="FHT205" s="973"/>
      <c r="FHU205" s="973"/>
      <c r="FHV205" s="973"/>
      <c r="FHW205" s="973"/>
      <c r="FHX205" s="973"/>
      <c r="FHY205" s="973"/>
      <c r="FHZ205" s="973"/>
      <c r="FIA205" s="973"/>
      <c r="FIB205" s="973"/>
      <c r="FIC205" s="973"/>
      <c r="FID205" s="973"/>
      <c r="FIE205" s="973"/>
      <c r="FIF205" s="973"/>
      <c r="FIG205" s="973"/>
      <c r="FIH205" s="973"/>
      <c r="FII205" s="973"/>
      <c r="FIJ205" s="973"/>
      <c r="FIK205" s="973"/>
      <c r="FIL205" s="973"/>
      <c r="FIM205" s="973"/>
      <c r="FIN205" s="973"/>
      <c r="FIO205" s="973"/>
      <c r="FIP205" s="973"/>
      <c r="FIQ205" s="973"/>
      <c r="FIR205" s="973"/>
      <c r="FIS205" s="973"/>
      <c r="FIT205" s="973"/>
      <c r="FIU205" s="973"/>
      <c r="FIV205" s="973"/>
      <c r="FIW205" s="973"/>
      <c r="FIX205" s="973"/>
      <c r="FIY205" s="973"/>
      <c r="FIZ205" s="973"/>
      <c r="FJA205" s="973"/>
      <c r="FJB205" s="973"/>
      <c r="FJC205" s="973"/>
      <c r="FJD205" s="973"/>
      <c r="FJE205" s="973"/>
      <c r="FJF205" s="973"/>
      <c r="FJG205" s="973"/>
      <c r="FJH205" s="973"/>
      <c r="FJI205" s="973"/>
      <c r="FJJ205" s="973"/>
      <c r="FJK205" s="973"/>
      <c r="FJL205" s="973"/>
      <c r="FJM205" s="973"/>
      <c r="FJN205" s="973"/>
      <c r="FJO205" s="973"/>
      <c r="FJP205" s="973"/>
      <c r="FJQ205" s="973"/>
      <c r="FJR205" s="973"/>
      <c r="FJS205" s="973"/>
      <c r="FJT205" s="973"/>
      <c r="FJU205" s="973"/>
      <c r="FJV205" s="973"/>
      <c r="FJW205" s="973"/>
      <c r="FJX205" s="973"/>
      <c r="FJY205" s="973"/>
      <c r="FJZ205" s="973"/>
      <c r="FKA205" s="973"/>
      <c r="FKB205" s="973"/>
      <c r="FKC205" s="973"/>
      <c r="FKD205" s="973"/>
      <c r="FKE205" s="973"/>
      <c r="FKF205" s="973"/>
      <c r="FKG205" s="973"/>
      <c r="FKH205" s="973"/>
      <c r="FKI205" s="973"/>
      <c r="FKJ205" s="973"/>
      <c r="FKK205" s="973"/>
      <c r="FKL205" s="973"/>
      <c r="FKM205" s="973"/>
      <c r="FKN205" s="973"/>
      <c r="FKO205" s="973"/>
      <c r="FKP205" s="973"/>
      <c r="FKQ205" s="973"/>
      <c r="FKR205" s="973"/>
      <c r="FKS205" s="973"/>
      <c r="FKT205" s="973"/>
      <c r="FKU205" s="973"/>
      <c r="FKV205" s="973"/>
      <c r="FKW205" s="973"/>
      <c r="FKX205" s="973"/>
      <c r="FKY205" s="973"/>
      <c r="FKZ205" s="973"/>
      <c r="FLA205" s="973"/>
      <c r="FLB205" s="973"/>
      <c r="FLC205" s="973"/>
      <c r="FLD205" s="973"/>
      <c r="FLE205" s="973"/>
      <c r="FLF205" s="973"/>
      <c r="FLG205" s="973"/>
      <c r="FLH205" s="973"/>
      <c r="FLI205" s="973"/>
      <c r="FLJ205" s="973"/>
      <c r="FLK205" s="973"/>
      <c r="FLL205" s="973"/>
      <c r="FLM205" s="973"/>
      <c r="FLN205" s="973"/>
      <c r="FLO205" s="973"/>
      <c r="FLP205" s="973"/>
      <c r="FLQ205" s="973"/>
      <c r="FLR205" s="973"/>
      <c r="FLS205" s="973"/>
      <c r="FLT205" s="973"/>
      <c r="FLU205" s="973"/>
      <c r="FLV205" s="973"/>
      <c r="FLW205" s="973"/>
      <c r="FLX205" s="973"/>
      <c r="FLY205" s="973"/>
      <c r="FLZ205" s="973"/>
      <c r="FMA205" s="973"/>
      <c r="FMB205" s="973"/>
      <c r="FMC205" s="973"/>
      <c r="FMD205" s="973"/>
      <c r="FME205" s="973"/>
      <c r="FMF205" s="973"/>
      <c r="FMG205" s="973"/>
      <c r="FMH205" s="973"/>
      <c r="FMI205" s="973"/>
      <c r="FMJ205" s="973"/>
      <c r="FMK205" s="973"/>
      <c r="FML205" s="973"/>
      <c r="FMM205" s="973"/>
      <c r="FMN205" s="973"/>
      <c r="FMO205" s="973"/>
      <c r="FMP205" s="973"/>
      <c r="FMQ205" s="973"/>
      <c r="FMR205" s="973"/>
      <c r="FMS205" s="973"/>
      <c r="FMT205" s="973"/>
      <c r="FMU205" s="973"/>
      <c r="FMV205" s="973"/>
      <c r="FMW205" s="973"/>
      <c r="FMX205" s="973"/>
      <c r="FMY205" s="973"/>
      <c r="FMZ205" s="973"/>
      <c r="FNA205" s="973"/>
      <c r="FNB205" s="973"/>
      <c r="FNC205" s="973"/>
      <c r="FND205" s="973"/>
      <c r="FNE205" s="973"/>
      <c r="FNF205" s="973"/>
      <c r="FNG205" s="973"/>
      <c r="FNH205" s="973"/>
      <c r="FNI205" s="973"/>
      <c r="FNJ205" s="973"/>
      <c r="FNK205" s="973"/>
      <c r="FNL205" s="973"/>
      <c r="FNM205" s="973"/>
      <c r="FNN205" s="973"/>
      <c r="FNO205" s="973"/>
      <c r="FNP205" s="973"/>
      <c r="FNQ205" s="973"/>
      <c r="FNR205" s="973"/>
      <c r="FNS205" s="973"/>
      <c r="FNT205" s="973"/>
      <c r="FNU205" s="973"/>
      <c r="FNV205" s="973"/>
      <c r="FNW205" s="973"/>
      <c r="FNX205" s="973"/>
      <c r="FNY205" s="973"/>
      <c r="FNZ205" s="973"/>
      <c r="FOA205" s="973"/>
      <c r="FOB205" s="973"/>
      <c r="FOC205" s="973"/>
      <c r="FOD205" s="973"/>
      <c r="FOE205" s="973"/>
      <c r="FOF205" s="973"/>
      <c r="FOG205" s="973"/>
      <c r="FOH205" s="973"/>
      <c r="FOI205" s="973"/>
      <c r="FOJ205" s="973"/>
      <c r="FOK205" s="973"/>
      <c r="FOL205" s="973"/>
      <c r="FOM205" s="973"/>
      <c r="FON205" s="973"/>
      <c r="FOO205" s="973"/>
      <c r="FOP205" s="973"/>
      <c r="FOQ205" s="973"/>
      <c r="FOR205" s="973"/>
      <c r="FOS205" s="973"/>
      <c r="FOT205" s="973"/>
      <c r="FOU205" s="973"/>
      <c r="FOV205" s="973"/>
      <c r="FOW205" s="973"/>
      <c r="FOX205" s="973"/>
      <c r="FOY205" s="973"/>
      <c r="FOZ205" s="973"/>
      <c r="FPA205" s="973"/>
      <c r="FPB205" s="973"/>
      <c r="FPC205" s="973"/>
      <c r="FPD205" s="973"/>
      <c r="FPE205" s="973"/>
      <c r="FPF205" s="973"/>
      <c r="FPG205" s="973"/>
      <c r="FPH205" s="973"/>
      <c r="FPI205" s="973"/>
      <c r="FPJ205" s="973"/>
      <c r="FPK205" s="973"/>
      <c r="FPL205" s="973"/>
      <c r="FPM205" s="973"/>
      <c r="FPN205" s="973"/>
      <c r="FPO205" s="973"/>
      <c r="FPP205" s="973"/>
      <c r="FPQ205" s="973"/>
      <c r="FPR205" s="973"/>
      <c r="FPS205" s="973"/>
      <c r="FPT205" s="973"/>
      <c r="FPU205" s="973"/>
      <c r="FPV205" s="973"/>
      <c r="FPW205" s="973"/>
      <c r="FPX205" s="973"/>
      <c r="FPY205" s="973"/>
      <c r="FPZ205" s="973"/>
      <c r="FQA205" s="973"/>
      <c r="FQB205" s="973"/>
      <c r="FQC205" s="973"/>
      <c r="FQD205" s="973"/>
      <c r="FQE205" s="973"/>
      <c r="FQF205" s="973"/>
      <c r="FQG205" s="973"/>
      <c r="FQH205" s="973"/>
      <c r="FQI205" s="973"/>
      <c r="FQJ205" s="973"/>
      <c r="FQK205" s="973"/>
      <c r="FQL205" s="973"/>
      <c r="FQM205" s="973"/>
      <c r="FQN205" s="973"/>
      <c r="FQO205" s="973"/>
      <c r="FQP205" s="973"/>
      <c r="FQQ205" s="973"/>
      <c r="FQR205" s="973"/>
      <c r="FQS205" s="973"/>
      <c r="FQT205" s="973"/>
      <c r="FQU205" s="973"/>
      <c r="FQV205" s="973"/>
      <c r="FQW205" s="973"/>
      <c r="FQX205" s="973"/>
      <c r="FQY205" s="973"/>
      <c r="FQZ205" s="973"/>
      <c r="FRA205" s="973"/>
      <c r="FRB205" s="973"/>
      <c r="FRC205" s="973"/>
      <c r="FRD205" s="973"/>
      <c r="FRE205" s="973"/>
      <c r="FRF205" s="973"/>
      <c r="FRG205" s="973"/>
      <c r="FRH205" s="973"/>
      <c r="FRI205" s="973"/>
      <c r="FRJ205" s="973"/>
      <c r="FRK205" s="973"/>
      <c r="FRL205" s="973"/>
      <c r="FRM205" s="973"/>
      <c r="FRN205" s="973"/>
      <c r="FRO205" s="973"/>
      <c r="FRP205" s="973"/>
      <c r="FRQ205" s="973"/>
      <c r="FRR205" s="973"/>
      <c r="FRS205" s="973"/>
      <c r="FRT205" s="973"/>
      <c r="FRU205" s="973"/>
      <c r="FRV205" s="973"/>
      <c r="FRW205" s="973"/>
      <c r="FRX205" s="973"/>
      <c r="FRY205" s="973"/>
      <c r="FRZ205" s="973"/>
      <c r="FSA205" s="973"/>
      <c r="FSB205" s="973"/>
      <c r="FSC205" s="973"/>
      <c r="FSD205" s="973"/>
      <c r="FSE205" s="973"/>
      <c r="FSF205" s="973"/>
      <c r="FSG205" s="973"/>
      <c r="FSH205" s="973"/>
      <c r="FSI205" s="973"/>
      <c r="FSJ205" s="973"/>
      <c r="FSK205" s="973"/>
      <c r="FSL205" s="973"/>
      <c r="FSM205" s="973"/>
      <c r="FSN205" s="973"/>
      <c r="FSO205" s="973"/>
      <c r="FSP205" s="973"/>
      <c r="FSQ205" s="973"/>
      <c r="FSR205" s="973"/>
      <c r="FSS205" s="973"/>
      <c r="FST205" s="973"/>
      <c r="FSU205" s="973"/>
      <c r="FSV205" s="973"/>
      <c r="FSW205" s="973"/>
      <c r="FSX205" s="973"/>
      <c r="FSY205" s="973"/>
      <c r="FSZ205" s="973"/>
      <c r="FTA205" s="973"/>
      <c r="FTB205" s="973"/>
      <c r="FTC205" s="973"/>
      <c r="FTD205" s="973"/>
      <c r="FTE205" s="973"/>
      <c r="FTF205" s="973"/>
      <c r="FTG205" s="973"/>
      <c r="FTH205" s="973"/>
      <c r="FTI205" s="973"/>
      <c r="FTJ205" s="973"/>
      <c r="FTK205" s="973"/>
      <c r="FTL205" s="973"/>
      <c r="FTM205" s="973"/>
      <c r="FTN205" s="973"/>
      <c r="FTO205" s="973"/>
      <c r="FTP205" s="973"/>
      <c r="FTQ205" s="973"/>
      <c r="FTR205" s="973"/>
      <c r="FTS205" s="973"/>
      <c r="FTT205" s="973"/>
      <c r="FTU205" s="973"/>
      <c r="FTV205" s="973"/>
      <c r="FTW205" s="973"/>
      <c r="FTX205" s="973"/>
      <c r="FTY205" s="973"/>
      <c r="FTZ205" s="973"/>
      <c r="FUA205" s="973"/>
      <c r="FUB205" s="973"/>
      <c r="FUC205" s="973"/>
      <c r="FUD205" s="973"/>
      <c r="FUE205" s="973"/>
      <c r="FUF205" s="973"/>
      <c r="FUG205" s="973"/>
      <c r="FUH205" s="973"/>
      <c r="FUI205" s="973"/>
      <c r="FUJ205" s="973"/>
      <c r="FUK205" s="973"/>
      <c r="FUL205" s="973"/>
      <c r="FUM205" s="973"/>
      <c r="FUN205" s="973"/>
      <c r="FUO205" s="973"/>
      <c r="FUP205" s="973"/>
      <c r="FUQ205" s="973"/>
      <c r="FUR205" s="973"/>
      <c r="FUS205" s="973"/>
      <c r="FUT205" s="973"/>
      <c r="FUU205" s="973"/>
      <c r="FUV205" s="973"/>
      <c r="FUW205" s="973"/>
      <c r="FUX205" s="973"/>
      <c r="FUY205" s="973"/>
      <c r="FUZ205" s="973"/>
      <c r="FVA205" s="973"/>
      <c r="FVB205" s="973"/>
      <c r="FVC205" s="973"/>
      <c r="FVD205" s="973"/>
      <c r="FVE205" s="973"/>
      <c r="FVF205" s="973"/>
      <c r="FVG205" s="973"/>
      <c r="FVH205" s="973"/>
      <c r="FVI205" s="973"/>
      <c r="FVJ205" s="973"/>
      <c r="FVK205" s="973"/>
      <c r="FVL205" s="973"/>
      <c r="FVM205" s="973"/>
      <c r="FVN205" s="973"/>
      <c r="FVO205" s="973"/>
      <c r="FVP205" s="973"/>
      <c r="FVQ205" s="973"/>
      <c r="FVR205" s="973"/>
      <c r="FVS205" s="973"/>
      <c r="FVT205" s="973"/>
      <c r="FVU205" s="973"/>
      <c r="FVV205" s="973"/>
      <c r="FVW205" s="973"/>
      <c r="FVX205" s="973"/>
      <c r="FVY205" s="973"/>
      <c r="FVZ205" s="973"/>
      <c r="FWA205" s="973"/>
      <c r="FWB205" s="973"/>
      <c r="FWC205" s="973"/>
      <c r="FWD205" s="973"/>
      <c r="FWE205" s="973"/>
      <c r="FWF205" s="973"/>
      <c r="FWG205" s="973"/>
      <c r="FWH205" s="973"/>
      <c r="FWI205" s="973"/>
      <c r="FWJ205" s="973"/>
      <c r="FWK205" s="973"/>
      <c r="FWL205" s="973"/>
      <c r="FWM205" s="973"/>
      <c r="FWN205" s="973"/>
      <c r="FWO205" s="973"/>
      <c r="FWP205" s="973"/>
      <c r="FWQ205" s="973"/>
      <c r="FWR205" s="973"/>
      <c r="FWS205" s="973"/>
      <c r="FWT205" s="973"/>
      <c r="FWU205" s="973"/>
      <c r="FWV205" s="973"/>
      <c r="FWW205" s="973"/>
      <c r="FWX205" s="973"/>
      <c r="FWY205" s="973"/>
      <c r="FWZ205" s="973"/>
      <c r="FXA205" s="973"/>
      <c r="FXB205" s="973"/>
      <c r="FXC205" s="973"/>
      <c r="FXD205" s="973"/>
      <c r="FXE205" s="973"/>
      <c r="FXF205" s="973"/>
      <c r="FXG205" s="973"/>
      <c r="FXH205" s="973"/>
      <c r="FXI205" s="973"/>
      <c r="FXJ205" s="973"/>
      <c r="FXK205" s="973"/>
      <c r="FXL205" s="973"/>
      <c r="FXM205" s="973"/>
      <c r="FXN205" s="973"/>
      <c r="FXO205" s="973"/>
      <c r="FXP205" s="973"/>
      <c r="FXQ205" s="973"/>
      <c r="FXR205" s="973"/>
      <c r="FXS205" s="973"/>
      <c r="FXT205" s="973"/>
      <c r="FXU205" s="973"/>
      <c r="FXV205" s="973"/>
      <c r="FXW205" s="973"/>
      <c r="FXX205" s="973"/>
      <c r="FXY205" s="973"/>
      <c r="FXZ205" s="973"/>
      <c r="FYA205" s="973"/>
      <c r="FYB205" s="973"/>
      <c r="FYC205" s="973"/>
      <c r="FYD205" s="973"/>
      <c r="FYE205" s="973"/>
      <c r="FYF205" s="973"/>
      <c r="FYG205" s="973"/>
      <c r="FYH205" s="973"/>
      <c r="FYI205" s="973"/>
      <c r="FYJ205" s="973"/>
      <c r="FYK205" s="973"/>
      <c r="FYL205" s="973"/>
      <c r="FYM205" s="973"/>
      <c r="FYN205" s="973"/>
      <c r="FYO205" s="973"/>
      <c r="FYP205" s="973"/>
      <c r="FYQ205" s="973"/>
      <c r="FYR205" s="973"/>
      <c r="FYS205" s="973"/>
      <c r="FYT205" s="973"/>
      <c r="FYU205" s="973"/>
      <c r="FYV205" s="973"/>
      <c r="FYW205" s="973"/>
      <c r="FYX205" s="973"/>
      <c r="FYY205" s="973"/>
      <c r="FYZ205" s="973"/>
      <c r="FZA205" s="973"/>
      <c r="FZB205" s="973"/>
      <c r="FZC205" s="973"/>
      <c r="FZD205" s="973"/>
      <c r="FZE205" s="973"/>
      <c r="FZF205" s="973"/>
      <c r="FZG205" s="973"/>
      <c r="FZH205" s="973"/>
      <c r="FZI205" s="973"/>
      <c r="FZJ205" s="973"/>
      <c r="FZK205" s="973"/>
      <c r="FZL205" s="973"/>
      <c r="FZM205" s="973"/>
      <c r="FZN205" s="973"/>
      <c r="FZO205" s="973"/>
      <c r="FZP205" s="973"/>
      <c r="FZQ205" s="973"/>
      <c r="FZR205" s="973"/>
      <c r="FZS205" s="973"/>
      <c r="FZT205" s="973"/>
      <c r="FZU205" s="973"/>
      <c r="FZV205" s="973"/>
      <c r="FZW205" s="973"/>
      <c r="FZX205" s="973"/>
      <c r="FZY205" s="973"/>
      <c r="FZZ205" s="973"/>
      <c r="GAA205" s="973"/>
      <c r="GAB205" s="973"/>
      <c r="GAC205" s="973"/>
      <c r="GAD205" s="973"/>
      <c r="GAE205" s="973"/>
      <c r="GAF205" s="973"/>
      <c r="GAG205" s="973"/>
      <c r="GAH205" s="973"/>
      <c r="GAI205" s="973"/>
      <c r="GAJ205" s="973"/>
      <c r="GAK205" s="973"/>
      <c r="GAL205" s="973"/>
      <c r="GAM205" s="973"/>
      <c r="GAN205" s="973"/>
      <c r="GAO205" s="973"/>
      <c r="GAP205" s="973"/>
      <c r="GAQ205" s="973"/>
      <c r="GAR205" s="973"/>
      <c r="GAS205" s="973"/>
      <c r="GAT205" s="973"/>
      <c r="GAU205" s="973"/>
      <c r="GAV205" s="973"/>
      <c r="GAW205" s="973"/>
      <c r="GAX205" s="973"/>
      <c r="GAY205" s="973"/>
      <c r="GAZ205" s="973"/>
      <c r="GBA205" s="973"/>
      <c r="GBB205" s="973"/>
      <c r="GBC205" s="973"/>
      <c r="GBD205" s="973"/>
      <c r="GBE205" s="973"/>
      <c r="GBF205" s="973"/>
      <c r="GBG205" s="973"/>
      <c r="GBH205" s="973"/>
      <c r="GBI205" s="973"/>
      <c r="GBJ205" s="973"/>
      <c r="GBK205" s="973"/>
      <c r="GBL205" s="973"/>
      <c r="GBM205" s="973"/>
      <c r="GBN205" s="973"/>
      <c r="GBO205" s="973"/>
      <c r="GBP205" s="973"/>
      <c r="GBQ205" s="973"/>
      <c r="GBR205" s="973"/>
      <c r="GBS205" s="973"/>
      <c r="GBT205" s="973"/>
      <c r="GBU205" s="973"/>
      <c r="GBV205" s="973"/>
      <c r="GBW205" s="973"/>
      <c r="GBX205" s="973"/>
      <c r="GBY205" s="973"/>
      <c r="GBZ205" s="973"/>
      <c r="GCA205" s="973"/>
      <c r="GCB205" s="973"/>
      <c r="GCC205" s="973"/>
      <c r="GCD205" s="973"/>
      <c r="GCE205" s="973"/>
      <c r="GCF205" s="973"/>
      <c r="GCG205" s="973"/>
      <c r="GCH205" s="973"/>
      <c r="GCI205" s="973"/>
      <c r="GCJ205" s="973"/>
      <c r="GCK205" s="973"/>
      <c r="GCL205" s="973"/>
      <c r="GCM205" s="973"/>
      <c r="GCN205" s="973"/>
      <c r="GCO205" s="973"/>
      <c r="GCP205" s="973"/>
      <c r="GCQ205" s="973"/>
      <c r="GCR205" s="973"/>
      <c r="GCS205" s="973"/>
      <c r="GCT205" s="973"/>
      <c r="GCU205" s="973"/>
      <c r="GCV205" s="973"/>
      <c r="GCW205" s="973"/>
      <c r="GCX205" s="973"/>
      <c r="GCY205" s="973"/>
      <c r="GCZ205" s="973"/>
      <c r="GDA205" s="973"/>
      <c r="GDB205" s="973"/>
      <c r="GDC205" s="973"/>
      <c r="GDD205" s="973"/>
      <c r="GDE205" s="973"/>
      <c r="GDF205" s="973"/>
      <c r="GDG205" s="973"/>
      <c r="GDH205" s="973"/>
      <c r="GDI205" s="973"/>
      <c r="GDJ205" s="973"/>
      <c r="GDK205" s="973"/>
      <c r="GDL205" s="973"/>
      <c r="GDM205" s="973"/>
      <c r="GDN205" s="973"/>
      <c r="GDO205" s="973"/>
      <c r="GDP205" s="973"/>
      <c r="GDQ205" s="973"/>
      <c r="GDR205" s="973"/>
      <c r="GDS205" s="973"/>
      <c r="GDT205" s="973"/>
      <c r="GDU205" s="973"/>
      <c r="GDV205" s="973"/>
      <c r="GDW205" s="973"/>
      <c r="GDX205" s="973"/>
      <c r="GDY205" s="973"/>
      <c r="GDZ205" s="973"/>
      <c r="GEA205" s="973"/>
      <c r="GEB205" s="973"/>
      <c r="GEC205" s="973"/>
      <c r="GED205" s="973"/>
      <c r="GEE205" s="973"/>
      <c r="GEF205" s="973"/>
      <c r="GEG205" s="973"/>
      <c r="GEH205" s="973"/>
      <c r="GEI205" s="973"/>
      <c r="GEJ205" s="973"/>
      <c r="GEK205" s="973"/>
      <c r="GEL205" s="973"/>
      <c r="GEM205" s="973"/>
      <c r="GEN205" s="973"/>
      <c r="GEO205" s="973"/>
      <c r="GEP205" s="973"/>
      <c r="GEQ205" s="973"/>
      <c r="GER205" s="973"/>
      <c r="GES205" s="973"/>
      <c r="GET205" s="973"/>
      <c r="GEU205" s="973"/>
      <c r="GEV205" s="973"/>
      <c r="GEW205" s="973"/>
      <c r="GEX205" s="973"/>
      <c r="GEY205" s="973"/>
      <c r="GEZ205" s="973"/>
      <c r="GFA205" s="973"/>
      <c r="GFB205" s="973"/>
      <c r="GFC205" s="973"/>
      <c r="GFD205" s="973"/>
      <c r="GFE205" s="973"/>
      <c r="GFF205" s="973"/>
      <c r="GFG205" s="973"/>
      <c r="GFH205" s="973"/>
      <c r="GFI205" s="973"/>
      <c r="GFJ205" s="973"/>
      <c r="GFK205" s="973"/>
      <c r="GFL205" s="973"/>
      <c r="GFM205" s="973"/>
      <c r="GFN205" s="973"/>
      <c r="GFO205" s="973"/>
      <c r="GFP205" s="973"/>
      <c r="GFQ205" s="973"/>
      <c r="GFR205" s="973"/>
      <c r="GFS205" s="973"/>
      <c r="GFT205" s="973"/>
      <c r="GFU205" s="973"/>
      <c r="GFV205" s="973"/>
      <c r="GFW205" s="973"/>
      <c r="GFX205" s="973"/>
      <c r="GFY205" s="973"/>
      <c r="GFZ205" s="973"/>
      <c r="GGA205" s="973"/>
      <c r="GGB205" s="973"/>
      <c r="GGC205" s="973"/>
      <c r="GGD205" s="973"/>
      <c r="GGE205" s="973"/>
      <c r="GGF205" s="973"/>
      <c r="GGG205" s="973"/>
      <c r="GGH205" s="973"/>
      <c r="GGI205" s="973"/>
      <c r="GGJ205" s="973"/>
      <c r="GGK205" s="973"/>
      <c r="GGL205" s="973"/>
      <c r="GGM205" s="973"/>
      <c r="GGN205" s="973"/>
      <c r="GGO205" s="973"/>
      <c r="GGP205" s="973"/>
      <c r="GGQ205" s="973"/>
      <c r="GGR205" s="973"/>
      <c r="GGS205" s="973"/>
      <c r="GGT205" s="973"/>
      <c r="GGU205" s="973"/>
      <c r="GGV205" s="973"/>
      <c r="GGW205" s="973"/>
      <c r="GGX205" s="973"/>
      <c r="GGY205" s="973"/>
      <c r="GGZ205" s="973"/>
      <c r="GHA205" s="973"/>
      <c r="GHB205" s="973"/>
      <c r="GHC205" s="973"/>
      <c r="GHD205" s="973"/>
      <c r="GHE205" s="973"/>
      <c r="GHF205" s="973"/>
      <c r="GHG205" s="973"/>
      <c r="GHH205" s="973"/>
      <c r="GHI205" s="973"/>
      <c r="GHJ205" s="973"/>
      <c r="GHK205" s="973"/>
      <c r="GHL205" s="973"/>
      <c r="GHM205" s="973"/>
      <c r="GHN205" s="973"/>
      <c r="GHO205" s="973"/>
      <c r="GHP205" s="973"/>
      <c r="GHQ205" s="973"/>
      <c r="GHR205" s="973"/>
      <c r="GHS205" s="973"/>
      <c r="GHT205" s="973"/>
      <c r="GHU205" s="973"/>
      <c r="GHV205" s="973"/>
      <c r="GHW205" s="973"/>
      <c r="GHX205" s="973"/>
      <c r="GHY205" s="973"/>
      <c r="GHZ205" s="973"/>
      <c r="GIA205" s="973"/>
      <c r="GIB205" s="973"/>
      <c r="GIC205" s="973"/>
      <c r="GID205" s="973"/>
      <c r="GIE205" s="973"/>
      <c r="GIF205" s="973"/>
      <c r="GIG205" s="973"/>
      <c r="GIH205" s="973"/>
      <c r="GII205" s="973"/>
      <c r="GIJ205" s="973"/>
      <c r="GIK205" s="973"/>
      <c r="GIL205" s="973"/>
      <c r="GIM205" s="973"/>
      <c r="GIN205" s="973"/>
      <c r="GIO205" s="973"/>
      <c r="GIP205" s="973"/>
      <c r="GIQ205" s="973"/>
      <c r="GIR205" s="973"/>
      <c r="GIS205" s="973"/>
      <c r="GIT205" s="973"/>
      <c r="GIU205" s="973"/>
      <c r="GIV205" s="973"/>
      <c r="GIW205" s="973"/>
      <c r="GIX205" s="973"/>
      <c r="GIY205" s="973"/>
      <c r="GIZ205" s="973"/>
      <c r="GJA205" s="973"/>
      <c r="GJB205" s="973"/>
      <c r="GJC205" s="973"/>
      <c r="GJD205" s="973"/>
      <c r="GJE205" s="973"/>
      <c r="GJF205" s="973"/>
      <c r="GJG205" s="973"/>
      <c r="GJH205" s="973"/>
      <c r="GJI205" s="973"/>
      <c r="GJJ205" s="973"/>
      <c r="GJK205" s="973"/>
      <c r="GJL205" s="973"/>
      <c r="GJM205" s="973"/>
      <c r="GJN205" s="973"/>
      <c r="GJO205" s="973"/>
      <c r="GJP205" s="973"/>
      <c r="GJQ205" s="973"/>
      <c r="GJR205" s="973"/>
      <c r="GJS205" s="973"/>
      <c r="GJT205" s="973"/>
      <c r="GJU205" s="973"/>
      <c r="GJV205" s="973"/>
      <c r="GJW205" s="973"/>
      <c r="GJX205" s="973"/>
      <c r="GJY205" s="973"/>
      <c r="GJZ205" s="973"/>
      <c r="GKA205" s="973"/>
      <c r="GKB205" s="973"/>
      <c r="GKC205" s="973"/>
      <c r="GKD205" s="973"/>
      <c r="GKE205" s="973"/>
      <c r="GKF205" s="973"/>
      <c r="GKG205" s="973"/>
      <c r="GKH205" s="973"/>
      <c r="GKI205" s="973"/>
      <c r="GKJ205" s="973"/>
      <c r="GKK205" s="973"/>
      <c r="GKL205" s="973"/>
      <c r="GKM205" s="973"/>
      <c r="GKN205" s="973"/>
      <c r="GKO205" s="973"/>
      <c r="GKP205" s="973"/>
      <c r="GKQ205" s="973"/>
      <c r="GKR205" s="973"/>
      <c r="GKS205" s="973"/>
      <c r="GKT205" s="973"/>
      <c r="GKU205" s="973"/>
      <c r="GKV205" s="973"/>
      <c r="GKW205" s="973"/>
      <c r="GKX205" s="973"/>
      <c r="GKY205" s="973"/>
      <c r="GKZ205" s="973"/>
      <c r="GLA205" s="973"/>
      <c r="GLB205" s="973"/>
      <c r="GLC205" s="973"/>
      <c r="GLD205" s="973"/>
      <c r="GLE205" s="973"/>
      <c r="GLF205" s="973"/>
      <c r="GLG205" s="973"/>
      <c r="GLH205" s="973"/>
      <c r="GLI205" s="973"/>
      <c r="GLJ205" s="973"/>
      <c r="GLK205" s="973"/>
      <c r="GLL205" s="973"/>
      <c r="GLM205" s="973"/>
      <c r="GLN205" s="973"/>
      <c r="GLO205" s="973"/>
      <c r="GLP205" s="973"/>
      <c r="GLQ205" s="973"/>
      <c r="GLR205" s="973"/>
      <c r="GLS205" s="973"/>
      <c r="GLT205" s="973"/>
      <c r="GLU205" s="973"/>
      <c r="GLV205" s="973"/>
      <c r="GLW205" s="973"/>
      <c r="GLX205" s="973"/>
      <c r="GLY205" s="973"/>
      <c r="GLZ205" s="973"/>
      <c r="GMA205" s="973"/>
      <c r="GMB205" s="973"/>
      <c r="GMC205" s="973"/>
      <c r="GMD205" s="973"/>
      <c r="GME205" s="973"/>
      <c r="GMF205" s="973"/>
      <c r="GMG205" s="973"/>
      <c r="GMH205" s="973"/>
      <c r="GMI205" s="973"/>
      <c r="GMJ205" s="973"/>
      <c r="GMK205" s="973"/>
      <c r="GML205" s="973"/>
      <c r="GMM205" s="973"/>
      <c r="GMN205" s="973"/>
      <c r="GMO205" s="973"/>
      <c r="GMP205" s="973"/>
      <c r="GMQ205" s="973"/>
      <c r="GMR205" s="973"/>
      <c r="GMS205" s="973"/>
      <c r="GMT205" s="973"/>
      <c r="GMU205" s="973"/>
      <c r="GMV205" s="973"/>
      <c r="GMW205" s="973"/>
      <c r="GMX205" s="973"/>
      <c r="GMY205" s="973"/>
      <c r="GMZ205" s="973"/>
      <c r="GNA205" s="973"/>
      <c r="GNB205" s="973"/>
      <c r="GNC205" s="973"/>
      <c r="GND205" s="973"/>
      <c r="GNE205" s="973"/>
      <c r="GNF205" s="973"/>
      <c r="GNG205" s="973"/>
      <c r="GNH205" s="973"/>
      <c r="GNI205" s="973"/>
      <c r="GNJ205" s="973"/>
      <c r="GNK205" s="973"/>
      <c r="GNL205" s="973"/>
      <c r="GNM205" s="973"/>
      <c r="GNN205" s="973"/>
      <c r="GNO205" s="973"/>
      <c r="GNP205" s="973"/>
      <c r="GNQ205" s="973"/>
      <c r="GNR205" s="973"/>
      <c r="GNS205" s="973"/>
      <c r="GNT205" s="973"/>
      <c r="GNU205" s="973"/>
      <c r="GNV205" s="973"/>
      <c r="GNW205" s="973"/>
      <c r="GNX205" s="973"/>
      <c r="GNY205" s="973"/>
      <c r="GNZ205" s="973"/>
      <c r="GOA205" s="973"/>
      <c r="GOB205" s="973"/>
      <c r="GOC205" s="973"/>
      <c r="GOD205" s="973"/>
      <c r="GOE205" s="973"/>
      <c r="GOF205" s="973"/>
      <c r="GOG205" s="973"/>
      <c r="GOH205" s="973"/>
      <c r="GOI205" s="973"/>
      <c r="GOJ205" s="973"/>
      <c r="GOK205" s="973"/>
      <c r="GOL205" s="973"/>
      <c r="GOM205" s="973"/>
      <c r="GON205" s="973"/>
      <c r="GOO205" s="973"/>
      <c r="GOP205" s="973"/>
      <c r="GOQ205" s="973"/>
      <c r="GOR205" s="973"/>
      <c r="GOS205" s="973"/>
      <c r="GOT205" s="973"/>
      <c r="GOU205" s="973"/>
      <c r="GOV205" s="973"/>
      <c r="GOW205" s="973"/>
      <c r="GOX205" s="973"/>
      <c r="GOY205" s="973"/>
      <c r="GOZ205" s="973"/>
      <c r="GPA205" s="973"/>
      <c r="GPB205" s="973"/>
      <c r="GPC205" s="973"/>
      <c r="GPD205" s="973"/>
      <c r="GPE205" s="973"/>
      <c r="GPF205" s="973"/>
      <c r="GPG205" s="973"/>
      <c r="GPH205" s="973"/>
      <c r="GPI205" s="973"/>
      <c r="GPJ205" s="973"/>
      <c r="GPK205" s="973"/>
      <c r="GPL205" s="973"/>
      <c r="GPM205" s="973"/>
      <c r="GPN205" s="973"/>
      <c r="GPO205" s="973"/>
      <c r="GPP205" s="973"/>
      <c r="GPQ205" s="973"/>
      <c r="GPR205" s="973"/>
      <c r="GPS205" s="973"/>
      <c r="GPT205" s="973"/>
      <c r="GPU205" s="973"/>
      <c r="GPV205" s="973"/>
      <c r="GPW205" s="973"/>
      <c r="GPX205" s="973"/>
      <c r="GPY205" s="973"/>
      <c r="GPZ205" s="973"/>
      <c r="GQA205" s="973"/>
      <c r="GQB205" s="973"/>
      <c r="GQC205" s="973"/>
      <c r="GQD205" s="973"/>
      <c r="GQE205" s="973"/>
      <c r="GQF205" s="973"/>
      <c r="GQG205" s="973"/>
      <c r="GQH205" s="973"/>
      <c r="GQI205" s="973"/>
      <c r="GQJ205" s="973"/>
      <c r="GQK205" s="973"/>
      <c r="GQL205" s="973"/>
      <c r="GQM205" s="973"/>
      <c r="GQN205" s="973"/>
      <c r="GQO205" s="973"/>
      <c r="GQP205" s="973"/>
      <c r="GQQ205" s="973"/>
      <c r="GQR205" s="973"/>
      <c r="GQS205" s="973"/>
      <c r="GQT205" s="973"/>
      <c r="GQU205" s="973"/>
      <c r="GQV205" s="973"/>
      <c r="GQW205" s="973"/>
      <c r="GQX205" s="973"/>
      <c r="GQY205" s="973"/>
      <c r="GQZ205" s="973"/>
      <c r="GRA205" s="973"/>
      <c r="GRB205" s="973"/>
      <c r="GRC205" s="973"/>
      <c r="GRD205" s="973"/>
      <c r="GRE205" s="973"/>
      <c r="GRF205" s="973"/>
      <c r="GRG205" s="973"/>
      <c r="GRH205" s="973"/>
      <c r="GRI205" s="973"/>
      <c r="GRJ205" s="973"/>
      <c r="GRK205" s="973"/>
      <c r="GRL205" s="973"/>
      <c r="GRM205" s="973"/>
      <c r="GRN205" s="973"/>
      <c r="GRO205" s="973"/>
      <c r="GRP205" s="973"/>
      <c r="GRQ205" s="973"/>
      <c r="GRR205" s="973"/>
      <c r="GRS205" s="973"/>
      <c r="GRT205" s="973"/>
      <c r="GRU205" s="973"/>
      <c r="GRV205" s="973"/>
      <c r="GRW205" s="973"/>
      <c r="GRX205" s="973"/>
      <c r="GRY205" s="973"/>
      <c r="GRZ205" s="973"/>
      <c r="GSA205" s="973"/>
      <c r="GSB205" s="973"/>
      <c r="GSC205" s="973"/>
      <c r="GSD205" s="973"/>
      <c r="GSE205" s="973"/>
      <c r="GSF205" s="973"/>
      <c r="GSG205" s="973"/>
      <c r="GSH205" s="973"/>
      <c r="GSI205" s="973"/>
      <c r="GSJ205" s="973"/>
      <c r="GSK205" s="973"/>
      <c r="GSL205" s="973"/>
      <c r="GSM205" s="973"/>
      <c r="GSN205" s="973"/>
      <c r="GSO205" s="973"/>
      <c r="GSP205" s="973"/>
      <c r="GSQ205" s="973"/>
      <c r="GSR205" s="973"/>
      <c r="GSS205" s="973"/>
      <c r="GST205" s="973"/>
      <c r="GSU205" s="973"/>
      <c r="GSV205" s="973"/>
      <c r="GSW205" s="973"/>
      <c r="GSX205" s="973"/>
      <c r="GSY205" s="973"/>
      <c r="GSZ205" s="973"/>
      <c r="GTA205" s="973"/>
      <c r="GTB205" s="973"/>
      <c r="GTC205" s="973"/>
      <c r="GTD205" s="973"/>
      <c r="GTE205" s="973"/>
      <c r="GTF205" s="973"/>
      <c r="GTG205" s="973"/>
      <c r="GTH205" s="973"/>
      <c r="GTI205" s="973"/>
      <c r="GTJ205" s="973"/>
      <c r="GTK205" s="973"/>
      <c r="GTL205" s="973"/>
      <c r="GTM205" s="973"/>
      <c r="GTN205" s="973"/>
      <c r="GTO205" s="973"/>
      <c r="GTP205" s="973"/>
      <c r="GTQ205" s="973"/>
      <c r="GTR205" s="973"/>
      <c r="GTS205" s="973"/>
      <c r="GTT205" s="973"/>
      <c r="GTU205" s="973"/>
      <c r="GTV205" s="973"/>
      <c r="GTW205" s="973"/>
      <c r="GTX205" s="973"/>
      <c r="GTY205" s="973"/>
      <c r="GTZ205" s="973"/>
      <c r="GUA205" s="973"/>
      <c r="GUB205" s="973"/>
      <c r="GUC205" s="973"/>
      <c r="GUD205" s="973"/>
      <c r="GUE205" s="973"/>
      <c r="GUF205" s="973"/>
      <c r="GUG205" s="973"/>
      <c r="GUH205" s="973"/>
      <c r="GUI205" s="973"/>
      <c r="GUJ205" s="973"/>
      <c r="GUK205" s="973"/>
      <c r="GUL205" s="973"/>
      <c r="GUM205" s="973"/>
      <c r="GUN205" s="973"/>
      <c r="GUO205" s="973"/>
      <c r="GUP205" s="973"/>
      <c r="GUQ205" s="973"/>
      <c r="GUR205" s="973"/>
      <c r="GUS205" s="973"/>
      <c r="GUT205" s="973"/>
      <c r="GUU205" s="973"/>
      <c r="GUV205" s="973"/>
      <c r="GUW205" s="973"/>
      <c r="GUX205" s="973"/>
      <c r="GUY205" s="973"/>
      <c r="GUZ205" s="973"/>
      <c r="GVA205" s="973"/>
      <c r="GVB205" s="973"/>
      <c r="GVC205" s="973"/>
      <c r="GVD205" s="973"/>
      <c r="GVE205" s="973"/>
      <c r="GVF205" s="973"/>
      <c r="GVG205" s="973"/>
      <c r="GVH205" s="973"/>
      <c r="GVI205" s="973"/>
      <c r="GVJ205" s="973"/>
      <c r="GVK205" s="973"/>
      <c r="GVL205" s="973"/>
      <c r="GVM205" s="973"/>
      <c r="GVN205" s="973"/>
      <c r="GVO205" s="973"/>
      <c r="GVP205" s="973"/>
      <c r="GVQ205" s="973"/>
      <c r="GVR205" s="973"/>
      <c r="GVS205" s="973"/>
      <c r="GVT205" s="973"/>
      <c r="GVU205" s="973"/>
      <c r="GVV205" s="973"/>
      <c r="GVW205" s="973"/>
      <c r="GVX205" s="973"/>
      <c r="GVY205" s="973"/>
      <c r="GVZ205" s="973"/>
      <c r="GWA205" s="973"/>
      <c r="GWB205" s="973"/>
      <c r="GWC205" s="973"/>
      <c r="GWD205" s="973"/>
      <c r="GWE205" s="973"/>
      <c r="GWF205" s="973"/>
      <c r="GWG205" s="973"/>
      <c r="GWH205" s="973"/>
      <c r="GWI205" s="973"/>
      <c r="GWJ205" s="973"/>
      <c r="GWK205" s="973"/>
      <c r="GWL205" s="973"/>
      <c r="GWM205" s="973"/>
      <c r="GWN205" s="973"/>
      <c r="GWO205" s="973"/>
      <c r="GWP205" s="973"/>
      <c r="GWQ205" s="973"/>
      <c r="GWR205" s="973"/>
      <c r="GWS205" s="973"/>
      <c r="GWT205" s="973"/>
      <c r="GWU205" s="973"/>
      <c r="GWV205" s="973"/>
      <c r="GWW205" s="973"/>
      <c r="GWX205" s="973"/>
      <c r="GWY205" s="973"/>
      <c r="GWZ205" s="973"/>
      <c r="GXA205" s="973"/>
      <c r="GXB205" s="973"/>
      <c r="GXC205" s="973"/>
      <c r="GXD205" s="973"/>
      <c r="GXE205" s="973"/>
      <c r="GXF205" s="973"/>
      <c r="GXG205" s="973"/>
      <c r="GXH205" s="973"/>
      <c r="GXI205" s="973"/>
      <c r="GXJ205" s="973"/>
      <c r="GXK205" s="973"/>
      <c r="GXL205" s="973"/>
      <c r="GXM205" s="973"/>
      <c r="GXN205" s="973"/>
      <c r="GXO205" s="973"/>
      <c r="GXP205" s="973"/>
      <c r="GXQ205" s="973"/>
      <c r="GXR205" s="973"/>
      <c r="GXS205" s="973"/>
      <c r="GXT205" s="973"/>
      <c r="GXU205" s="973"/>
      <c r="GXV205" s="973"/>
      <c r="GXW205" s="973"/>
      <c r="GXX205" s="973"/>
      <c r="GXY205" s="973"/>
      <c r="GXZ205" s="973"/>
      <c r="GYA205" s="973"/>
      <c r="GYB205" s="973"/>
      <c r="GYC205" s="973"/>
      <c r="GYD205" s="973"/>
      <c r="GYE205" s="973"/>
      <c r="GYF205" s="973"/>
      <c r="GYG205" s="973"/>
      <c r="GYH205" s="973"/>
      <c r="GYI205" s="973"/>
      <c r="GYJ205" s="973"/>
      <c r="GYK205" s="973"/>
      <c r="GYL205" s="973"/>
      <c r="GYM205" s="973"/>
      <c r="GYN205" s="973"/>
      <c r="GYO205" s="973"/>
      <c r="GYP205" s="973"/>
      <c r="GYQ205" s="973"/>
      <c r="GYR205" s="973"/>
      <c r="GYS205" s="973"/>
      <c r="GYT205" s="973"/>
      <c r="GYU205" s="973"/>
      <c r="GYV205" s="973"/>
      <c r="GYW205" s="973"/>
      <c r="GYX205" s="973"/>
      <c r="GYY205" s="973"/>
      <c r="GYZ205" s="973"/>
      <c r="GZA205" s="973"/>
      <c r="GZB205" s="973"/>
      <c r="GZC205" s="973"/>
      <c r="GZD205" s="973"/>
      <c r="GZE205" s="973"/>
      <c r="GZF205" s="973"/>
      <c r="GZG205" s="973"/>
      <c r="GZH205" s="973"/>
      <c r="GZI205" s="973"/>
      <c r="GZJ205" s="973"/>
      <c r="GZK205" s="973"/>
      <c r="GZL205" s="973"/>
      <c r="GZM205" s="973"/>
      <c r="GZN205" s="973"/>
      <c r="GZO205" s="973"/>
      <c r="GZP205" s="973"/>
      <c r="GZQ205" s="973"/>
      <c r="GZR205" s="973"/>
      <c r="GZS205" s="973"/>
      <c r="GZT205" s="973"/>
      <c r="GZU205" s="973"/>
      <c r="GZV205" s="973"/>
      <c r="GZW205" s="973"/>
      <c r="GZX205" s="973"/>
      <c r="GZY205" s="973"/>
      <c r="GZZ205" s="973"/>
      <c r="HAA205" s="973"/>
      <c r="HAB205" s="973"/>
      <c r="HAC205" s="973"/>
      <c r="HAD205" s="973"/>
      <c r="HAE205" s="973"/>
      <c r="HAF205" s="973"/>
      <c r="HAG205" s="973"/>
      <c r="HAH205" s="973"/>
      <c r="HAI205" s="973"/>
      <c r="HAJ205" s="973"/>
      <c r="HAK205" s="973"/>
      <c r="HAL205" s="973"/>
      <c r="HAM205" s="973"/>
      <c r="HAN205" s="973"/>
      <c r="HAO205" s="973"/>
      <c r="HAP205" s="973"/>
      <c r="HAQ205" s="973"/>
      <c r="HAR205" s="973"/>
      <c r="HAS205" s="973"/>
      <c r="HAT205" s="973"/>
      <c r="HAU205" s="973"/>
      <c r="HAV205" s="973"/>
      <c r="HAW205" s="973"/>
      <c r="HAX205" s="973"/>
      <c r="HAY205" s="973"/>
      <c r="HAZ205" s="973"/>
      <c r="HBA205" s="973"/>
      <c r="HBB205" s="973"/>
      <c r="HBC205" s="973"/>
      <c r="HBD205" s="973"/>
      <c r="HBE205" s="973"/>
      <c r="HBF205" s="973"/>
      <c r="HBG205" s="973"/>
      <c r="HBH205" s="973"/>
      <c r="HBI205" s="973"/>
      <c r="HBJ205" s="973"/>
      <c r="HBK205" s="973"/>
      <c r="HBL205" s="973"/>
      <c r="HBM205" s="973"/>
      <c r="HBN205" s="973"/>
      <c r="HBO205" s="973"/>
      <c r="HBP205" s="973"/>
      <c r="HBQ205" s="973"/>
      <c r="HBR205" s="973"/>
      <c r="HBS205" s="973"/>
      <c r="HBT205" s="973"/>
      <c r="HBU205" s="973"/>
      <c r="HBV205" s="973"/>
      <c r="HBW205" s="973"/>
      <c r="HBX205" s="973"/>
      <c r="HBY205" s="973"/>
      <c r="HBZ205" s="973"/>
      <c r="HCA205" s="973"/>
      <c r="HCB205" s="973"/>
      <c r="HCC205" s="973"/>
      <c r="HCD205" s="973"/>
      <c r="HCE205" s="973"/>
      <c r="HCF205" s="973"/>
      <c r="HCG205" s="973"/>
      <c r="HCH205" s="973"/>
      <c r="HCI205" s="973"/>
      <c r="HCJ205" s="973"/>
      <c r="HCK205" s="973"/>
      <c r="HCL205" s="973"/>
      <c r="HCM205" s="973"/>
      <c r="HCN205" s="973"/>
      <c r="HCO205" s="973"/>
      <c r="HCP205" s="973"/>
      <c r="HCQ205" s="973"/>
      <c r="HCR205" s="973"/>
      <c r="HCS205" s="973"/>
      <c r="HCT205" s="973"/>
      <c r="HCU205" s="973"/>
      <c r="HCV205" s="973"/>
      <c r="HCW205" s="973"/>
      <c r="HCX205" s="973"/>
      <c r="HCY205" s="973"/>
      <c r="HCZ205" s="973"/>
      <c r="HDA205" s="973"/>
      <c r="HDB205" s="973"/>
      <c r="HDC205" s="973"/>
      <c r="HDD205" s="973"/>
      <c r="HDE205" s="973"/>
      <c r="HDF205" s="973"/>
      <c r="HDG205" s="973"/>
      <c r="HDH205" s="973"/>
      <c r="HDI205" s="973"/>
      <c r="HDJ205" s="973"/>
      <c r="HDK205" s="973"/>
      <c r="HDL205" s="973"/>
      <c r="HDM205" s="973"/>
      <c r="HDN205" s="973"/>
      <c r="HDO205" s="973"/>
      <c r="HDP205" s="973"/>
      <c r="HDQ205" s="973"/>
      <c r="HDR205" s="973"/>
      <c r="HDS205" s="973"/>
      <c r="HDT205" s="973"/>
      <c r="HDU205" s="973"/>
      <c r="HDV205" s="973"/>
      <c r="HDW205" s="973"/>
      <c r="HDX205" s="973"/>
      <c r="HDY205" s="973"/>
      <c r="HDZ205" s="973"/>
      <c r="HEA205" s="973"/>
      <c r="HEB205" s="973"/>
      <c r="HEC205" s="973"/>
      <c r="HED205" s="973"/>
      <c r="HEE205" s="973"/>
      <c r="HEF205" s="973"/>
      <c r="HEG205" s="973"/>
      <c r="HEH205" s="973"/>
      <c r="HEI205" s="973"/>
      <c r="HEJ205" s="973"/>
      <c r="HEK205" s="973"/>
      <c r="HEL205" s="973"/>
      <c r="HEM205" s="973"/>
      <c r="HEN205" s="973"/>
      <c r="HEO205" s="973"/>
      <c r="HEP205" s="973"/>
      <c r="HEQ205" s="973"/>
      <c r="HER205" s="973"/>
      <c r="HES205" s="973"/>
      <c r="HET205" s="973"/>
      <c r="HEU205" s="973"/>
      <c r="HEV205" s="973"/>
      <c r="HEW205" s="973"/>
      <c r="HEX205" s="973"/>
      <c r="HEY205" s="973"/>
      <c r="HEZ205" s="973"/>
      <c r="HFA205" s="973"/>
      <c r="HFB205" s="973"/>
      <c r="HFC205" s="973"/>
      <c r="HFD205" s="973"/>
      <c r="HFE205" s="973"/>
      <c r="HFF205" s="973"/>
      <c r="HFG205" s="973"/>
      <c r="HFH205" s="973"/>
      <c r="HFI205" s="973"/>
      <c r="HFJ205" s="973"/>
      <c r="HFK205" s="973"/>
      <c r="HFL205" s="973"/>
      <c r="HFM205" s="973"/>
      <c r="HFN205" s="973"/>
      <c r="HFO205" s="973"/>
      <c r="HFP205" s="973"/>
      <c r="HFQ205" s="973"/>
      <c r="HFR205" s="973"/>
      <c r="HFS205" s="973"/>
      <c r="HFT205" s="973"/>
      <c r="HFU205" s="973"/>
      <c r="HFV205" s="973"/>
      <c r="HFW205" s="973"/>
      <c r="HFX205" s="973"/>
      <c r="HFY205" s="973"/>
      <c r="HFZ205" s="973"/>
      <c r="HGA205" s="973"/>
      <c r="HGB205" s="973"/>
      <c r="HGC205" s="973"/>
      <c r="HGD205" s="973"/>
      <c r="HGE205" s="973"/>
      <c r="HGF205" s="973"/>
      <c r="HGG205" s="973"/>
      <c r="HGH205" s="973"/>
      <c r="HGI205" s="973"/>
      <c r="HGJ205" s="973"/>
      <c r="HGK205" s="973"/>
      <c r="HGL205" s="973"/>
      <c r="HGM205" s="973"/>
      <c r="HGN205" s="973"/>
      <c r="HGO205" s="973"/>
      <c r="HGP205" s="973"/>
      <c r="HGQ205" s="973"/>
      <c r="HGR205" s="973"/>
      <c r="HGS205" s="973"/>
      <c r="HGT205" s="973"/>
      <c r="HGU205" s="973"/>
      <c r="HGV205" s="973"/>
      <c r="HGW205" s="973"/>
      <c r="HGX205" s="973"/>
      <c r="HGY205" s="973"/>
      <c r="HGZ205" s="973"/>
      <c r="HHA205" s="973"/>
      <c r="HHB205" s="973"/>
      <c r="HHC205" s="973"/>
      <c r="HHD205" s="973"/>
      <c r="HHE205" s="973"/>
      <c r="HHF205" s="973"/>
      <c r="HHG205" s="973"/>
      <c r="HHH205" s="973"/>
      <c r="HHI205" s="973"/>
      <c r="HHJ205" s="973"/>
      <c r="HHK205" s="973"/>
      <c r="HHL205" s="973"/>
      <c r="HHM205" s="973"/>
      <c r="HHN205" s="973"/>
      <c r="HHO205" s="973"/>
      <c r="HHP205" s="973"/>
      <c r="HHQ205" s="973"/>
      <c r="HHR205" s="973"/>
      <c r="HHS205" s="973"/>
      <c r="HHT205" s="973"/>
      <c r="HHU205" s="973"/>
      <c r="HHV205" s="973"/>
      <c r="HHW205" s="973"/>
      <c r="HHX205" s="973"/>
      <c r="HHY205" s="973"/>
      <c r="HHZ205" s="973"/>
      <c r="HIA205" s="973"/>
      <c r="HIB205" s="973"/>
      <c r="HIC205" s="973"/>
      <c r="HID205" s="973"/>
      <c r="HIE205" s="973"/>
      <c r="HIF205" s="973"/>
      <c r="HIG205" s="973"/>
      <c r="HIH205" s="973"/>
      <c r="HII205" s="973"/>
      <c r="HIJ205" s="973"/>
      <c r="HIK205" s="973"/>
      <c r="HIL205" s="973"/>
      <c r="HIM205" s="973"/>
      <c r="HIN205" s="973"/>
      <c r="HIO205" s="973"/>
      <c r="HIP205" s="973"/>
      <c r="HIQ205" s="973"/>
      <c r="HIR205" s="973"/>
      <c r="HIS205" s="973"/>
      <c r="HIT205" s="973"/>
      <c r="HIU205" s="973"/>
      <c r="HIV205" s="973"/>
      <c r="HIW205" s="973"/>
      <c r="HIX205" s="973"/>
      <c r="HIY205" s="973"/>
      <c r="HIZ205" s="973"/>
      <c r="HJA205" s="973"/>
      <c r="HJB205" s="973"/>
      <c r="HJC205" s="973"/>
      <c r="HJD205" s="973"/>
      <c r="HJE205" s="973"/>
      <c r="HJF205" s="973"/>
      <c r="HJG205" s="973"/>
      <c r="HJH205" s="973"/>
      <c r="HJI205" s="973"/>
      <c r="HJJ205" s="973"/>
      <c r="HJK205" s="973"/>
      <c r="HJL205" s="973"/>
      <c r="HJM205" s="973"/>
      <c r="HJN205" s="973"/>
      <c r="HJO205" s="973"/>
      <c r="HJP205" s="973"/>
      <c r="HJQ205" s="973"/>
      <c r="HJR205" s="973"/>
      <c r="HJS205" s="973"/>
      <c r="HJT205" s="973"/>
      <c r="HJU205" s="973"/>
      <c r="HJV205" s="973"/>
      <c r="HJW205" s="973"/>
      <c r="HJX205" s="973"/>
      <c r="HJY205" s="973"/>
      <c r="HJZ205" s="973"/>
      <c r="HKA205" s="973"/>
      <c r="HKB205" s="973"/>
      <c r="HKC205" s="973"/>
      <c r="HKD205" s="973"/>
      <c r="HKE205" s="973"/>
      <c r="HKF205" s="973"/>
      <c r="HKG205" s="973"/>
      <c r="HKH205" s="973"/>
      <c r="HKI205" s="973"/>
      <c r="HKJ205" s="973"/>
      <c r="HKK205" s="973"/>
      <c r="HKL205" s="973"/>
      <c r="HKM205" s="973"/>
      <c r="HKN205" s="973"/>
      <c r="HKO205" s="973"/>
      <c r="HKP205" s="973"/>
      <c r="HKQ205" s="973"/>
      <c r="HKR205" s="973"/>
      <c r="HKS205" s="973"/>
      <c r="HKT205" s="973"/>
      <c r="HKU205" s="973"/>
      <c r="HKV205" s="973"/>
      <c r="HKW205" s="973"/>
      <c r="HKX205" s="973"/>
      <c r="HKY205" s="973"/>
      <c r="HKZ205" s="973"/>
      <c r="HLA205" s="973"/>
      <c r="HLB205" s="973"/>
      <c r="HLC205" s="973"/>
      <c r="HLD205" s="973"/>
      <c r="HLE205" s="973"/>
      <c r="HLF205" s="973"/>
      <c r="HLG205" s="973"/>
      <c r="HLH205" s="973"/>
      <c r="HLI205" s="973"/>
      <c r="HLJ205" s="973"/>
      <c r="HLK205" s="973"/>
      <c r="HLL205" s="973"/>
      <c r="HLM205" s="973"/>
      <c r="HLN205" s="973"/>
      <c r="HLO205" s="973"/>
      <c r="HLP205" s="973"/>
      <c r="HLQ205" s="973"/>
      <c r="HLR205" s="973"/>
      <c r="HLS205" s="973"/>
      <c r="HLT205" s="973"/>
      <c r="HLU205" s="973"/>
      <c r="HLV205" s="973"/>
      <c r="HLW205" s="973"/>
      <c r="HLX205" s="973"/>
      <c r="HLY205" s="973"/>
      <c r="HLZ205" s="973"/>
      <c r="HMA205" s="973"/>
      <c r="HMB205" s="973"/>
      <c r="HMC205" s="973"/>
      <c r="HMD205" s="973"/>
      <c r="HME205" s="973"/>
      <c r="HMF205" s="973"/>
      <c r="HMG205" s="973"/>
      <c r="HMH205" s="973"/>
      <c r="HMI205" s="973"/>
      <c r="HMJ205" s="973"/>
      <c r="HMK205" s="973"/>
      <c r="HML205" s="973"/>
      <c r="HMM205" s="973"/>
      <c r="HMN205" s="973"/>
      <c r="HMO205" s="973"/>
      <c r="HMP205" s="973"/>
      <c r="HMQ205" s="973"/>
      <c r="HMR205" s="973"/>
      <c r="HMS205" s="973"/>
      <c r="HMT205" s="973"/>
      <c r="HMU205" s="973"/>
      <c r="HMV205" s="973"/>
      <c r="HMW205" s="973"/>
      <c r="HMX205" s="973"/>
      <c r="HMY205" s="973"/>
      <c r="HMZ205" s="973"/>
      <c r="HNA205" s="973"/>
      <c r="HNB205" s="973"/>
      <c r="HNC205" s="973"/>
      <c r="HND205" s="973"/>
      <c r="HNE205" s="973"/>
      <c r="HNF205" s="973"/>
      <c r="HNG205" s="973"/>
      <c r="HNH205" s="973"/>
      <c r="HNI205" s="973"/>
      <c r="HNJ205" s="973"/>
      <c r="HNK205" s="973"/>
      <c r="HNL205" s="973"/>
      <c r="HNM205" s="973"/>
      <c r="HNN205" s="973"/>
      <c r="HNO205" s="973"/>
      <c r="HNP205" s="973"/>
      <c r="HNQ205" s="973"/>
      <c r="HNR205" s="973"/>
      <c r="HNS205" s="973"/>
      <c r="HNT205" s="973"/>
      <c r="HNU205" s="973"/>
      <c r="HNV205" s="973"/>
      <c r="HNW205" s="973"/>
      <c r="HNX205" s="973"/>
      <c r="HNY205" s="973"/>
      <c r="HNZ205" s="973"/>
      <c r="HOA205" s="973"/>
      <c r="HOB205" s="973"/>
      <c r="HOC205" s="973"/>
      <c r="HOD205" s="973"/>
      <c r="HOE205" s="973"/>
      <c r="HOF205" s="973"/>
      <c r="HOG205" s="973"/>
      <c r="HOH205" s="973"/>
      <c r="HOI205" s="973"/>
      <c r="HOJ205" s="973"/>
      <c r="HOK205" s="973"/>
      <c r="HOL205" s="973"/>
      <c r="HOM205" s="973"/>
      <c r="HON205" s="973"/>
      <c r="HOO205" s="973"/>
      <c r="HOP205" s="973"/>
      <c r="HOQ205" s="973"/>
      <c r="HOR205" s="973"/>
      <c r="HOS205" s="973"/>
      <c r="HOT205" s="973"/>
      <c r="HOU205" s="973"/>
      <c r="HOV205" s="973"/>
      <c r="HOW205" s="973"/>
      <c r="HOX205" s="973"/>
      <c r="HOY205" s="973"/>
      <c r="HOZ205" s="973"/>
      <c r="HPA205" s="973"/>
      <c r="HPB205" s="973"/>
      <c r="HPC205" s="973"/>
      <c r="HPD205" s="973"/>
      <c r="HPE205" s="973"/>
      <c r="HPF205" s="973"/>
      <c r="HPG205" s="973"/>
      <c r="HPH205" s="973"/>
      <c r="HPI205" s="973"/>
      <c r="HPJ205" s="973"/>
      <c r="HPK205" s="973"/>
      <c r="HPL205" s="973"/>
      <c r="HPM205" s="973"/>
      <c r="HPN205" s="973"/>
      <c r="HPO205" s="973"/>
      <c r="HPP205" s="973"/>
      <c r="HPQ205" s="973"/>
      <c r="HPR205" s="973"/>
      <c r="HPS205" s="973"/>
      <c r="HPT205" s="973"/>
      <c r="HPU205" s="973"/>
      <c r="HPV205" s="973"/>
      <c r="HPW205" s="973"/>
      <c r="HPX205" s="973"/>
      <c r="HPY205" s="973"/>
      <c r="HPZ205" s="973"/>
      <c r="HQA205" s="973"/>
      <c r="HQB205" s="973"/>
      <c r="HQC205" s="973"/>
      <c r="HQD205" s="973"/>
      <c r="HQE205" s="973"/>
      <c r="HQF205" s="973"/>
      <c r="HQG205" s="973"/>
      <c r="HQH205" s="973"/>
      <c r="HQI205" s="973"/>
      <c r="HQJ205" s="973"/>
      <c r="HQK205" s="973"/>
      <c r="HQL205" s="973"/>
      <c r="HQM205" s="973"/>
      <c r="HQN205" s="973"/>
      <c r="HQO205" s="973"/>
      <c r="HQP205" s="973"/>
      <c r="HQQ205" s="973"/>
      <c r="HQR205" s="973"/>
      <c r="HQS205" s="973"/>
      <c r="HQT205" s="973"/>
      <c r="HQU205" s="973"/>
      <c r="HQV205" s="973"/>
      <c r="HQW205" s="973"/>
      <c r="HQX205" s="973"/>
      <c r="HQY205" s="973"/>
      <c r="HQZ205" s="973"/>
      <c r="HRA205" s="973"/>
      <c r="HRB205" s="973"/>
      <c r="HRC205" s="973"/>
      <c r="HRD205" s="973"/>
      <c r="HRE205" s="973"/>
      <c r="HRF205" s="973"/>
      <c r="HRG205" s="973"/>
      <c r="HRH205" s="973"/>
      <c r="HRI205" s="973"/>
      <c r="HRJ205" s="973"/>
      <c r="HRK205" s="973"/>
      <c r="HRL205" s="973"/>
      <c r="HRM205" s="973"/>
      <c r="HRN205" s="973"/>
      <c r="HRO205" s="973"/>
      <c r="HRP205" s="973"/>
      <c r="HRQ205" s="973"/>
      <c r="HRR205" s="973"/>
      <c r="HRS205" s="973"/>
      <c r="HRT205" s="973"/>
      <c r="HRU205" s="973"/>
      <c r="HRV205" s="973"/>
      <c r="HRW205" s="973"/>
      <c r="HRX205" s="973"/>
      <c r="HRY205" s="973"/>
      <c r="HRZ205" s="973"/>
      <c r="HSA205" s="973"/>
      <c r="HSB205" s="973"/>
      <c r="HSC205" s="973"/>
      <c r="HSD205" s="973"/>
      <c r="HSE205" s="973"/>
      <c r="HSF205" s="973"/>
      <c r="HSG205" s="973"/>
      <c r="HSH205" s="973"/>
      <c r="HSI205" s="973"/>
      <c r="HSJ205" s="973"/>
      <c r="HSK205" s="973"/>
      <c r="HSL205" s="973"/>
      <c r="HSM205" s="973"/>
      <c r="HSN205" s="973"/>
      <c r="HSO205" s="973"/>
      <c r="HSP205" s="973"/>
      <c r="HSQ205" s="973"/>
      <c r="HSR205" s="973"/>
      <c r="HSS205" s="973"/>
      <c r="HST205" s="973"/>
      <c r="HSU205" s="973"/>
      <c r="HSV205" s="973"/>
      <c r="HSW205" s="973"/>
      <c r="HSX205" s="973"/>
      <c r="HSY205" s="973"/>
      <c r="HSZ205" s="973"/>
      <c r="HTA205" s="973"/>
      <c r="HTB205" s="973"/>
      <c r="HTC205" s="973"/>
      <c r="HTD205" s="973"/>
      <c r="HTE205" s="973"/>
      <c r="HTF205" s="973"/>
      <c r="HTG205" s="973"/>
      <c r="HTH205" s="973"/>
      <c r="HTI205" s="973"/>
      <c r="HTJ205" s="973"/>
      <c r="HTK205" s="973"/>
      <c r="HTL205" s="973"/>
      <c r="HTM205" s="973"/>
      <c r="HTN205" s="973"/>
      <c r="HTO205" s="973"/>
      <c r="HTP205" s="973"/>
      <c r="HTQ205" s="973"/>
      <c r="HTR205" s="973"/>
      <c r="HTS205" s="973"/>
      <c r="HTT205" s="973"/>
      <c r="HTU205" s="973"/>
      <c r="HTV205" s="973"/>
      <c r="HTW205" s="973"/>
      <c r="HTX205" s="973"/>
      <c r="HTY205" s="973"/>
      <c r="HTZ205" s="973"/>
      <c r="HUA205" s="973"/>
      <c r="HUB205" s="973"/>
      <c r="HUC205" s="973"/>
      <c r="HUD205" s="973"/>
      <c r="HUE205" s="973"/>
      <c r="HUF205" s="973"/>
      <c r="HUG205" s="973"/>
      <c r="HUH205" s="973"/>
      <c r="HUI205" s="973"/>
      <c r="HUJ205" s="973"/>
      <c r="HUK205" s="973"/>
      <c r="HUL205" s="973"/>
      <c r="HUM205" s="973"/>
      <c r="HUN205" s="973"/>
      <c r="HUO205" s="973"/>
      <c r="HUP205" s="973"/>
      <c r="HUQ205" s="973"/>
      <c r="HUR205" s="973"/>
      <c r="HUS205" s="973"/>
      <c r="HUT205" s="973"/>
      <c r="HUU205" s="973"/>
      <c r="HUV205" s="973"/>
      <c r="HUW205" s="973"/>
      <c r="HUX205" s="973"/>
      <c r="HUY205" s="973"/>
      <c r="HUZ205" s="973"/>
      <c r="HVA205" s="973"/>
      <c r="HVB205" s="973"/>
      <c r="HVC205" s="973"/>
      <c r="HVD205" s="973"/>
      <c r="HVE205" s="973"/>
      <c r="HVF205" s="973"/>
      <c r="HVG205" s="973"/>
      <c r="HVH205" s="973"/>
      <c r="HVI205" s="973"/>
      <c r="HVJ205" s="973"/>
      <c r="HVK205" s="973"/>
      <c r="HVL205" s="973"/>
      <c r="HVM205" s="973"/>
      <c r="HVN205" s="973"/>
      <c r="HVO205" s="973"/>
      <c r="HVP205" s="973"/>
      <c r="HVQ205" s="973"/>
      <c r="HVR205" s="973"/>
      <c r="HVS205" s="973"/>
      <c r="HVT205" s="973"/>
      <c r="HVU205" s="973"/>
      <c r="HVV205" s="973"/>
      <c r="HVW205" s="973"/>
      <c r="HVX205" s="973"/>
      <c r="HVY205" s="973"/>
      <c r="HVZ205" s="973"/>
      <c r="HWA205" s="973"/>
      <c r="HWB205" s="973"/>
      <c r="HWC205" s="973"/>
      <c r="HWD205" s="973"/>
      <c r="HWE205" s="973"/>
      <c r="HWF205" s="973"/>
      <c r="HWG205" s="973"/>
      <c r="HWH205" s="973"/>
      <c r="HWI205" s="973"/>
      <c r="HWJ205" s="973"/>
      <c r="HWK205" s="973"/>
      <c r="HWL205" s="973"/>
      <c r="HWM205" s="973"/>
      <c r="HWN205" s="973"/>
      <c r="HWO205" s="973"/>
      <c r="HWP205" s="973"/>
      <c r="HWQ205" s="973"/>
      <c r="HWR205" s="973"/>
      <c r="HWS205" s="973"/>
      <c r="HWT205" s="973"/>
      <c r="HWU205" s="973"/>
      <c r="HWV205" s="973"/>
      <c r="HWW205" s="973"/>
      <c r="HWX205" s="973"/>
      <c r="HWY205" s="973"/>
      <c r="HWZ205" s="973"/>
      <c r="HXA205" s="973"/>
      <c r="HXB205" s="973"/>
      <c r="HXC205" s="973"/>
      <c r="HXD205" s="973"/>
      <c r="HXE205" s="973"/>
      <c r="HXF205" s="973"/>
      <c r="HXG205" s="973"/>
      <c r="HXH205" s="973"/>
      <c r="HXI205" s="973"/>
      <c r="HXJ205" s="973"/>
      <c r="HXK205" s="973"/>
      <c r="HXL205" s="973"/>
      <c r="HXM205" s="973"/>
      <c r="HXN205" s="973"/>
      <c r="HXO205" s="973"/>
      <c r="HXP205" s="973"/>
      <c r="HXQ205" s="973"/>
      <c r="HXR205" s="973"/>
      <c r="HXS205" s="973"/>
      <c r="HXT205" s="973"/>
      <c r="HXU205" s="973"/>
      <c r="HXV205" s="973"/>
      <c r="HXW205" s="973"/>
      <c r="HXX205" s="973"/>
      <c r="HXY205" s="973"/>
      <c r="HXZ205" s="973"/>
      <c r="HYA205" s="973"/>
      <c r="HYB205" s="973"/>
      <c r="HYC205" s="973"/>
      <c r="HYD205" s="973"/>
      <c r="HYE205" s="973"/>
      <c r="HYF205" s="973"/>
      <c r="HYG205" s="973"/>
      <c r="HYH205" s="973"/>
      <c r="HYI205" s="973"/>
      <c r="HYJ205" s="973"/>
      <c r="HYK205" s="973"/>
      <c r="HYL205" s="973"/>
      <c r="HYM205" s="973"/>
      <c r="HYN205" s="973"/>
      <c r="HYO205" s="973"/>
      <c r="HYP205" s="973"/>
      <c r="HYQ205" s="973"/>
      <c r="HYR205" s="973"/>
      <c r="HYS205" s="973"/>
      <c r="HYT205" s="973"/>
      <c r="HYU205" s="973"/>
      <c r="HYV205" s="973"/>
      <c r="HYW205" s="973"/>
      <c r="HYX205" s="973"/>
      <c r="HYY205" s="973"/>
      <c r="HYZ205" s="973"/>
      <c r="HZA205" s="973"/>
      <c r="HZB205" s="973"/>
      <c r="HZC205" s="973"/>
      <c r="HZD205" s="973"/>
      <c r="HZE205" s="973"/>
      <c r="HZF205" s="973"/>
      <c r="HZG205" s="973"/>
      <c r="HZH205" s="973"/>
      <c r="HZI205" s="973"/>
      <c r="HZJ205" s="973"/>
      <c r="HZK205" s="973"/>
      <c r="HZL205" s="973"/>
      <c r="HZM205" s="973"/>
      <c r="HZN205" s="973"/>
      <c r="HZO205" s="973"/>
      <c r="HZP205" s="973"/>
      <c r="HZQ205" s="973"/>
      <c r="HZR205" s="973"/>
      <c r="HZS205" s="973"/>
      <c r="HZT205" s="973"/>
      <c r="HZU205" s="973"/>
      <c r="HZV205" s="973"/>
      <c r="HZW205" s="973"/>
      <c r="HZX205" s="973"/>
      <c r="HZY205" s="973"/>
      <c r="HZZ205" s="973"/>
      <c r="IAA205" s="973"/>
      <c r="IAB205" s="973"/>
      <c r="IAC205" s="973"/>
      <c r="IAD205" s="973"/>
      <c r="IAE205" s="973"/>
      <c r="IAF205" s="973"/>
      <c r="IAG205" s="973"/>
      <c r="IAH205" s="973"/>
      <c r="IAI205" s="973"/>
      <c r="IAJ205" s="973"/>
      <c r="IAK205" s="973"/>
      <c r="IAL205" s="973"/>
      <c r="IAM205" s="973"/>
      <c r="IAN205" s="973"/>
      <c r="IAO205" s="973"/>
      <c r="IAP205" s="973"/>
      <c r="IAQ205" s="973"/>
      <c r="IAR205" s="973"/>
      <c r="IAS205" s="973"/>
      <c r="IAT205" s="973"/>
      <c r="IAU205" s="973"/>
      <c r="IAV205" s="973"/>
      <c r="IAW205" s="973"/>
      <c r="IAX205" s="973"/>
      <c r="IAY205" s="973"/>
      <c r="IAZ205" s="973"/>
      <c r="IBA205" s="973"/>
      <c r="IBB205" s="973"/>
      <c r="IBC205" s="973"/>
      <c r="IBD205" s="973"/>
      <c r="IBE205" s="973"/>
      <c r="IBF205" s="973"/>
      <c r="IBG205" s="973"/>
      <c r="IBH205" s="973"/>
      <c r="IBI205" s="973"/>
      <c r="IBJ205" s="973"/>
      <c r="IBK205" s="973"/>
      <c r="IBL205" s="973"/>
      <c r="IBM205" s="973"/>
      <c r="IBN205" s="973"/>
      <c r="IBO205" s="973"/>
      <c r="IBP205" s="973"/>
      <c r="IBQ205" s="973"/>
      <c r="IBR205" s="973"/>
      <c r="IBS205" s="973"/>
      <c r="IBT205" s="973"/>
      <c r="IBU205" s="973"/>
      <c r="IBV205" s="973"/>
      <c r="IBW205" s="973"/>
      <c r="IBX205" s="973"/>
      <c r="IBY205" s="973"/>
      <c r="IBZ205" s="973"/>
      <c r="ICA205" s="973"/>
      <c r="ICB205" s="973"/>
      <c r="ICC205" s="973"/>
      <c r="ICD205" s="973"/>
      <c r="ICE205" s="973"/>
      <c r="ICF205" s="973"/>
      <c r="ICG205" s="973"/>
      <c r="ICH205" s="973"/>
      <c r="ICI205" s="973"/>
      <c r="ICJ205" s="973"/>
      <c r="ICK205" s="973"/>
      <c r="ICL205" s="973"/>
      <c r="ICM205" s="973"/>
      <c r="ICN205" s="973"/>
      <c r="ICO205" s="973"/>
      <c r="ICP205" s="973"/>
      <c r="ICQ205" s="973"/>
      <c r="ICR205" s="973"/>
      <c r="ICS205" s="973"/>
      <c r="ICT205" s="973"/>
      <c r="ICU205" s="973"/>
      <c r="ICV205" s="973"/>
      <c r="ICW205" s="973"/>
      <c r="ICX205" s="973"/>
      <c r="ICY205" s="973"/>
      <c r="ICZ205" s="973"/>
      <c r="IDA205" s="973"/>
      <c r="IDB205" s="973"/>
      <c r="IDC205" s="973"/>
      <c r="IDD205" s="973"/>
      <c r="IDE205" s="973"/>
      <c r="IDF205" s="973"/>
      <c r="IDG205" s="973"/>
      <c r="IDH205" s="973"/>
      <c r="IDI205" s="973"/>
      <c r="IDJ205" s="973"/>
      <c r="IDK205" s="973"/>
      <c r="IDL205" s="973"/>
      <c r="IDM205" s="973"/>
      <c r="IDN205" s="973"/>
      <c r="IDO205" s="973"/>
      <c r="IDP205" s="973"/>
      <c r="IDQ205" s="973"/>
      <c r="IDR205" s="973"/>
      <c r="IDS205" s="973"/>
      <c r="IDT205" s="973"/>
      <c r="IDU205" s="973"/>
      <c r="IDV205" s="973"/>
      <c r="IDW205" s="973"/>
      <c r="IDX205" s="973"/>
      <c r="IDY205" s="973"/>
      <c r="IDZ205" s="973"/>
      <c r="IEA205" s="973"/>
      <c r="IEB205" s="973"/>
      <c r="IEC205" s="973"/>
      <c r="IED205" s="973"/>
      <c r="IEE205" s="973"/>
      <c r="IEF205" s="973"/>
      <c r="IEG205" s="973"/>
      <c r="IEH205" s="973"/>
      <c r="IEI205" s="973"/>
      <c r="IEJ205" s="973"/>
      <c r="IEK205" s="973"/>
      <c r="IEL205" s="973"/>
      <c r="IEM205" s="973"/>
      <c r="IEN205" s="973"/>
      <c r="IEO205" s="973"/>
      <c r="IEP205" s="973"/>
      <c r="IEQ205" s="973"/>
      <c r="IER205" s="973"/>
      <c r="IES205" s="973"/>
      <c r="IET205" s="973"/>
      <c r="IEU205" s="973"/>
      <c r="IEV205" s="973"/>
      <c r="IEW205" s="973"/>
      <c r="IEX205" s="973"/>
      <c r="IEY205" s="973"/>
      <c r="IEZ205" s="973"/>
      <c r="IFA205" s="973"/>
      <c r="IFB205" s="973"/>
      <c r="IFC205" s="973"/>
      <c r="IFD205" s="973"/>
      <c r="IFE205" s="973"/>
      <c r="IFF205" s="973"/>
      <c r="IFG205" s="973"/>
      <c r="IFH205" s="973"/>
      <c r="IFI205" s="973"/>
      <c r="IFJ205" s="973"/>
      <c r="IFK205" s="973"/>
      <c r="IFL205" s="973"/>
      <c r="IFM205" s="973"/>
      <c r="IFN205" s="973"/>
      <c r="IFO205" s="973"/>
      <c r="IFP205" s="973"/>
      <c r="IFQ205" s="973"/>
      <c r="IFR205" s="973"/>
      <c r="IFS205" s="973"/>
      <c r="IFT205" s="973"/>
      <c r="IFU205" s="973"/>
      <c r="IFV205" s="973"/>
      <c r="IFW205" s="973"/>
      <c r="IFX205" s="973"/>
      <c r="IFY205" s="973"/>
      <c r="IFZ205" s="973"/>
      <c r="IGA205" s="973"/>
      <c r="IGB205" s="973"/>
      <c r="IGC205" s="973"/>
      <c r="IGD205" s="973"/>
      <c r="IGE205" s="973"/>
      <c r="IGF205" s="973"/>
      <c r="IGG205" s="973"/>
      <c r="IGH205" s="973"/>
      <c r="IGI205" s="973"/>
      <c r="IGJ205" s="973"/>
      <c r="IGK205" s="973"/>
      <c r="IGL205" s="973"/>
      <c r="IGM205" s="973"/>
      <c r="IGN205" s="973"/>
      <c r="IGO205" s="973"/>
      <c r="IGP205" s="973"/>
      <c r="IGQ205" s="973"/>
      <c r="IGR205" s="973"/>
      <c r="IGS205" s="973"/>
      <c r="IGT205" s="973"/>
      <c r="IGU205" s="973"/>
      <c r="IGV205" s="973"/>
      <c r="IGW205" s="973"/>
      <c r="IGX205" s="973"/>
      <c r="IGY205" s="973"/>
      <c r="IGZ205" s="973"/>
      <c r="IHA205" s="973"/>
      <c r="IHB205" s="973"/>
      <c r="IHC205" s="973"/>
      <c r="IHD205" s="973"/>
      <c r="IHE205" s="973"/>
      <c r="IHF205" s="973"/>
      <c r="IHG205" s="973"/>
      <c r="IHH205" s="973"/>
      <c r="IHI205" s="973"/>
      <c r="IHJ205" s="973"/>
      <c r="IHK205" s="973"/>
      <c r="IHL205" s="973"/>
      <c r="IHM205" s="973"/>
      <c r="IHN205" s="973"/>
      <c r="IHO205" s="973"/>
      <c r="IHP205" s="973"/>
      <c r="IHQ205" s="973"/>
      <c r="IHR205" s="973"/>
      <c r="IHS205" s="973"/>
      <c r="IHT205" s="973"/>
      <c r="IHU205" s="973"/>
      <c r="IHV205" s="973"/>
      <c r="IHW205" s="973"/>
      <c r="IHX205" s="973"/>
      <c r="IHY205" s="973"/>
      <c r="IHZ205" s="973"/>
      <c r="IIA205" s="973"/>
      <c r="IIB205" s="973"/>
      <c r="IIC205" s="973"/>
      <c r="IID205" s="973"/>
      <c r="IIE205" s="973"/>
      <c r="IIF205" s="973"/>
      <c r="IIG205" s="973"/>
      <c r="IIH205" s="973"/>
      <c r="III205" s="973"/>
      <c r="IIJ205" s="973"/>
      <c r="IIK205" s="973"/>
      <c r="IIL205" s="973"/>
      <c r="IIM205" s="973"/>
      <c r="IIN205" s="973"/>
      <c r="IIO205" s="973"/>
      <c r="IIP205" s="973"/>
      <c r="IIQ205" s="973"/>
      <c r="IIR205" s="973"/>
      <c r="IIS205" s="973"/>
      <c r="IIT205" s="973"/>
      <c r="IIU205" s="973"/>
      <c r="IIV205" s="973"/>
      <c r="IIW205" s="973"/>
      <c r="IIX205" s="973"/>
      <c r="IIY205" s="973"/>
      <c r="IIZ205" s="973"/>
      <c r="IJA205" s="973"/>
      <c r="IJB205" s="973"/>
      <c r="IJC205" s="973"/>
      <c r="IJD205" s="973"/>
      <c r="IJE205" s="973"/>
      <c r="IJF205" s="973"/>
      <c r="IJG205" s="973"/>
      <c r="IJH205" s="973"/>
      <c r="IJI205" s="973"/>
      <c r="IJJ205" s="973"/>
      <c r="IJK205" s="973"/>
      <c r="IJL205" s="973"/>
      <c r="IJM205" s="973"/>
      <c r="IJN205" s="973"/>
      <c r="IJO205" s="973"/>
      <c r="IJP205" s="973"/>
      <c r="IJQ205" s="973"/>
      <c r="IJR205" s="973"/>
      <c r="IJS205" s="973"/>
      <c r="IJT205" s="973"/>
      <c r="IJU205" s="973"/>
      <c r="IJV205" s="973"/>
      <c r="IJW205" s="973"/>
      <c r="IJX205" s="973"/>
      <c r="IJY205" s="973"/>
      <c r="IJZ205" s="973"/>
      <c r="IKA205" s="973"/>
      <c r="IKB205" s="973"/>
      <c r="IKC205" s="973"/>
      <c r="IKD205" s="973"/>
      <c r="IKE205" s="973"/>
      <c r="IKF205" s="973"/>
      <c r="IKG205" s="973"/>
      <c r="IKH205" s="973"/>
      <c r="IKI205" s="973"/>
      <c r="IKJ205" s="973"/>
      <c r="IKK205" s="973"/>
      <c r="IKL205" s="973"/>
      <c r="IKM205" s="973"/>
      <c r="IKN205" s="973"/>
      <c r="IKO205" s="973"/>
      <c r="IKP205" s="973"/>
      <c r="IKQ205" s="973"/>
      <c r="IKR205" s="973"/>
      <c r="IKS205" s="973"/>
      <c r="IKT205" s="973"/>
      <c r="IKU205" s="973"/>
      <c r="IKV205" s="973"/>
      <c r="IKW205" s="973"/>
      <c r="IKX205" s="973"/>
      <c r="IKY205" s="973"/>
      <c r="IKZ205" s="973"/>
      <c r="ILA205" s="973"/>
      <c r="ILB205" s="973"/>
      <c r="ILC205" s="973"/>
      <c r="ILD205" s="973"/>
      <c r="ILE205" s="973"/>
      <c r="ILF205" s="973"/>
      <c r="ILG205" s="973"/>
      <c r="ILH205" s="973"/>
      <c r="ILI205" s="973"/>
      <c r="ILJ205" s="973"/>
      <c r="ILK205" s="973"/>
      <c r="ILL205" s="973"/>
      <c r="ILM205" s="973"/>
      <c r="ILN205" s="973"/>
      <c r="ILO205" s="973"/>
      <c r="ILP205" s="973"/>
      <c r="ILQ205" s="973"/>
      <c r="ILR205" s="973"/>
      <c r="ILS205" s="973"/>
      <c r="ILT205" s="973"/>
      <c r="ILU205" s="973"/>
      <c r="ILV205" s="973"/>
      <c r="ILW205" s="973"/>
      <c r="ILX205" s="973"/>
      <c r="ILY205" s="973"/>
      <c r="ILZ205" s="973"/>
      <c r="IMA205" s="973"/>
      <c r="IMB205" s="973"/>
      <c r="IMC205" s="973"/>
      <c r="IMD205" s="973"/>
      <c r="IME205" s="973"/>
      <c r="IMF205" s="973"/>
      <c r="IMG205" s="973"/>
      <c r="IMH205" s="973"/>
      <c r="IMI205" s="973"/>
      <c r="IMJ205" s="973"/>
      <c r="IMK205" s="973"/>
      <c r="IML205" s="973"/>
      <c r="IMM205" s="973"/>
      <c r="IMN205" s="973"/>
      <c r="IMO205" s="973"/>
      <c r="IMP205" s="973"/>
      <c r="IMQ205" s="973"/>
      <c r="IMR205" s="973"/>
      <c r="IMS205" s="973"/>
      <c r="IMT205" s="973"/>
      <c r="IMU205" s="973"/>
      <c r="IMV205" s="973"/>
      <c r="IMW205" s="973"/>
      <c r="IMX205" s="973"/>
      <c r="IMY205" s="973"/>
      <c r="IMZ205" s="973"/>
      <c r="INA205" s="973"/>
      <c r="INB205" s="973"/>
      <c r="INC205" s="973"/>
      <c r="IND205" s="973"/>
      <c r="INE205" s="973"/>
      <c r="INF205" s="973"/>
      <c r="ING205" s="973"/>
      <c r="INH205" s="973"/>
      <c r="INI205" s="973"/>
      <c r="INJ205" s="973"/>
      <c r="INK205" s="973"/>
      <c r="INL205" s="973"/>
      <c r="INM205" s="973"/>
      <c r="INN205" s="973"/>
      <c r="INO205" s="973"/>
      <c r="INP205" s="973"/>
      <c r="INQ205" s="973"/>
      <c r="INR205" s="973"/>
      <c r="INS205" s="973"/>
      <c r="INT205" s="973"/>
      <c r="INU205" s="973"/>
      <c r="INV205" s="973"/>
      <c r="INW205" s="973"/>
      <c r="INX205" s="973"/>
      <c r="INY205" s="973"/>
      <c r="INZ205" s="973"/>
      <c r="IOA205" s="973"/>
      <c r="IOB205" s="973"/>
      <c r="IOC205" s="973"/>
      <c r="IOD205" s="973"/>
      <c r="IOE205" s="973"/>
      <c r="IOF205" s="973"/>
      <c r="IOG205" s="973"/>
      <c r="IOH205" s="973"/>
      <c r="IOI205" s="973"/>
      <c r="IOJ205" s="973"/>
      <c r="IOK205" s="973"/>
      <c r="IOL205" s="973"/>
      <c r="IOM205" s="973"/>
      <c r="ION205" s="973"/>
      <c r="IOO205" s="973"/>
      <c r="IOP205" s="973"/>
      <c r="IOQ205" s="973"/>
      <c r="IOR205" s="973"/>
      <c r="IOS205" s="973"/>
      <c r="IOT205" s="973"/>
      <c r="IOU205" s="973"/>
      <c r="IOV205" s="973"/>
      <c r="IOW205" s="973"/>
      <c r="IOX205" s="973"/>
      <c r="IOY205" s="973"/>
      <c r="IOZ205" s="973"/>
      <c r="IPA205" s="973"/>
      <c r="IPB205" s="973"/>
      <c r="IPC205" s="973"/>
      <c r="IPD205" s="973"/>
      <c r="IPE205" s="973"/>
      <c r="IPF205" s="973"/>
      <c r="IPG205" s="973"/>
      <c r="IPH205" s="973"/>
      <c r="IPI205" s="973"/>
      <c r="IPJ205" s="973"/>
      <c r="IPK205" s="973"/>
      <c r="IPL205" s="973"/>
      <c r="IPM205" s="973"/>
      <c r="IPN205" s="973"/>
      <c r="IPO205" s="973"/>
      <c r="IPP205" s="973"/>
      <c r="IPQ205" s="973"/>
      <c r="IPR205" s="973"/>
      <c r="IPS205" s="973"/>
      <c r="IPT205" s="973"/>
      <c r="IPU205" s="973"/>
      <c r="IPV205" s="973"/>
      <c r="IPW205" s="973"/>
      <c r="IPX205" s="973"/>
      <c r="IPY205" s="973"/>
      <c r="IPZ205" s="973"/>
      <c r="IQA205" s="973"/>
      <c r="IQB205" s="973"/>
      <c r="IQC205" s="973"/>
      <c r="IQD205" s="973"/>
      <c r="IQE205" s="973"/>
      <c r="IQF205" s="973"/>
      <c r="IQG205" s="973"/>
      <c r="IQH205" s="973"/>
      <c r="IQI205" s="973"/>
      <c r="IQJ205" s="973"/>
      <c r="IQK205" s="973"/>
      <c r="IQL205" s="973"/>
      <c r="IQM205" s="973"/>
      <c r="IQN205" s="973"/>
      <c r="IQO205" s="973"/>
      <c r="IQP205" s="973"/>
      <c r="IQQ205" s="973"/>
      <c r="IQR205" s="973"/>
      <c r="IQS205" s="973"/>
      <c r="IQT205" s="973"/>
      <c r="IQU205" s="973"/>
      <c r="IQV205" s="973"/>
      <c r="IQW205" s="973"/>
      <c r="IQX205" s="973"/>
      <c r="IQY205" s="973"/>
      <c r="IQZ205" s="973"/>
      <c r="IRA205" s="973"/>
      <c r="IRB205" s="973"/>
      <c r="IRC205" s="973"/>
      <c r="IRD205" s="973"/>
      <c r="IRE205" s="973"/>
      <c r="IRF205" s="973"/>
      <c r="IRG205" s="973"/>
      <c r="IRH205" s="973"/>
      <c r="IRI205" s="973"/>
      <c r="IRJ205" s="973"/>
      <c r="IRK205" s="973"/>
      <c r="IRL205" s="973"/>
      <c r="IRM205" s="973"/>
      <c r="IRN205" s="973"/>
      <c r="IRO205" s="973"/>
      <c r="IRP205" s="973"/>
      <c r="IRQ205" s="973"/>
      <c r="IRR205" s="973"/>
      <c r="IRS205" s="973"/>
      <c r="IRT205" s="973"/>
      <c r="IRU205" s="973"/>
      <c r="IRV205" s="973"/>
      <c r="IRW205" s="973"/>
      <c r="IRX205" s="973"/>
      <c r="IRY205" s="973"/>
      <c r="IRZ205" s="973"/>
      <c r="ISA205" s="973"/>
      <c r="ISB205" s="973"/>
      <c r="ISC205" s="973"/>
      <c r="ISD205" s="973"/>
      <c r="ISE205" s="973"/>
      <c r="ISF205" s="973"/>
      <c r="ISG205" s="973"/>
      <c r="ISH205" s="973"/>
      <c r="ISI205" s="973"/>
      <c r="ISJ205" s="973"/>
      <c r="ISK205" s="973"/>
      <c r="ISL205" s="973"/>
      <c r="ISM205" s="973"/>
      <c r="ISN205" s="973"/>
      <c r="ISO205" s="973"/>
      <c r="ISP205" s="973"/>
      <c r="ISQ205" s="973"/>
      <c r="ISR205" s="973"/>
      <c r="ISS205" s="973"/>
      <c r="IST205" s="973"/>
      <c r="ISU205" s="973"/>
      <c r="ISV205" s="973"/>
      <c r="ISW205" s="973"/>
      <c r="ISX205" s="973"/>
      <c r="ISY205" s="973"/>
      <c r="ISZ205" s="973"/>
      <c r="ITA205" s="973"/>
      <c r="ITB205" s="973"/>
      <c r="ITC205" s="973"/>
      <c r="ITD205" s="973"/>
      <c r="ITE205" s="973"/>
      <c r="ITF205" s="973"/>
      <c r="ITG205" s="973"/>
      <c r="ITH205" s="973"/>
      <c r="ITI205" s="973"/>
      <c r="ITJ205" s="973"/>
      <c r="ITK205" s="973"/>
      <c r="ITL205" s="973"/>
      <c r="ITM205" s="973"/>
      <c r="ITN205" s="973"/>
      <c r="ITO205" s="973"/>
      <c r="ITP205" s="973"/>
      <c r="ITQ205" s="973"/>
      <c r="ITR205" s="973"/>
      <c r="ITS205" s="973"/>
      <c r="ITT205" s="973"/>
      <c r="ITU205" s="973"/>
      <c r="ITV205" s="973"/>
      <c r="ITW205" s="973"/>
      <c r="ITX205" s="973"/>
      <c r="ITY205" s="973"/>
      <c r="ITZ205" s="973"/>
      <c r="IUA205" s="973"/>
      <c r="IUB205" s="973"/>
      <c r="IUC205" s="973"/>
      <c r="IUD205" s="973"/>
      <c r="IUE205" s="973"/>
      <c r="IUF205" s="973"/>
      <c r="IUG205" s="973"/>
      <c r="IUH205" s="973"/>
      <c r="IUI205" s="973"/>
      <c r="IUJ205" s="973"/>
      <c r="IUK205" s="973"/>
      <c r="IUL205" s="973"/>
      <c r="IUM205" s="973"/>
      <c r="IUN205" s="973"/>
      <c r="IUO205" s="973"/>
      <c r="IUP205" s="973"/>
      <c r="IUQ205" s="973"/>
      <c r="IUR205" s="973"/>
      <c r="IUS205" s="973"/>
      <c r="IUT205" s="973"/>
      <c r="IUU205" s="973"/>
      <c r="IUV205" s="973"/>
      <c r="IUW205" s="973"/>
      <c r="IUX205" s="973"/>
      <c r="IUY205" s="973"/>
      <c r="IUZ205" s="973"/>
      <c r="IVA205" s="973"/>
      <c r="IVB205" s="973"/>
      <c r="IVC205" s="973"/>
      <c r="IVD205" s="973"/>
      <c r="IVE205" s="973"/>
      <c r="IVF205" s="973"/>
      <c r="IVG205" s="973"/>
      <c r="IVH205" s="973"/>
      <c r="IVI205" s="973"/>
      <c r="IVJ205" s="973"/>
      <c r="IVK205" s="973"/>
      <c r="IVL205" s="973"/>
      <c r="IVM205" s="973"/>
      <c r="IVN205" s="973"/>
      <c r="IVO205" s="973"/>
      <c r="IVP205" s="973"/>
      <c r="IVQ205" s="973"/>
      <c r="IVR205" s="973"/>
      <c r="IVS205" s="973"/>
      <c r="IVT205" s="973"/>
      <c r="IVU205" s="973"/>
      <c r="IVV205" s="973"/>
      <c r="IVW205" s="973"/>
      <c r="IVX205" s="973"/>
      <c r="IVY205" s="973"/>
      <c r="IVZ205" s="973"/>
      <c r="IWA205" s="973"/>
      <c r="IWB205" s="973"/>
      <c r="IWC205" s="973"/>
      <c r="IWD205" s="973"/>
      <c r="IWE205" s="973"/>
      <c r="IWF205" s="973"/>
      <c r="IWG205" s="973"/>
      <c r="IWH205" s="973"/>
      <c r="IWI205" s="973"/>
      <c r="IWJ205" s="973"/>
      <c r="IWK205" s="973"/>
      <c r="IWL205" s="973"/>
      <c r="IWM205" s="973"/>
      <c r="IWN205" s="973"/>
      <c r="IWO205" s="973"/>
      <c r="IWP205" s="973"/>
      <c r="IWQ205" s="973"/>
      <c r="IWR205" s="973"/>
      <c r="IWS205" s="973"/>
      <c r="IWT205" s="973"/>
      <c r="IWU205" s="973"/>
      <c r="IWV205" s="973"/>
      <c r="IWW205" s="973"/>
      <c r="IWX205" s="973"/>
      <c r="IWY205" s="973"/>
      <c r="IWZ205" s="973"/>
      <c r="IXA205" s="973"/>
      <c r="IXB205" s="973"/>
      <c r="IXC205" s="973"/>
      <c r="IXD205" s="973"/>
      <c r="IXE205" s="973"/>
      <c r="IXF205" s="973"/>
      <c r="IXG205" s="973"/>
      <c r="IXH205" s="973"/>
      <c r="IXI205" s="973"/>
      <c r="IXJ205" s="973"/>
      <c r="IXK205" s="973"/>
      <c r="IXL205" s="973"/>
      <c r="IXM205" s="973"/>
      <c r="IXN205" s="973"/>
      <c r="IXO205" s="973"/>
      <c r="IXP205" s="973"/>
      <c r="IXQ205" s="973"/>
      <c r="IXR205" s="973"/>
      <c r="IXS205" s="973"/>
      <c r="IXT205" s="973"/>
      <c r="IXU205" s="973"/>
      <c r="IXV205" s="973"/>
      <c r="IXW205" s="973"/>
      <c r="IXX205" s="973"/>
      <c r="IXY205" s="973"/>
      <c r="IXZ205" s="973"/>
      <c r="IYA205" s="973"/>
      <c r="IYB205" s="973"/>
      <c r="IYC205" s="973"/>
      <c r="IYD205" s="973"/>
      <c r="IYE205" s="973"/>
      <c r="IYF205" s="973"/>
      <c r="IYG205" s="973"/>
      <c r="IYH205" s="973"/>
      <c r="IYI205" s="973"/>
      <c r="IYJ205" s="973"/>
      <c r="IYK205" s="973"/>
      <c r="IYL205" s="973"/>
      <c r="IYM205" s="973"/>
      <c r="IYN205" s="973"/>
      <c r="IYO205" s="973"/>
      <c r="IYP205" s="973"/>
      <c r="IYQ205" s="973"/>
      <c r="IYR205" s="973"/>
      <c r="IYS205" s="973"/>
      <c r="IYT205" s="973"/>
      <c r="IYU205" s="973"/>
      <c r="IYV205" s="973"/>
      <c r="IYW205" s="973"/>
      <c r="IYX205" s="973"/>
      <c r="IYY205" s="973"/>
      <c r="IYZ205" s="973"/>
      <c r="IZA205" s="973"/>
      <c r="IZB205" s="973"/>
      <c r="IZC205" s="973"/>
      <c r="IZD205" s="973"/>
      <c r="IZE205" s="973"/>
      <c r="IZF205" s="973"/>
      <c r="IZG205" s="973"/>
      <c r="IZH205" s="973"/>
      <c r="IZI205" s="973"/>
      <c r="IZJ205" s="973"/>
      <c r="IZK205" s="973"/>
      <c r="IZL205" s="973"/>
      <c r="IZM205" s="973"/>
      <c r="IZN205" s="973"/>
      <c r="IZO205" s="973"/>
      <c r="IZP205" s="973"/>
      <c r="IZQ205" s="973"/>
      <c r="IZR205" s="973"/>
      <c r="IZS205" s="973"/>
      <c r="IZT205" s="973"/>
      <c r="IZU205" s="973"/>
      <c r="IZV205" s="973"/>
      <c r="IZW205" s="973"/>
      <c r="IZX205" s="973"/>
      <c r="IZY205" s="973"/>
      <c r="IZZ205" s="973"/>
      <c r="JAA205" s="973"/>
      <c r="JAB205" s="973"/>
      <c r="JAC205" s="973"/>
      <c r="JAD205" s="973"/>
      <c r="JAE205" s="973"/>
      <c r="JAF205" s="973"/>
      <c r="JAG205" s="973"/>
      <c r="JAH205" s="973"/>
      <c r="JAI205" s="973"/>
      <c r="JAJ205" s="973"/>
      <c r="JAK205" s="973"/>
      <c r="JAL205" s="973"/>
      <c r="JAM205" s="973"/>
      <c r="JAN205" s="973"/>
      <c r="JAO205" s="973"/>
      <c r="JAP205" s="973"/>
      <c r="JAQ205" s="973"/>
      <c r="JAR205" s="973"/>
      <c r="JAS205" s="973"/>
      <c r="JAT205" s="973"/>
      <c r="JAU205" s="973"/>
      <c r="JAV205" s="973"/>
      <c r="JAW205" s="973"/>
      <c r="JAX205" s="973"/>
      <c r="JAY205" s="973"/>
      <c r="JAZ205" s="973"/>
      <c r="JBA205" s="973"/>
      <c r="JBB205" s="973"/>
      <c r="JBC205" s="973"/>
      <c r="JBD205" s="973"/>
      <c r="JBE205" s="973"/>
      <c r="JBF205" s="973"/>
      <c r="JBG205" s="973"/>
      <c r="JBH205" s="973"/>
      <c r="JBI205" s="973"/>
      <c r="JBJ205" s="973"/>
      <c r="JBK205" s="973"/>
      <c r="JBL205" s="973"/>
      <c r="JBM205" s="973"/>
      <c r="JBN205" s="973"/>
      <c r="JBO205" s="973"/>
      <c r="JBP205" s="973"/>
      <c r="JBQ205" s="973"/>
      <c r="JBR205" s="973"/>
      <c r="JBS205" s="973"/>
      <c r="JBT205" s="973"/>
      <c r="JBU205" s="973"/>
      <c r="JBV205" s="973"/>
      <c r="JBW205" s="973"/>
      <c r="JBX205" s="973"/>
      <c r="JBY205" s="973"/>
      <c r="JBZ205" s="973"/>
      <c r="JCA205" s="973"/>
      <c r="JCB205" s="973"/>
      <c r="JCC205" s="973"/>
      <c r="JCD205" s="973"/>
      <c r="JCE205" s="973"/>
      <c r="JCF205" s="973"/>
      <c r="JCG205" s="973"/>
      <c r="JCH205" s="973"/>
      <c r="JCI205" s="973"/>
      <c r="JCJ205" s="973"/>
      <c r="JCK205" s="973"/>
      <c r="JCL205" s="973"/>
      <c r="JCM205" s="973"/>
      <c r="JCN205" s="973"/>
      <c r="JCO205" s="973"/>
      <c r="JCP205" s="973"/>
      <c r="JCQ205" s="973"/>
      <c r="JCR205" s="973"/>
      <c r="JCS205" s="973"/>
      <c r="JCT205" s="973"/>
      <c r="JCU205" s="973"/>
      <c r="JCV205" s="973"/>
      <c r="JCW205" s="973"/>
      <c r="JCX205" s="973"/>
      <c r="JCY205" s="973"/>
      <c r="JCZ205" s="973"/>
      <c r="JDA205" s="973"/>
      <c r="JDB205" s="973"/>
      <c r="JDC205" s="973"/>
      <c r="JDD205" s="973"/>
      <c r="JDE205" s="973"/>
      <c r="JDF205" s="973"/>
      <c r="JDG205" s="973"/>
      <c r="JDH205" s="973"/>
      <c r="JDI205" s="973"/>
      <c r="JDJ205" s="973"/>
      <c r="JDK205" s="973"/>
      <c r="JDL205" s="973"/>
      <c r="JDM205" s="973"/>
      <c r="JDN205" s="973"/>
      <c r="JDO205" s="973"/>
      <c r="JDP205" s="973"/>
      <c r="JDQ205" s="973"/>
      <c r="JDR205" s="973"/>
      <c r="JDS205" s="973"/>
      <c r="JDT205" s="973"/>
      <c r="JDU205" s="973"/>
      <c r="JDV205" s="973"/>
      <c r="JDW205" s="973"/>
      <c r="JDX205" s="973"/>
      <c r="JDY205" s="973"/>
      <c r="JDZ205" s="973"/>
      <c r="JEA205" s="973"/>
      <c r="JEB205" s="973"/>
      <c r="JEC205" s="973"/>
      <c r="JED205" s="973"/>
      <c r="JEE205" s="973"/>
      <c r="JEF205" s="973"/>
      <c r="JEG205" s="973"/>
      <c r="JEH205" s="973"/>
      <c r="JEI205" s="973"/>
      <c r="JEJ205" s="973"/>
      <c r="JEK205" s="973"/>
      <c r="JEL205" s="973"/>
      <c r="JEM205" s="973"/>
      <c r="JEN205" s="973"/>
      <c r="JEO205" s="973"/>
      <c r="JEP205" s="973"/>
      <c r="JEQ205" s="973"/>
      <c r="JER205" s="973"/>
      <c r="JES205" s="973"/>
      <c r="JET205" s="973"/>
      <c r="JEU205" s="973"/>
      <c r="JEV205" s="973"/>
      <c r="JEW205" s="973"/>
      <c r="JEX205" s="973"/>
      <c r="JEY205" s="973"/>
      <c r="JEZ205" s="973"/>
      <c r="JFA205" s="973"/>
      <c r="JFB205" s="973"/>
      <c r="JFC205" s="973"/>
      <c r="JFD205" s="973"/>
      <c r="JFE205" s="973"/>
      <c r="JFF205" s="973"/>
      <c r="JFG205" s="973"/>
      <c r="JFH205" s="973"/>
      <c r="JFI205" s="973"/>
      <c r="JFJ205" s="973"/>
      <c r="JFK205" s="973"/>
      <c r="JFL205" s="973"/>
      <c r="JFM205" s="973"/>
      <c r="JFN205" s="973"/>
      <c r="JFO205" s="973"/>
      <c r="JFP205" s="973"/>
      <c r="JFQ205" s="973"/>
      <c r="JFR205" s="973"/>
      <c r="JFS205" s="973"/>
      <c r="JFT205" s="973"/>
      <c r="JFU205" s="973"/>
      <c r="JFV205" s="973"/>
      <c r="JFW205" s="973"/>
      <c r="JFX205" s="973"/>
      <c r="JFY205" s="973"/>
      <c r="JFZ205" s="973"/>
      <c r="JGA205" s="973"/>
      <c r="JGB205" s="973"/>
      <c r="JGC205" s="973"/>
      <c r="JGD205" s="973"/>
      <c r="JGE205" s="973"/>
      <c r="JGF205" s="973"/>
      <c r="JGG205" s="973"/>
      <c r="JGH205" s="973"/>
      <c r="JGI205" s="973"/>
      <c r="JGJ205" s="973"/>
      <c r="JGK205" s="973"/>
      <c r="JGL205" s="973"/>
      <c r="JGM205" s="973"/>
      <c r="JGN205" s="973"/>
      <c r="JGO205" s="973"/>
      <c r="JGP205" s="973"/>
      <c r="JGQ205" s="973"/>
      <c r="JGR205" s="973"/>
      <c r="JGS205" s="973"/>
      <c r="JGT205" s="973"/>
      <c r="JGU205" s="973"/>
      <c r="JGV205" s="973"/>
      <c r="JGW205" s="973"/>
      <c r="JGX205" s="973"/>
      <c r="JGY205" s="973"/>
      <c r="JGZ205" s="973"/>
      <c r="JHA205" s="973"/>
      <c r="JHB205" s="973"/>
      <c r="JHC205" s="973"/>
      <c r="JHD205" s="973"/>
      <c r="JHE205" s="973"/>
      <c r="JHF205" s="973"/>
      <c r="JHG205" s="973"/>
      <c r="JHH205" s="973"/>
      <c r="JHI205" s="973"/>
      <c r="JHJ205" s="973"/>
      <c r="JHK205" s="973"/>
      <c r="JHL205" s="973"/>
      <c r="JHM205" s="973"/>
      <c r="JHN205" s="973"/>
      <c r="JHO205" s="973"/>
      <c r="JHP205" s="973"/>
      <c r="JHQ205" s="973"/>
      <c r="JHR205" s="973"/>
      <c r="JHS205" s="973"/>
      <c r="JHT205" s="973"/>
      <c r="JHU205" s="973"/>
      <c r="JHV205" s="973"/>
      <c r="JHW205" s="973"/>
      <c r="JHX205" s="973"/>
      <c r="JHY205" s="973"/>
      <c r="JHZ205" s="973"/>
      <c r="JIA205" s="973"/>
      <c r="JIB205" s="973"/>
      <c r="JIC205" s="973"/>
      <c r="JID205" s="973"/>
      <c r="JIE205" s="973"/>
      <c r="JIF205" s="973"/>
      <c r="JIG205" s="973"/>
      <c r="JIH205" s="973"/>
      <c r="JII205" s="973"/>
      <c r="JIJ205" s="973"/>
      <c r="JIK205" s="973"/>
      <c r="JIL205" s="973"/>
      <c r="JIM205" s="973"/>
      <c r="JIN205" s="973"/>
      <c r="JIO205" s="973"/>
      <c r="JIP205" s="973"/>
      <c r="JIQ205" s="973"/>
      <c r="JIR205" s="973"/>
      <c r="JIS205" s="973"/>
      <c r="JIT205" s="973"/>
      <c r="JIU205" s="973"/>
      <c r="JIV205" s="973"/>
      <c r="JIW205" s="973"/>
      <c r="JIX205" s="973"/>
      <c r="JIY205" s="973"/>
      <c r="JIZ205" s="973"/>
      <c r="JJA205" s="973"/>
      <c r="JJB205" s="973"/>
      <c r="JJC205" s="973"/>
      <c r="JJD205" s="973"/>
      <c r="JJE205" s="973"/>
      <c r="JJF205" s="973"/>
      <c r="JJG205" s="973"/>
      <c r="JJH205" s="973"/>
      <c r="JJI205" s="973"/>
      <c r="JJJ205" s="973"/>
      <c r="JJK205" s="973"/>
      <c r="JJL205" s="973"/>
      <c r="JJM205" s="973"/>
      <c r="JJN205" s="973"/>
      <c r="JJO205" s="973"/>
      <c r="JJP205" s="973"/>
      <c r="JJQ205" s="973"/>
      <c r="JJR205" s="973"/>
      <c r="JJS205" s="973"/>
      <c r="JJT205" s="973"/>
      <c r="JJU205" s="973"/>
      <c r="JJV205" s="973"/>
      <c r="JJW205" s="973"/>
      <c r="JJX205" s="973"/>
      <c r="JJY205" s="973"/>
      <c r="JJZ205" s="973"/>
      <c r="JKA205" s="973"/>
      <c r="JKB205" s="973"/>
      <c r="JKC205" s="973"/>
      <c r="JKD205" s="973"/>
      <c r="JKE205" s="973"/>
      <c r="JKF205" s="973"/>
      <c r="JKG205" s="973"/>
      <c r="JKH205" s="973"/>
      <c r="JKI205" s="973"/>
      <c r="JKJ205" s="973"/>
      <c r="JKK205" s="973"/>
      <c r="JKL205" s="973"/>
      <c r="JKM205" s="973"/>
      <c r="JKN205" s="973"/>
      <c r="JKO205" s="973"/>
      <c r="JKP205" s="973"/>
      <c r="JKQ205" s="973"/>
      <c r="JKR205" s="973"/>
      <c r="JKS205" s="973"/>
      <c r="JKT205" s="973"/>
      <c r="JKU205" s="973"/>
      <c r="JKV205" s="973"/>
      <c r="JKW205" s="973"/>
      <c r="JKX205" s="973"/>
      <c r="JKY205" s="973"/>
      <c r="JKZ205" s="973"/>
      <c r="JLA205" s="973"/>
      <c r="JLB205" s="973"/>
      <c r="JLC205" s="973"/>
      <c r="JLD205" s="973"/>
      <c r="JLE205" s="973"/>
      <c r="JLF205" s="973"/>
      <c r="JLG205" s="973"/>
      <c r="JLH205" s="973"/>
      <c r="JLI205" s="973"/>
      <c r="JLJ205" s="973"/>
      <c r="JLK205" s="973"/>
      <c r="JLL205" s="973"/>
      <c r="JLM205" s="973"/>
      <c r="JLN205" s="973"/>
      <c r="JLO205" s="973"/>
      <c r="JLP205" s="973"/>
      <c r="JLQ205" s="973"/>
      <c r="JLR205" s="973"/>
      <c r="JLS205" s="973"/>
      <c r="JLT205" s="973"/>
      <c r="JLU205" s="973"/>
      <c r="JLV205" s="973"/>
      <c r="JLW205" s="973"/>
      <c r="JLX205" s="973"/>
      <c r="JLY205" s="973"/>
      <c r="JLZ205" s="973"/>
      <c r="JMA205" s="973"/>
      <c r="JMB205" s="973"/>
      <c r="JMC205" s="973"/>
      <c r="JMD205" s="973"/>
      <c r="JME205" s="973"/>
      <c r="JMF205" s="973"/>
      <c r="JMG205" s="973"/>
      <c r="JMH205" s="973"/>
      <c r="JMI205" s="973"/>
      <c r="JMJ205" s="973"/>
      <c r="JMK205" s="973"/>
      <c r="JML205" s="973"/>
      <c r="JMM205" s="973"/>
      <c r="JMN205" s="973"/>
      <c r="JMO205" s="973"/>
      <c r="JMP205" s="973"/>
      <c r="JMQ205" s="973"/>
      <c r="JMR205" s="973"/>
      <c r="JMS205" s="973"/>
      <c r="JMT205" s="973"/>
      <c r="JMU205" s="973"/>
      <c r="JMV205" s="973"/>
      <c r="JMW205" s="973"/>
      <c r="JMX205" s="973"/>
      <c r="JMY205" s="973"/>
      <c r="JMZ205" s="973"/>
      <c r="JNA205" s="973"/>
      <c r="JNB205" s="973"/>
      <c r="JNC205" s="973"/>
      <c r="JND205" s="973"/>
      <c r="JNE205" s="973"/>
      <c r="JNF205" s="973"/>
      <c r="JNG205" s="973"/>
      <c r="JNH205" s="973"/>
      <c r="JNI205" s="973"/>
      <c r="JNJ205" s="973"/>
      <c r="JNK205" s="973"/>
      <c r="JNL205" s="973"/>
      <c r="JNM205" s="973"/>
      <c r="JNN205" s="973"/>
      <c r="JNO205" s="973"/>
      <c r="JNP205" s="973"/>
      <c r="JNQ205" s="973"/>
      <c r="JNR205" s="973"/>
      <c r="JNS205" s="973"/>
      <c r="JNT205" s="973"/>
      <c r="JNU205" s="973"/>
      <c r="JNV205" s="973"/>
      <c r="JNW205" s="973"/>
      <c r="JNX205" s="973"/>
      <c r="JNY205" s="973"/>
      <c r="JNZ205" s="973"/>
      <c r="JOA205" s="973"/>
      <c r="JOB205" s="973"/>
      <c r="JOC205" s="973"/>
      <c r="JOD205" s="973"/>
      <c r="JOE205" s="973"/>
      <c r="JOF205" s="973"/>
      <c r="JOG205" s="973"/>
      <c r="JOH205" s="973"/>
      <c r="JOI205" s="973"/>
      <c r="JOJ205" s="973"/>
      <c r="JOK205" s="973"/>
      <c r="JOL205" s="973"/>
      <c r="JOM205" s="973"/>
      <c r="JON205" s="973"/>
      <c r="JOO205" s="973"/>
      <c r="JOP205" s="973"/>
      <c r="JOQ205" s="973"/>
      <c r="JOR205" s="973"/>
      <c r="JOS205" s="973"/>
      <c r="JOT205" s="973"/>
      <c r="JOU205" s="973"/>
      <c r="JOV205" s="973"/>
      <c r="JOW205" s="973"/>
      <c r="JOX205" s="973"/>
      <c r="JOY205" s="973"/>
      <c r="JOZ205" s="973"/>
      <c r="JPA205" s="973"/>
      <c r="JPB205" s="973"/>
      <c r="JPC205" s="973"/>
      <c r="JPD205" s="973"/>
      <c r="JPE205" s="973"/>
      <c r="JPF205" s="973"/>
      <c r="JPG205" s="973"/>
      <c r="JPH205" s="973"/>
      <c r="JPI205" s="973"/>
      <c r="JPJ205" s="973"/>
      <c r="JPK205" s="973"/>
      <c r="JPL205" s="973"/>
      <c r="JPM205" s="973"/>
      <c r="JPN205" s="973"/>
      <c r="JPO205" s="973"/>
      <c r="JPP205" s="973"/>
      <c r="JPQ205" s="973"/>
      <c r="JPR205" s="973"/>
      <c r="JPS205" s="973"/>
      <c r="JPT205" s="973"/>
      <c r="JPU205" s="973"/>
      <c r="JPV205" s="973"/>
      <c r="JPW205" s="973"/>
      <c r="JPX205" s="973"/>
      <c r="JPY205" s="973"/>
      <c r="JPZ205" s="973"/>
      <c r="JQA205" s="973"/>
      <c r="JQB205" s="973"/>
      <c r="JQC205" s="973"/>
      <c r="JQD205" s="973"/>
      <c r="JQE205" s="973"/>
      <c r="JQF205" s="973"/>
      <c r="JQG205" s="973"/>
      <c r="JQH205" s="973"/>
      <c r="JQI205" s="973"/>
      <c r="JQJ205" s="973"/>
      <c r="JQK205" s="973"/>
      <c r="JQL205" s="973"/>
      <c r="JQM205" s="973"/>
      <c r="JQN205" s="973"/>
      <c r="JQO205" s="973"/>
      <c r="JQP205" s="973"/>
      <c r="JQQ205" s="973"/>
      <c r="JQR205" s="973"/>
      <c r="JQS205" s="973"/>
      <c r="JQT205" s="973"/>
      <c r="JQU205" s="973"/>
      <c r="JQV205" s="973"/>
      <c r="JQW205" s="973"/>
      <c r="JQX205" s="973"/>
      <c r="JQY205" s="973"/>
      <c r="JQZ205" s="973"/>
      <c r="JRA205" s="973"/>
      <c r="JRB205" s="973"/>
      <c r="JRC205" s="973"/>
      <c r="JRD205" s="973"/>
      <c r="JRE205" s="973"/>
      <c r="JRF205" s="973"/>
      <c r="JRG205" s="973"/>
      <c r="JRH205" s="973"/>
      <c r="JRI205" s="973"/>
      <c r="JRJ205" s="973"/>
      <c r="JRK205" s="973"/>
      <c r="JRL205" s="973"/>
      <c r="JRM205" s="973"/>
      <c r="JRN205" s="973"/>
      <c r="JRO205" s="973"/>
      <c r="JRP205" s="973"/>
      <c r="JRQ205" s="973"/>
      <c r="JRR205" s="973"/>
      <c r="JRS205" s="973"/>
      <c r="JRT205" s="973"/>
      <c r="JRU205" s="973"/>
      <c r="JRV205" s="973"/>
      <c r="JRW205" s="973"/>
      <c r="JRX205" s="973"/>
      <c r="JRY205" s="973"/>
      <c r="JRZ205" s="973"/>
      <c r="JSA205" s="973"/>
      <c r="JSB205" s="973"/>
      <c r="JSC205" s="973"/>
      <c r="JSD205" s="973"/>
      <c r="JSE205" s="973"/>
      <c r="JSF205" s="973"/>
      <c r="JSG205" s="973"/>
      <c r="JSH205" s="973"/>
      <c r="JSI205" s="973"/>
      <c r="JSJ205" s="973"/>
      <c r="JSK205" s="973"/>
      <c r="JSL205" s="973"/>
      <c r="JSM205" s="973"/>
      <c r="JSN205" s="973"/>
      <c r="JSO205" s="973"/>
      <c r="JSP205" s="973"/>
      <c r="JSQ205" s="973"/>
      <c r="JSR205" s="973"/>
      <c r="JSS205" s="973"/>
      <c r="JST205" s="973"/>
      <c r="JSU205" s="973"/>
      <c r="JSV205" s="973"/>
      <c r="JSW205" s="973"/>
      <c r="JSX205" s="973"/>
      <c r="JSY205" s="973"/>
      <c r="JSZ205" s="973"/>
      <c r="JTA205" s="973"/>
      <c r="JTB205" s="973"/>
      <c r="JTC205" s="973"/>
      <c r="JTD205" s="973"/>
      <c r="JTE205" s="973"/>
      <c r="JTF205" s="973"/>
      <c r="JTG205" s="973"/>
      <c r="JTH205" s="973"/>
      <c r="JTI205" s="973"/>
      <c r="JTJ205" s="973"/>
      <c r="JTK205" s="973"/>
      <c r="JTL205" s="973"/>
      <c r="JTM205" s="973"/>
      <c r="JTN205" s="973"/>
      <c r="JTO205" s="973"/>
      <c r="JTP205" s="973"/>
      <c r="JTQ205" s="973"/>
      <c r="JTR205" s="973"/>
      <c r="JTS205" s="973"/>
      <c r="JTT205" s="973"/>
      <c r="JTU205" s="973"/>
      <c r="JTV205" s="973"/>
      <c r="JTW205" s="973"/>
      <c r="JTX205" s="973"/>
      <c r="JTY205" s="973"/>
      <c r="JTZ205" s="973"/>
      <c r="JUA205" s="973"/>
      <c r="JUB205" s="973"/>
      <c r="JUC205" s="973"/>
      <c r="JUD205" s="973"/>
      <c r="JUE205" s="973"/>
      <c r="JUF205" s="973"/>
      <c r="JUG205" s="973"/>
      <c r="JUH205" s="973"/>
      <c r="JUI205" s="973"/>
      <c r="JUJ205" s="973"/>
      <c r="JUK205" s="973"/>
      <c r="JUL205" s="973"/>
      <c r="JUM205" s="973"/>
      <c r="JUN205" s="973"/>
      <c r="JUO205" s="973"/>
      <c r="JUP205" s="973"/>
      <c r="JUQ205" s="973"/>
      <c r="JUR205" s="973"/>
      <c r="JUS205" s="973"/>
      <c r="JUT205" s="973"/>
      <c r="JUU205" s="973"/>
      <c r="JUV205" s="973"/>
      <c r="JUW205" s="973"/>
      <c r="JUX205" s="973"/>
      <c r="JUY205" s="973"/>
      <c r="JUZ205" s="973"/>
      <c r="JVA205" s="973"/>
      <c r="JVB205" s="973"/>
      <c r="JVC205" s="973"/>
      <c r="JVD205" s="973"/>
      <c r="JVE205" s="973"/>
      <c r="JVF205" s="973"/>
      <c r="JVG205" s="973"/>
      <c r="JVH205" s="973"/>
      <c r="JVI205" s="973"/>
      <c r="JVJ205" s="973"/>
      <c r="JVK205" s="973"/>
      <c r="JVL205" s="973"/>
      <c r="JVM205" s="973"/>
      <c r="JVN205" s="973"/>
      <c r="JVO205" s="973"/>
      <c r="JVP205" s="973"/>
      <c r="JVQ205" s="973"/>
      <c r="JVR205" s="973"/>
      <c r="JVS205" s="973"/>
      <c r="JVT205" s="973"/>
      <c r="JVU205" s="973"/>
      <c r="JVV205" s="973"/>
      <c r="JVW205" s="973"/>
      <c r="JVX205" s="973"/>
      <c r="JVY205" s="973"/>
      <c r="JVZ205" s="973"/>
      <c r="JWA205" s="973"/>
      <c r="JWB205" s="973"/>
      <c r="JWC205" s="973"/>
      <c r="JWD205" s="973"/>
      <c r="JWE205" s="973"/>
      <c r="JWF205" s="973"/>
      <c r="JWG205" s="973"/>
      <c r="JWH205" s="973"/>
      <c r="JWI205" s="973"/>
      <c r="JWJ205" s="973"/>
      <c r="JWK205" s="973"/>
      <c r="JWL205" s="973"/>
      <c r="JWM205" s="973"/>
      <c r="JWN205" s="973"/>
      <c r="JWO205" s="973"/>
      <c r="JWP205" s="973"/>
      <c r="JWQ205" s="973"/>
      <c r="JWR205" s="973"/>
      <c r="JWS205" s="973"/>
      <c r="JWT205" s="973"/>
      <c r="JWU205" s="973"/>
      <c r="JWV205" s="973"/>
      <c r="JWW205" s="973"/>
      <c r="JWX205" s="973"/>
      <c r="JWY205" s="973"/>
      <c r="JWZ205" s="973"/>
      <c r="JXA205" s="973"/>
      <c r="JXB205" s="973"/>
      <c r="JXC205" s="973"/>
      <c r="JXD205" s="973"/>
      <c r="JXE205" s="973"/>
      <c r="JXF205" s="973"/>
      <c r="JXG205" s="973"/>
      <c r="JXH205" s="973"/>
      <c r="JXI205" s="973"/>
      <c r="JXJ205" s="973"/>
      <c r="JXK205" s="973"/>
      <c r="JXL205" s="973"/>
      <c r="JXM205" s="973"/>
      <c r="JXN205" s="973"/>
      <c r="JXO205" s="973"/>
      <c r="JXP205" s="973"/>
      <c r="JXQ205" s="973"/>
      <c r="JXR205" s="973"/>
      <c r="JXS205" s="973"/>
      <c r="JXT205" s="973"/>
      <c r="JXU205" s="973"/>
      <c r="JXV205" s="973"/>
      <c r="JXW205" s="973"/>
      <c r="JXX205" s="973"/>
      <c r="JXY205" s="973"/>
      <c r="JXZ205" s="973"/>
      <c r="JYA205" s="973"/>
      <c r="JYB205" s="973"/>
      <c r="JYC205" s="973"/>
      <c r="JYD205" s="973"/>
      <c r="JYE205" s="973"/>
      <c r="JYF205" s="973"/>
      <c r="JYG205" s="973"/>
      <c r="JYH205" s="973"/>
      <c r="JYI205" s="973"/>
      <c r="JYJ205" s="973"/>
      <c r="JYK205" s="973"/>
      <c r="JYL205" s="973"/>
      <c r="JYM205" s="973"/>
      <c r="JYN205" s="973"/>
      <c r="JYO205" s="973"/>
      <c r="JYP205" s="973"/>
      <c r="JYQ205" s="973"/>
      <c r="JYR205" s="973"/>
      <c r="JYS205" s="973"/>
      <c r="JYT205" s="973"/>
      <c r="JYU205" s="973"/>
      <c r="JYV205" s="973"/>
      <c r="JYW205" s="973"/>
      <c r="JYX205" s="973"/>
      <c r="JYY205" s="973"/>
      <c r="JYZ205" s="973"/>
      <c r="JZA205" s="973"/>
      <c r="JZB205" s="973"/>
      <c r="JZC205" s="973"/>
      <c r="JZD205" s="973"/>
      <c r="JZE205" s="973"/>
      <c r="JZF205" s="973"/>
      <c r="JZG205" s="973"/>
      <c r="JZH205" s="973"/>
      <c r="JZI205" s="973"/>
      <c r="JZJ205" s="973"/>
      <c r="JZK205" s="973"/>
      <c r="JZL205" s="973"/>
      <c r="JZM205" s="973"/>
      <c r="JZN205" s="973"/>
      <c r="JZO205" s="973"/>
      <c r="JZP205" s="973"/>
      <c r="JZQ205" s="973"/>
      <c r="JZR205" s="973"/>
      <c r="JZS205" s="973"/>
      <c r="JZT205" s="973"/>
      <c r="JZU205" s="973"/>
      <c r="JZV205" s="973"/>
      <c r="JZW205" s="973"/>
      <c r="JZX205" s="973"/>
      <c r="JZY205" s="973"/>
      <c r="JZZ205" s="973"/>
      <c r="KAA205" s="973"/>
      <c r="KAB205" s="973"/>
      <c r="KAC205" s="973"/>
      <c r="KAD205" s="973"/>
      <c r="KAE205" s="973"/>
      <c r="KAF205" s="973"/>
      <c r="KAG205" s="973"/>
      <c r="KAH205" s="973"/>
      <c r="KAI205" s="973"/>
      <c r="KAJ205" s="973"/>
      <c r="KAK205" s="973"/>
      <c r="KAL205" s="973"/>
      <c r="KAM205" s="973"/>
      <c r="KAN205" s="973"/>
      <c r="KAO205" s="973"/>
      <c r="KAP205" s="973"/>
      <c r="KAQ205" s="973"/>
      <c r="KAR205" s="973"/>
      <c r="KAS205" s="973"/>
      <c r="KAT205" s="973"/>
      <c r="KAU205" s="973"/>
      <c r="KAV205" s="973"/>
      <c r="KAW205" s="973"/>
      <c r="KAX205" s="973"/>
      <c r="KAY205" s="973"/>
      <c r="KAZ205" s="973"/>
      <c r="KBA205" s="973"/>
      <c r="KBB205" s="973"/>
      <c r="KBC205" s="973"/>
      <c r="KBD205" s="973"/>
      <c r="KBE205" s="973"/>
      <c r="KBF205" s="973"/>
      <c r="KBG205" s="973"/>
      <c r="KBH205" s="973"/>
      <c r="KBI205" s="973"/>
      <c r="KBJ205" s="973"/>
      <c r="KBK205" s="973"/>
      <c r="KBL205" s="973"/>
      <c r="KBM205" s="973"/>
      <c r="KBN205" s="973"/>
      <c r="KBO205" s="973"/>
      <c r="KBP205" s="973"/>
      <c r="KBQ205" s="973"/>
      <c r="KBR205" s="973"/>
      <c r="KBS205" s="973"/>
      <c r="KBT205" s="973"/>
      <c r="KBU205" s="973"/>
      <c r="KBV205" s="973"/>
      <c r="KBW205" s="973"/>
      <c r="KBX205" s="973"/>
      <c r="KBY205" s="973"/>
      <c r="KBZ205" s="973"/>
      <c r="KCA205" s="973"/>
      <c r="KCB205" s="973"/>
      <c r="KCC205" s="973"/>
      <c r="KCD205" s="973"/>
      <c r="KCE205" s="973"/>
      <c r="KCF205" s="973"/>
      <c r="KCG205" s="973"/>
      <c r="KCH205" s="973"/>
      <c r="KCI205" s="973"/>
      <c r="KCJ205" s="973"/>
      <c r="KCK205" s="973"/>
      <c r="KCL205" s="973"/>
      <c r="KCM205" s="973"/>
      <c r="KCN205" s="973"/>
      <c r="KCO205" s="973"/>
      <c r="KCP205" s="973"/>
      <c r="KCQ205" s="973"/>
      <c r="KCR205" s="973"/>
      <c r="KCS205" s="973"/>
      <c r="KCT205" s="973"/>
      <c r="KCU205" s="973"/>
      <c r="KCV205" s="973"/>
      <c r="KCW205" s="973"/>
      <c r="KCX205" s="973"/>
      <c r="KCY205" s="973"/>
      <c r="KCZ205" s="973"/>
      <c r="KDA205" s="973"/>
      <c r="KDB205" s="973"/>
      <c r="KDC205" s="973"/>
      <c r="KDD205" s="973"/>
      <c r="KDE205" s="973"/>
      <c r="KDF205" s="973"/>
      <c r="KDG205" s="973"/>
      <c r="KDH205" s="973"/>
      <c r="KDI205" s="973"/>
      <c r="KDJ205" s="973"/>
      <c r="KDK205" s="973"/>
      <c r="KDL205" s="973"/>
      <c r="KDM205" s="973"/>
      <c r="KDN205" s="973"/>
      <c r="KDO205" s="973"/>
      <c r="KDP205" s="973"/>
      <c r="KDQ205" s="973"/>
      <c r="KDR205" s="973"/>
      <c r="KDS205" s="973"/>
      <c r="KDT205" s="973"/>
      <c r="KDU205" s="973"/>
      <c r="KDV205" s="973"/>
      <c r="KDW205" s="973"/>
      <c r="KDX205" s="973"/>
      <c r="KDY205" s="973"/>
      <c r="KDZ205" s="973"/>
      <c r="KEA205" s="973"/>
      <c r="KEB205" s="973"/>
      <c r="KEC205" s="973"/>
      <c r="KED205" s="973"/>
      <c r="KEE205" s="973"/>
      <c r="KEF205" s="973"/>
      <c r="KEG205" s="973"/>
      <c r="KEH205" s="973"/>
      <c r="KEI205" s="973"/>
      <c r="KEJ205" s="973"/>
      <c r="KEK205" s="973"/>
      <c r="KEL205" s="973"/>
      <c r="KEM205" s="973"/>
      <c r="KEN205" s="973"/>
      <c r="KEO205" s="973"/>
      <c r="KEP205" s="973"/>
      <c r="KEQ205" s="973"/>
      <c r="KER205" s="973"/>
      <c r="KES205" s="973"/>
      <c r="KET205" s="973"/>
      <c r="KEU205" s="973"/>
      <c r="KEV205" s="973"/>
      <c r="KEW205" s="973"/>
      <c r="KEX205" s="973"/>
      <c r="KEY205" s="973"/>
      <c r="KEZ205" s="973"/>
      <c r="KFA205" s="973"/>
      <c r="KFB205" s="973"/>
      <c r="KFC205" s="973"/>
      <c r="KFD205" s="973"/>
      <c r="KFE205" s="973"/>
      <c r="KFF205" s="973"/>
      <c r="KFG205" s="973"/>
      <c r="KFH205" s="973"/>
      <c r="KFI205" s="973"/>
      <c r="KFJ205" s="973"/>
      <c r="KFK205" s="973"/>
      <c r="KFL205" s="973"/>
      <c r="KFM205" s="973"/>
      <c r="KFN205" s="973"/>
      <c r="KFO205" s="973"/>
      <c r="KFP205" s="973"/>
      <c r="KFQ205" s="973"/>
      <c r="KFR205" s="973"/>
      <c r="KFS205" s="973"/>
      <c r="KFT205" s="973"/>
      <c r="KFU205" s="973"/>
      <c r="KFV205" s="973"/>
      <c r="KFW205" s="973"/>
      <c r="KFX205" s="973"/>
      <c r="KFY205" s="973"/>
      <c r="KFZ205" s="973"/>
      <c r="KGA205" s="973"/>
      <c r="KGB205" s="973"/>
      <c r="KGC205" s="973"/>
      <c r="KGD205" s="973"/>
      <c r="KGE205" s="973"/>
      <c r="KGF205" s="973"/>
      <c r="KGG205" s="973"/>
      <c r="KGH205" s="973"/>
      <c r="KGI205" s="973"/>
      <c r="KGJ205" s="973"/>
      <c r="KGK205" s="973"/>
      <c r="KGL205" s="973"/>
      <c r="KGM205" s="973"/>
      <c r="KGN205" s="973"/>
      <c r="KGO205" s="973"/>
      <c r="KGP205" s="973"/>
      <c r="KGQ205" s="973"/>
      <c r="KGR205" s="973"/>
      <c r="KGS205" s="973"/>
      <c r="KGT205" s="973"/>
      <c r="KGU205" s="973"/>
      <c r="KGV205" s="973"/>
      <c r="KGW205" s="973"/>
      <c r="KGX205" s="973"/>
      <c r="KGY205" s="973"/>
      <c r="KGZ205" s="973"/>
      <c r="KHA205" s="973"/>
      <c r="KHB205" s="973"/>
      <c r="KHC205" s="973"/>
      <c r="KHD205" s="973"/>
      <c r="KHE205" s="973"/>
      <c r="KHF205" s="973"/>
      <c r="KHG205" s="973"/>
      <c r="KHH205" s="973"/>
      <c r="KHI205" s="973"/>
      <c r="KHJ205" s="973"/>
      <c r="KHK205" s="973"/>
      <c r="KHL205" s="973"/>
      <c r="KHM205" s="973"/>
      <c r="KHN205" s="973"/>
      <c r="KHO205" s="973"/>
      <c r="KHP205" s="973"/>
      <c r="KHQ205" s="973"/>
      <c r="KHR205" s="973"/>
      <c r="KHS205" s="973"/>
      <c r="KHT205" s="973"/>
      <c r="KHU205" s="973"/>
      <c r="KHV205" s="973"/>
      <c r="KHW205" s="973"/>
      <c r="KHX205" s="973"/>
      <c r="KHY205" s="973"/>
      <c r="KHZ205" s="973"/>
      <c r="KIA205" s="973"/>
      <c r="KIB205" s="973"/>
      <c r="KIC205" s="973"/>
      <c r="KID205" s="973"/>
      <c r="KIE205" s="973"/>
      <c r="KIF205" s="973"/>
      <c r="KIG205" s="973"/>
      <c r="KIH205" s="973"/>
      <c r="KII205" s="973"/>
      <c r="KIJ205" s="973"/>
      <c r="KIK205" s="973"/>
      <c r="KIL205" s="973"/>
      <c r="KIM205" s="973"/>
      <c r="KIN205" s="973"/>
      <c r="KIO205" s="973"/>
      <c r="KIP205" s="973"/>
      <c r="KIQ205" s="973"/>
      <c r="KIR205" s="973"/>
      <c r="KIS205" s="973"/>
      <c r="KIT205" s="973"/>
      <c r="KIU205" s="973"/>
      <c r="KIV205" s="973"/>
      <c r="KIW205" s="973"/>
      <c r="KIX205" s="973"/>
      <c r="KIY205" s="973"/>
      <c r="KIZ205" s="973"/>
      <c r="KJA205" s="973"/>
      <c r="KJB205" s="973"/>
      <c r="KJC205" s="973"/>
      <c r="KJD205" s="973"/>
      <c r="KJE205" s="973"/>
      <c r="KJF205" s="973"/>
      <c r="KJG205" s="973"/>
      <c r="KJH205" s="973"/>
      <c r="KJI205" s="973"/>
      <c r="KJJ205" s="973"/>
      <c r="KJK205" s="973"/>
      <c r="KJL205" s="973"/>
      <c r="KJM205" s="973"/>
      <c r="KJN205" s="973"/>
      <c r="KJO205" s="973"/>
      <c r="KJP205" s="973"/>
      <c r="KJQ205" s="973"/>
      <c r="KJR205" s="973"/>
      <c r="KJS205" s="973"/>
      <c r="KJT205" s="973"/>
      <c r="KJU205" s="973"/>
      <c r="KJV205" s="973"/>
      <c r="KJW205" s="973"/>
      <c r="KJX205" s="973"/>
      <c r="KJY205" s="973"/>
      <c r="KJZ205" s="973"/>
      <c r="KKA205" s="973"/>
      <c r="KKB205" s="973"/>
      <c r="KKC205" s="973"/>
      <c r="KKD205" s="973"/>
      <c r="KKE205" s="973"/>
      <c r="KKF205" s="973"/>
      <c r="KKG205" s="973"/>
      <c r="KKH205" s="973"/>
      <c r="KKI205" s="973"/>
      <c r="KKJ205" s="973"/>
      <c r="KKK205" s="973"/>
      <c r="KKL205" s="973"/>
      <c r="KKM205" s="973"/>
      <c r="KKN205" s="973"/>
      <c r="KKO205" s="973"/>
      <c r="KKP205" s="973"/>
      <c r="KKQ205" s="973"/>
      <c r="KKR205" s="973"/>
      <c r="KKS205" s="973"/>
      <c r="KKT205" s="973"/>
      <c r="KKU205" s="973"/>
      <c r="KKV205" s="973"/>
      <c r="KKW205" s="973"/>
      <c r="KKX205" s="973"/>
      <c r="KKY205" s="973"/>
      <c r="KKZ205" s="973"/>
      <c r="KLA205" s="973"/>
      <c r="KLB205" s="973"/>
      <c r="KLC205" s="973"/>
      <c r="KLD205" s="973"/>
      <c r="KLE205" s="973"/>
      <c r="KLF205" s="973"/>
      <c r="KLG205" s="973"/>
      <c r="KLH205" s="973"/>
      <c r="KLI205" s="973"/>
      <c r="KLJ205" s="973"/>
      <c r="KLK205" s="973"/>
      <c r="KLL205" s="973"/>
      <c r="KLM205" s="973"/>
      <c r="KLN205" s="973"/>
      <c r="KLO205" s="973"/>
      <c r="KLP205" s="973"/>
      <c r="KLQ205" s="973"/>
      <c r="KLR205" s="973"/>
      <c r="KLS205" s="973"/>
      <c r="KLT205" s="973"/>
      <c r="KLU205" s="973"/>
      <c r="KLV205" s="973"/>
      <c r="KLW205" s="973"/>
      <c r="KLX205" s="973"/>
      <c r="KLY205" s="973"/>
      <c r="KLZ205" s="973"/>
      <c r="KMA205" s="973"/>
      <c r="KMB205" s="973"/>
      <c r="KMC205" s="973"/>
      <c r="KMD205" s="973"/>
      <c r="KME205" s="973"/>
      <c r="KMF205" s="973"/>
      <c r="KMG205" s="973"/>
      <c r="KMH205" s="973"/>
      <c r="KMI205" s="973"/>
      <c r="KMJ205" s="973"/>
      <c r="KMK205" s="973"/>
      <c r="KML205" s="973"/>
      <c r="KMM205" s="973"/>
      <c r="KMN205" s="973"/>
      <c r="KMO205" s="973"/>
      <c r="KMP205" s="973"/>
      <c r="KMQ205" s="973"/>
      <c r="KMR205" s="973"/>
      <c r="KMS205" s="973"/>
      <c r="KMT205" s="973"/>
      <c r="KMU205" s="973"/>
      <c r="KMV205" s="973"/>
      <c r="KMW205" s="973"/>
      <c r="KMX205" s="973"/>
      <c r="KMY205" s="973"/>
      <c r="KMZ205" s="973"/>
      <c r="KNA205" s="973"/>
      <c r="KNB205" s="973"/>
      <c r="KNC205" s="973"/>
      <c r="KND205" s="973"/>
      <c r="KNE205" s="973"/>
      <c r="KNF205" s="973"/>
      <c r="KNG205" s="973"/>
      <c r="KNH205" s="973"/>
      <c r="KNI205" s="973"/>
      <c r="KNJ205" s="973"/>
      <c r="KNK205" s="973"/>
      <c r="KNL205" s="973"/>
      <c r="KNM205" s="973"/>
      <c r="KNN205" s="973"/>
      <c r="KNO205" s="973"/>
      <c r="KNP205" s="973"/>
      <c r="KNQ205" s="973"/>
      <c r="KNR205" s="973"/>
      <c r="KNS205" s="973"/>
      <c r="KNT205" s="973"/>
      <c r="KNU205" s="973"/>
      <c r="KNV205" s="973"/>
      <c r="KNW205" s="973"/>
      <c r="KNX205" s="973"/>
      <c r="KNY205" s="973"/>
      <c r="KNZ205" s="973"/>
      <c r="KOA205" s="973"/>
      <c r="KOB205" s="973"/>
      <c r="KOC205" s="973"/>
      <c r="KOD205" s="973"/>
      <c r="KOE205" s="973"/>
      <c r="KOF205" s="973"/>
      <c r="KOG205" s="973"/>
      <c r="KOH205" s="973"/>
      <c r="KOI205" s="973"/>
      <c r="KOJ205" s="973"/>
      <c r="KOK205" s="973"/>
      <c r="KOL205" s="973"/>
      <c r="KOM205" s="973"/>
      <c r="KON205" s="973"/>
      <c r="KOO205" s="973"/>
      <c r="KOP205" s="973"/>
      <c r="KOQ205" s="973"/>
      <c r="KOR205" s="973"/>
      <c r="KOS205" s="973"/>
      <c r="KOT205" s="973"/>
      <c r="KOU205" s="973"/>
      <c r="KOV205" s="973"/>
      <c r="KOW205" s="973"/>
      <c r="KOX205" s="973"/>
      <c r="KOY205" s="973"/>
      <c r="KOZ205" s="973"/>
      <c r="KPA205" s="973"/>
      <c r="KPB205" s="973"/>
      <c r="KPC205" s="973"/>
      <c r="KPD205" s="973"/>
      <c r="KPE205" s="973"/>
      <c r="KPF205" s="973"/>
      <c r="KPG205" s="973"/>
      <c r="KPH205" s="973"/>
      <c r="KPI205" s="973"/>
      <c r="KPJ205" s="973"/>
      <c r="KPK205" s="973"/>
      <c r="KPL205" s="973"/>
      <c r="KPM205" s="973"/>
      <c r="KPN205" s="973"/>
      <c r="KPO205" s="973"/>
      <c r="KPP205" s="973"/>
      <c r="KPQ205" s="973"/>
      <c r="KPR205" s="973"/>
      <c r="KPS205" s="973"/>
      <c r="KPT205" s="973"/>
      <c r="KPU205" s="973"/>
      <c r="KPV205" s="973"/>
      <c r="KPW205" s="973"/>
      <c r="KPX205" s="973"/>
      <c r="KPY205" s="973"/>
      <c r="KPZ205" s="973"/>
      <c r="KQA205" s="973"/>
      <c r="KQB205" s="973"/>
      <c r="KQC205" s="973"/>
      <c r="KQD205" s="973"/>
      <c r="KQE205" s="973"/>
      <c r="KQF205" s="973"/>
      <c r="KQG205" s="973"/>
      <c r="KQH205" s="973"/>
      <c r="KQI205" s="973"/>
      <c r="KQJ205" s="973"/>
      <c r="KQK205" s="973"/>
      <c r="KQL205" s="973"/>
      <c r="KQM205" s="973"/>
      <c r="KQN205" s="973"/>
      <c r="KQO205" s="973"/>
      <c r="KQP205" s="973"/>
      <c r="KQQ205" s="973"/>
      <c r="KQR205" s="973"/>
      <c r="KQS205" s="973"/>
      <c r="KQT205" s="973"/>
      <c r="KQU205" s="973"/>
      <c r="KQV205" s="973"/>
      <c r="KQW205" s="973"/>
      <c r="KQX205" s="973"/>
      <c r="KQY205" s="973"/>
      <c r="KQZ205" s="973"/>
      <c r="KRA205" s="973"/>
      <c r="KRB205" s="973"/>
      <c r="KRC205" s="973"/>
      <c r="KRD205" s="973"/>
      <c r="KRE205" s="973"/>
      <c r="KRF205" s="973"/>
      <c r="KRG205" s="973"/>
      <c r="KRH205" s="973"/>
      <c r="KRI205" s="973"/>
      <c r="KRJ205" s="973"/>
      <c r="KRK205" s="973"/>
      <c r="KRL205" s="973"/>
      <c r="KRM205" s="973"/>
      <c r="KRN205" s="973"/>
      <c r="KRO205" s="973"/>
      <c r="KRP205" s="973"/>
      <c r="KRQ205" s="973"/>
      <c r="KRR205" s="973"/>
      <c r="KRS205" s="973"/>
      <c r="KRT205" s="973"/>
      <c r="KRU205" s="973"/>
      <c r="KRV205" s="973"/>
      <c r="KRW205" s="973"/>
      <c r="KRX205" s="973"/>
      <c r="KRY205" s="973"/>
      <c r="KRZ205" s="973"/>
      <c r="KSA205" s="973"/>
      <c r="KSB205" s="973"/>
      <c r="KSC205" s="973"/>
      <c r="KSD205" s="973"/>
      <c r="KSE205" s="973"/>
      <c r="KSF205" s="973"/>
      <c r="KSG205" s="973"/>
      <c r="KSH205" s="973"/>
      <c r="KSI205" s="973"/>
      <c r="KSJ205" s="973"/>
      <c r="KSK205" s="973"/>
      <c r="KSL205" s="973"/>
      <c r="KSM205" s="973"/>
      <c r="KSN205" s="973"/>
      <c r="KSO205" s="973"/>
      <c r="KSP205" s="973"/>
      <c r="KSQ205" s="973"/>
      <c r="KSR205" s="973"/>
      <c r="KSS205" s="973"/>
      <c r="KST205" s="973"/>
      <c r="KSU205" s="973"/>
      <c r="KSV205" s="973"/>
      <c r="KSW205" s="973"/>
      <c r="KSX205" s="973"/>
      <c r="KSY205" s="973"/>
      <c r="KSZ205" s="973"/>
      <c r="KTA205" s="973"/>
      <c r="KTB205" s="973"/>
      <c r="KTC205" s="973"/>
      <c r="KTD205" s="973"/>
      <c r="KTE205" s="973"/>
      <c r="KTF205" s="973"/>
      <c r="KTG205" s="973"/>
      <c r="KTH205" s="973"/>
      <c r="KTI205" s="973"/>
      <c r="KTJ205" s="973"/>
      <c r="KTK205" s="973"/>
      <c r="KTL205" s="973"/>
      <c r="KTM205" s="973"/>
      <c r="KTN205" s="973"/>
      <c r="KTO205" s="973"/>
      <c r="KTP205" s="973"/>
      <c r="KTQ205" s="973"/>
      <c r="KTR205" s="973"/>
      <c r="KTS205" s="973"/>
      <c r="KTT205" s="973"/>
      <c r="KTU205" s="973"/>
      <c r="KTV205" s="973"/>
      <c r="KTW205" s="973"/>
      <c r="KTX205" s="973"/>
      <c r="KTY205" s="973"/>
      <c r="KTZ205" s="973"/>
      <c r="KUA205" s="973"/>
      <c r="KUB205" s="973"/>
      <c r="KUC205" s="973"/>
      <c r="KUD205" s="973"/>
      <c r="KUE205" s="973"/>
      <c r="KUF205" s="973"/>
      <c r="KUG205" s="973"/>
      <c r="KUH205" s="973"/>
      <c r="KUI205" s="973"/>
      <c r="KUJ205" s="973"/>
      <c r="KUK205" s="973"/>
      <c r="KUL205" s="973"/>
      <c r="KUM205" s="973"/>
      <c r="KUN205" s="973"/>
      <c r="KUO205" s="973"/>
      <c r="KUP205" s="973"/>
      <c r="KUQ205" s="973"/>
      <c r="KUR205" s="973"/>
      <c r="KUS205" s="973"/>
      <c r="KUT205" s="973"/>
      <c r="KUU205" s="973"/>
      <c r="KUV205" s="973"/>
      <c r="KUW205" s="973"/>
      <c r="KUX205" s="973"/>
      <c r="KUY205" s="973"/>
      <c r="KUZ205" s="973"/>
      <c r="KVA205" s="973"/>
      <c r="KVB205" s="973"/>
      <c r="KVC205" s="973"/>
      <c r="KVD205" s="973"/>
      <c r="KVE205" s="973"/>
      <c r="KVF205" s="973"/>
      <c r="KVG205" s="973"/>
      <c r="KVH205" s="973"/>
      <c r="KVI205" s="973"/>
      <c r="KVJ205" s="973"/>
      <c r="KVK205" s="973"/>
      <c r="KVL205" s="973"/>
      <c r="KVM205" s="973"/>
      <c r="KVN205" s="973"/>
      <c r="KVO205" s="973"/>
      <c r="KVP205" s="973"/>
      <c r="KVQ205" s="973"/>
      <c r="KVR205" s="973"/>
      <c r="KVS205" s="973"/>
      <c r="KVT205" s="973"/>
      <c r="KVU205" s="973"/>
      <c r="KVV205" s="973"/>
      <c r="KVW205" s="973"/>
      <c r="KVX205" s="973"/>
      <c r="KVY205" s="973"/>
      <c r="KVZ205" s="973"/>
      <c r="KWA205" s="973"/>
      <c r="KWB205" s="973"/>
      <c r="KWC205" s="973"/>
      <c r="KWD205" s="973"/>
      <c r="KWE205" s="973"/>
      <c r="KWF205" s="973"/>
      <c r="KWG205" s="973"/>
      <c r="KWH205" s="973"/>
      <c r="KWI205" s="973"/>
      <c r="KWJ205" s="973"/>
      <c r="KWK205" s="973"/>
      <c r="KWL205" s="973"/>
      <c r="KWM205" s="973"/>
      <c r="KWN205" s="973"/>
      <c r="KWO205" s="973"/>
      <c r="KWP205" s="973"/>
      <c r="KWQ205" s="973"/>
      <c r="KWR205" s="973"/>
      <c r="KWS205" s="973"/>
      <c r="KWT205" s="973"/>
      <c r="KWU205" s="973"/>
      <c r="KWV205" s="973"/>
      <c r="KWW205" s="973"/>
      <c r="KWX205" s="973"/>
      <c r="KWY205" s="973"/>
      <c r="KWZ205" s="973"/>
      <c r="KXA205" s="973"/>
      <c r="KXB205" s="973"/>
      <c r="KXC205" s="973"/>
      <c r="KXD205" s="973"/>
      <c r="KXE205" s="973"/>
      <c r="KXF205" s="973"/>
      <c r="KXG205" s="973"/>
      <c r="KXH205" s="973"/>
      <c r="KXI205" s="973"/>
      <c r="KXJ205" s="973"/>
      <c r="KXK205" s="973"/>
      <c r="KXL205" s="973"/>
      <c r="KXM205" s="973"/>
      <c r="KXN205" s="973"/>
      <c r="KXO205" s="973"/>
      <c r="KXP205" s="973"/>
      <c r="KXQ205" s="973"/>
      <c r="KXR205" s="973"/>
      <c r="KXS205" s="973"/>
      <c r="KXT205" s="973"/>
      <c r="KXU205" s="973"/>
      <c r="KXV205" s="973"/>
      <c r="KXW205" s="973"/>
      <c r="KXX205" s="973"/>
      <c r="KXY205" s="973"/>
      <c r="KXZ205" s="973"/>
      <c r="KYA205" s="973"/>
      <c r="KYB205" s="973"/>
      <c r="KYC205" s="973"/>
      <c r="KYD205" s="973"/>
      <c r="KYE205" s="973"/>
      <c r="KYF205" s="973"/>
      <c r="KYG205" s="973"/>
      <c r="KYH205" s="973"/>
      <c r="KYI205" s="973"/>
      <c r="KYJ205" s="973"/>
      <c r="KYK205" s="973"/>
      <c r="KYL205" s="973"/>
      <c r="KYM205" s="973"/>
      <c r="KYN205" s="973"/>
      <c r="KYO205" s="973"/>
      <c r="KYP205" s="973"/>
      <c r="KYQ205" s="973"/>
      <c r="KYR205" s="973"/>
      <c r="KYS205" s="973"/>
      <c r="KYT205" s="973"/>
      <c r="KYU205" s="973"/>
      <c r="KYV205" s="973"/>
      <c r="KYW205" s="973"/>
      <c r="KYX205" s="973"/>
      <c r="KYY205" s="973"/>
      <c r="KYZ205" s="973"/>
      <c r="KZA205" s="973"/>
      <c r="KZB205" s="973"/>
      <c r="KZC205" s="973"/>
      <c r="KZD205" s="973"/>
      <c r="KZE205" s="973"/>
      <c r="KZF205" s="973"/>
      <c r="KZG205" s="973"/>
      <c r="KZH205" s="973"/>
      <c r="KZI205" s="973"/>
      <c r="KZJ205" s="973"/>
      <c r="KZK205" s="973"/>
      <c r="KZL205" s="973"/>
      <c r="KZM205" s="973"/>
      <c r="KZN205" s="973"/>
      <c r="KZO205" s="973"/>
      <c r="KZP205" s="973"/>
      <c r="KZQ205" s="973"/>
      <c r="KZR205" s="973"/>
      <c r="KZS205" s="973"/>
      <c r="KZT205" s="973"/>
      <c r="KZU205" s="973"/>
      <c r="KZV205" s="973"/>
      <c r="KZW205" s="973"/>
      <c r="KZX205" s="973"/>
      <c r="KZY205" s="973"/>
      <c r="KZZ205" s="973"/>
      <c r="LAA205" s="973"/>
      <c r="LAB205" s="973"/>
      <c r="LAC205" s="973"/>
      <c r="LAD205" s="973"/>
      <c r="LAE205" s="973"/>
      <c r="LAF205" s="973"/>
      <c r="LAG205" s="973"/>
      <c r="LAH205" s="973"/>
      <c r="LAI205" s="973"/>
      <c r="LAJ205" s="973"/>
      <c r="LAK205" s="973"/>
      <c r="LAL205" s="973"/>
      <c r="LAM205" s="973"/>
      <c r="LAN205" s="973"/>
      <c r="LAO205" s="973"/>
      <c r="LAP205" s="973"/>
      <c r="LAQ205" s="973"/>
      <c r="LAR205" s="973"/>
      <c r="LAS205" s="973"/>
      <c r="LAT205" s="973"/>
      <c r="LAU205" s="973"/>
      <c r="LAV205" s="973"/>
      <c r="LAW205" s="973"/>
      <c r="LAX205" s="973"/>
      <c r="LAY205" s="973"/>
      <c r="LAZ205" s="973"/>
      <c r="LBA205" s="973"/>
      <c r="LBB205" s="973"/>
      <c r="LBC205" s="973"/>
      <c r="LBD205" s="973"/>
      <c r="LBE205" s="973"/>
      <c r="LBF205" s="973"/>
      <c r="LBG205" s="973"/>
      <c r="LBH205" s="973"/>
      <c r="LBI205" s="973"/>
      <c r="LBJ205" s="973"/>
      <c r="LBK205" s="973"/>
      <c r="LBL205" s="973"/>
      <c r="LBM205" s="973"/>
      <c r="LBN205" s="973"/>
      <c r="LBO205" s="973"/>
      <c r="LBP205" s="973"/>
      <c r="LBQ205" s="973"/>
      <c r="LBR205" s="973"/>
      <c r="LBS205" s="973"/>
      <c r="LBT205" s="973"/>
      <c r="LBU205" s="973"/>
      <c r="LBV205" s="973"/>
      <c r="LBW205" s="973"/>
      <c r="LBX205" s="973"/>
      <c r="LBY205" s="973"/>
      <c r="LBZ205" s="973"/>
      <c r="LCA205" s="973"/>
      <c r="LCB205" s="973"/>
      <c r="LCC205" s="973"/>
      <c r="LCD205" s="973"/>
      <c r="LCE205" s="973"/>
      <c r="LCF205" s="973"/>
      <c r="LCG205" s="973"/>
      <c r="LCH205" s="973"/>
      <c r="LCI205" s="973"/>
      <c r="LCJ205" s="973"/>
      <c r="LCK205" s="973"/>
      <c r="LCL205" s="973"/>
      <c r="LCM205" s="973"/>
      <c r="LCN205" s="973"/>
      <c r="LCO205" s="973"/>
      <c r="LCP205" s="973"/>
      <c r="LCQ205" s="973"/>
      <c r="LCR205" s="973"/>
      <c r="LCS205" s="973"/>
      <c r="LCT205" s="973"/>
      <c r="LCU205" s="973"/>
      <c r="LCV205" s="973"/>
      <c r="LCW205" s="973"/>
      <c r="LCX205" s="973"/>
      <c r="LCY205" s="973"/>
      <c r="LCZ205" s="973"/>
      <c r="LDA205" s="973"/>
      <c r="LDB205" s="973"/>
      <c r="LDC205" s="973"/>
      <c r="LDD205" s="973"/>
      <c r="LDE205" s="973"/>
      <c r="LDF205" s="973"/>
      <c r="LDG205" s="973"/>
      <c r="LDH205" s="973"/>
      <c r="LDI205" s="973"/>
      <c r="LDJ205" s="973"/>
      <c r="LDK205" s="973"/>
      <c r="LDL205" s="973"/>
      <c r="LDM205" s="973"/>
      <c r="LDN205" s="973"/>
      <c r="LDO205" s="973"/>
      <c r="LDP205" s="973"/>
      <c r="LDQ205" s="973"/>
      <c r="LDR205" s="973"/>
      <c r="LDS205" s="973"/>
      <c r="LDT205" s="973"/>
      <c r="LDU205" s="973"/>
      <c r="LDV205" s="973"/>
      <c r="LDW205" s="973"/>
      <c r="LDX205" s="973"/>
      <c r="LDY205" s="973"/>
      <c r="LDZ205" s="973"/>
      <c r="LEA205" s="973"/>
      <c r="LEB205" s="973"/>
      <c r="LEC205" s="973"/>
      <c r="LED205" s="973"/>
      <c r="LEE205" s="973"/>
      <c r="LEF205" s="973"/>
      <c r="LEG205" s="973"/>
      <c r="LEH205" s="973"/>
      <c r="LEI205" s="973"/>
      <c r="LEJ205" s="973"/>
      <c r="LEK205" s="973"/>
      <c r="LEL205" s="973"/>
      <c r="LEM205" s="973"/>
      <c r="LEN205" s="973"/>
      <c r="LEO205" s="973"/>
      <c r="LEP205" s="973"/>
      <c r="LEQ205" s="973"/>
      <c r="LER205" s="973"/>
      <c r="LES205" s="973"/>
      <c r="LET205" s="973"/>
      <c r="LEU205" s="973"/>
      <c r="LEV205" s="973"/>
      <c r="LEW205" s="973"/>
      <c r="LEX205" s="973"/>
      <c r="LEY205" s="973"/>
      <c r="LEZ205" s="973"/>
      <c r="LFA205" s="973"/>
      <c r="LFB205" s="973"/>
      <c r="LFC205" s="973"/>
      <c r="LFD205" s="973"/>
      <c r="LFE205" s="973"/>
      <c r="LFF205" s="973"/>
      <c r="LFG205" s="973"/>
      <c r="LFH205" s="973"/>
      <c r="LFI205" s="973"/>
      <c r="LFJ205" s="973"/>
      <c r="LFK205" s="973"/>
      <c r="LFL205" s="973"/>
      <c r="LFM205" s="973"/>
      <c r="LFN205" s="973"/>
      <c r="LFO205" s="973"/>
      <c r="LFP205" s="973"/>
      <c r="LFQ205" s="973"/>
      <c r="LFR205" s="973"/>
      <c r="LFS205" s="973"/>
      <c r="LFT205" s="973"/>
      <c r="LFU205" s="973"/>
      <c r="LFV205" s="973"/>
      <c r="LFW205" s="973"/>
      <c r="LFX205" s="973"/>
      <c r="LFY205" s="973"/>
      <c r="LFZ205" s="973"/>
      <c r="LGA205" s="973"/>
      <c r="LGB205" s="973"/>
      <c r="LGC205" s="973"/>
      <c r="LGD205" s="973"/>
      <c r="LGE205" s="973"/>
      <c r="LGF205" s="973"/>
      <c r="LGG205" s="973"/>
      <c r="LGH205" s="973"/>
      <c r="LGI205" s="973"/>
      <c r="LGJ205" s="973"/>
      <c r="LGK205" s="973"/>
      <c r="LGL205" s="973"/>
      <c r="LGM205" s="973"/>
      <c r="LGN205" s="973"/>
      <c r="LGO205" s="973"/>
      <c r="LGP205" s="973"/>
      <c r="LGQ205" s="973"/>
      <c r="LGR205" s="973"/>
      <c r="LGS205" s="973"/>
      <c r="LGT205" s="973"/>
      <c r="LGU205" s="973"/>
      <c r="LGV205" s="973"/>
      <c r="LGW205" s="973"/>
      <c r="LGX205" s="973"/>
      <c r="LGY205" s="973"/>
      <c r="LGZ205" s="973"/>
      <c r="LHA205" s="973"/>
      <c r="LHB205" s="973"/>
      <c r="LHC205" s="973"/>
      <c r="LHD205" s="973"/>
      <c r="LHE205" s="973"/>
      <c r="LHF205" s="973"/>
      <c r="LHG205" s="973"/>
      <c r="LHH205" s="973"/>
      <c r="LHI205" s="973"/>
      <c r="LHJ205" s="973"/>
      <c r="LHK205" s="973"/>
      <c r="LHL205" s="973"/>
      <c r="LHM205" s="973"/>
      <c r="LHN205" s="973"/>
      <c r="LHO205" s="973"/>
      <c r="LHP205" s="973"/>
      <c r="LHQ205" s="973"/>
      <c r="LHR205" s="973"/>
      <c r="LHS205" s="973"/>
      <c r="LHT205" s="973"/>
      <c r="LHU205" s="973"/>
      <c r="LHV205" s="973"/>
      <c r="LHW205" s="973"/>
      <c r="LHX205" s="973"/>
      <c r="LHY205" s="973"/>
      <c r="LHZ205" s="973"/>
      <c r="LIA205" s="973"/>
      <c r="LIB205" s="973"/>
      <c r="LIC205" s="973"/>
      <c r="LID205" s="973"/>
      <c r="LIE205" s="973"/>
      <c r="LIF205" s="973"/>
      <c r="LIG205" s="973"/>
      <c r="LIH205" s="973"/>
      <c r="LII205" s="973"/>
      <c r="LIJ205" s="973"/>
      <c r="LIK205" s="973"/>
      <c r="LIL205" s="973"/>
      <c r="LIM205" s="973"/>
      <c r="LIN205" s="973"/>
      <c r="LIO205" s="973"/>
      <c r="LIP205" s="973"/>
      <c r="LIQ205" s="973"/>
      <c r="LIR205" s="973"/>
      <c r="LIS205" s="973"/>
      <c r="LIT205" s="973"/>
      <c r="LIU205" s="973"/>
      <c r="LIV205" s="973"/>
      <c r="LIW205" s="973"/>
      <c r="LIX205" s="973"/>
      <c r="LIY205" s="973"/>
      <c r="LIZ205" s="973"/>
      <c r="LJA205" s="973"/>
      <c r="LJB205" s="973"/>
      <c r="LJC205" s="973"/>
      <c r="LJD205" s="973"/>
      <c r="LJE205" s="973"/>
      <c r="LJF205" s="973"/>
      <c r="LJG205" s="973"/>
      <c r="LJH205" s="973"/>
      <c r="LJI205" s="973"/>
      <c r="LJJ205" s="973"/>
      <c r="LJK205" s="973"/>
      <c r="LJL205" s="973"/>
      <c r="LJM205" s="973"/>
      <c r="LJN205" s="973"/>
      <c r="LJO205" s="973"/>
      <c r="LJP205" s="973"/>
      <c r="LJQ205" s="973"/>
      <c r="LJR205" s="973"/>
      <c r="LJS205" s="973"/>
      <c r="LJT205" s="973"/>
      <c r="LJU205" s="973"/>
      <c r="LJV205" s="973"/>
      <c r="LJW205" s="973"/>
      <c r="LJX205" s="973"/>
      <c r="LJY205" s="973"/>
      <c r="LJZ205" s="973"/>
      <c r="LKA205" s="973"/>
      <c r="LKB205" s="973"/>
      <c r="LKC205" s="973"/>
      <c r="LKD205" s="973"/>
      <c r="LKE205" s="973"/>
      <c r="LKF205" s="973"/>
      <c r="LKG205" s="973"/>
      <c r="LKH205" s="973"/>
      <c r="LKI205" s="973"/>
      <c r="LKJ205" s="973"/>
      <c r="LKK205" s="973"/>
      <c r="LKL205" s="973"/>
      <c r="LKM205" s="973"/>
      <c r="LKN205" s="973"/>
      <c r="LKO205" s="973"/>
      <c r="LKP205" s="973"/>
      <c r="LKQ205" s="973"/>
      <c r="LKR205" s="973"/>
      <c r="LKS205" s="973"/>
      <c r="LKT205" s="973"/>
      <c r="LKU205" s="973"/>
      <c r="LKV205" s="973"/>
      <c r="LKW205" s="973"/>
      <c r="LKX205" s="973"/>
      <c r="LKY205" s="973"/>
      <c r="LKZ205" s="973"/>
      <c r="LLA205" s="973"/>
      <c r="LLB205" s="973"/>
      <c r="LLC205" s="973"/>
      <c r="LLD205" s="973"/>
      <c r="LLE205" s="973"/>
      <c r="LLF205" s="973"/>
      <c r="LLG205" s="973"/>
      <c r="LLH205" s="973"/>
      <c r="LLI205" s="973"/>
      <c r="LLJ205" s="973"/>
      <c r="LLK205" s="973"/>
      <c r="LLL205" s="973"/>
      <c r="LLM205" s="973"/>
      <c r="LLN205" s="973"/>
      <c r="LLO205" s="973"/>
      <c r="LLP205" s="973"/>
      <c r="LLQ205" s="973"/>
      <c r="LLR205" s="973"/>
      <c r="LLS205" s="973"/>
      <c r="LLT205" s="973"/>
      <c r="LLU205" s="973"/>
      <c r="LLV205" s="973"/>
      <c r="LLW205" s="973"/>
      <c r="LLX205" s="973"/>
      <c r="LLY205" s="973"/>
      <c r="LLZ205" s="973"/>
      <c r="LMA205" s="973"/>
      <c r="LMB205" s="973"/>
      <c r="LMC205" s="973"/>
      <c r="LMD205" s="973"/>
      <c r="LME205" s="973"/>
      <c r="LMF205" s="973"/>
      <c r="LMG205" s="973"/>
      <c r="LMH205" s="973"/>
      <c r="LMI205" s="973"/>
      <c r="LMJ205" s="973"/>
      <c r="LMK205" s="973"/>
      <c r="LML205" s="973"/>
      <c r="LMM205" s="973"/>
      <c r="LMN205" s="973"/>
      <c r="LMO205" s="973"/>
      <c r="LMP205" s="973"/>
      <c r="LMQ205" s="973"/>
      <c r="LMR205" s="973"/>
      <c r="LMS205" s="973"/>
      <c r="LMT205" s="973"/>
      <c r="LMU205" s="973"/>
      <c r="LMV205" s="973"/>
      <c r="LMW205" s="973"/>
      <c r="LMX205" s="973"/>
      <c r="LMY205" s="973"/>
      <c r="LMZ205" s="973"/>
      <c r="LNA205" s="973"/>
      <c r="LNB205" s="973"/>
      <c r="LNC205" s="973"/>
      <c r="LND205" s="973"/>
      <c r="LNE205" s="973"/>
      <c r="LNF205" s="973"/>
      <c r="LNG205" s="973"/>
      <c r="LNH205" s="973"/>
      <c r="LNI205" s="973"/>
      <c r="LNJ205" s="973"/>
      <c r="LNK205" s="973"/>
      <c r="LNL205" s="973"/>
      <c r="LNM205" s="973"/>
      <c r="LNN205" s="973"/>
      <c r="LNO205" s="973"/>
      <c r="LNP205" s="973"/>
      <c r="LNQ205" s="973"/>
      <c r="LNR205" s="973"/>
      <c r="LNS205" s="973"/>
      <c r="LNT205" s="973"/>
      <c r="LNU205" s="973"/>
      <c r="LNV205" s="973"/>
      <c r="LNW205" s="973"/>
      <c r="LNX205" s="973"/>
      <c r="LNY205" s="973"/>
      <c r="LNZ205" s="973"/>
      <c r="LOA205" s="973"/>
      <c r="LOB205" s="973"/>
      <c r="LOC205" s="973"/>
      <c r="LOD205" s="973"/>
      <c r="LOE205" s="973"/>
      <c r="LOF205" s="973"/>
      <c r="LOG205" s="973"/>
      <c r="LOH205" s="973"/>
      <c r="LOI205" s="973"/>
      <c r="LOJ205" s="973"/>
      <c r="LOK205" s="973"/>
      <c r="LOL205" s="973"/>
      <c r="LOM205" s="973"/>
      <c r="LON205" s="973"/>
      <c r="LOO205" s="973"/>
      <c r="LOP205" s="973"/>
      <c r="LOQ205" s="973"/>
      <c r="LOR205" s="973"/>
      <c r="LOS205" s="973"/>
      <c r="LOT205" s="973"/>
      <c r="LOU205" s="973"/>
      <c r="LOV205" s="973"/>
      <c r="LOW205" s="973"/>
      <c r="LOX205" s="973"/>
      <c r="LOY205" s="973"/>
      <c r="LOZ205" s="973"/>
      <c r="LPA205" s="973"/>
      <c r="LPB205" s="973"/>
      <c r="LPC205" s="973"/>
      <c r="LPD205" s="973"/>
      <c r="LPE205" s="973"/>
      <c r="LPF205" s="973"/>
      <c r="LPG205" s="973"/>
      <c r="LPH205" s="973"/>
      <c r="LPI205" s="973"/>
      <c r="LPJ205" s="973"/>
      <c r="LPK205" s="973"/>
      <c r="LPL205" s="973"/>
      <c r="LPM205" s="973"/>
      <c r="LPN205" s="973"/>
      <c r="LPO205" s="973"/>
      <c r="LPP205" s="973"/>
      <c r="LPQ205" s="973"/>
      <c r="LPR205" s="973"/>
      <c r="LPS205" s="973"/>
      <c r="LPT205" s="973"/>
      <c r="LPU205" s="973"/>
      <c r="LPV205" s="973"/>
      <c r="LPW205" s="973"/>
      <c r="LPX205" s="973"/>
      <c r="LPY205" s="973"/>
      <c r="LPZ205" s="973"/>
      <c r="LQA205" s="973"/>
      <c r="LQB205" s="973"/>
      <c r="LQC205" s="973"/>
      <c r="LQD205" s="973"/>
      <c r="LQE205" s="973"/>
      <c r="LQF205" s="973"/>
      <c r="LQG205" s="973"/>
      <c r="LQH205" s="973"/>
      <c r="LQI205" s="973"/>
      <c r="LQJ205" s="973"/>
      <c r="LQK205" s="973"/>
      <c r="LQL205" s="973"/>
      <c r="LQM205" s="973"/>
      <c r="LQN205" s="973"/>
      <c r="LQO205" s="973"/>
      <c r="LQP205" s="973"/>
      <c r="LQQ205" s="973"/>
      <c r="LQR205" s="973"/>
      <c r="LQS205" s="973"/>
      <c r="LQT205" s="973"/>
      <c r="LQU205" s="973"/>
      <c r="LQV205" s="973"/>
      <c r="LQW205" s="973"/>
      <c r="LQX205" s="973"/>
      <c r="LQY205" s="973"/>
      <c r="LQZ205" s="973"/>
      <c r="LRA205" s="973"/>
      <c r="LRB205" s="973"/>
      <c r="LRC205" s="973"/>
      <c r="LRD205" s="973"/>
      <c r="LRE205" s="973"/>
      <c r="LRF205" s="973"/>
      <c r="LRG205" s="973"/>
      <c r="LRH205" s="973"/>
      <c r="LRI205" s="973"/>
      <c r="LRJ205" s="973"/>
      <c r="LRK205" s="973"/>
      <c r="LRL205" s="973"/>
      <c r="LRM205" s="973"/>
      <c r="LRN205" s="973"/>
      <c r="LRO205" s="973"/>
      <c r="LRP205" s="973"/>
      <c r="LRQ205" s="973"/>
      <c r="LRR205" s="973"/>
      <c r="LRS205" s="973"/>
      <c r="LRT205" s="973"/>
      <c r="LRU205" s="973"/>
      <c r="LRV205" s="973"/>
      <c r="LRW205" s="973"/>
      <c r="LRX205" s="973"/>
      <c r="LRY205" s="973"/>
      <c r="LRZ205" s="973"/>
      <c r="LSA205" s="973"/>
      <c r="LSB205" s="973"/>
      <c r="LSC205" s="973"/>
      <c r="LSD205" s="973"/>
      <c r="LSE205" s="973"/>
      <c r="LSF205" s="973"/>
      <c r="LSG205" s="973"/>
      <c r="LSH205" s="973"/>
      <c r="LSI205" s="973"/>
      <c r="LSJ205" s="973"/>
      <c r="LSK205" s="973"/>
      <c r="LSL205" s="973"/>
      <c r="LSM205" s="973"/>
      <c r="LSN205" s="973"/>
      <c r="LSO205" s="973"/>
      <c r="LSP205" s="973"/>
      <c r="LSQ205" s="973"/>
      <c r="LSR205" s="973"/>
      <c r="LSS205" s="973"/>
      <c r="LST205" s="973"/>
      <c r="LSU205" s="973"/>
      <c r="LSV205" s="973"/>
      <c r="LSW205" s="973"/>
      <c r="LSX205" s="973"/>
      <c r="LSY205" s="973"/>
      <c r="LSZ205" s="973"/>
      <c r="LTA205" s="973"/>
      <c r="LTB205" s="973"/>
      <c r="LTC205" s="973"/>
      <c r="LTD205" s="973"/>
      <c r="LTE205" s="973"/>
      <c r="LTF205" s="973"/>
      <c r="LTG205" s="973"/>
      <c r="LTH205" s="973"/>
      <c r="LTI205" s="973"/>
      <c r="LTJ205" s="973"/>
      <c r="LTK205" s="973"/>
      <c r="LTL205" s="973"/>
      <c r="LTM205" s="973"/>
      <c r="LTN205" s="973"/>
      <c r="LTO205" s="973"/>
      <c r="LTP205" s="973"/>
      <c r="LTQ205" s="973"/>
      <c r="LTR205" s="973"/>
      <c r="LTS205" s="973"/>
      <c r="LTT205" s="973"/>
      <c r="LTU205" s="973"/>
      <c r="LTV205" s="973"/>
      <c r="LTW205" s="973"/>
      <c r="LTX205" s="973"/>
      <c r="LTY205" s="973"/>
      <c r="LTZ205" s="973"/>
      <c r="LUA205" s="973"/>
      <c r="LUB205" s="973"/>
      <c r="LUC205" s="973"/>
      <c r="LUD205" s="973"/>
      <c r="LUE205" s="973"/>
      <c r="LUF205" s="973"/>
      <c r="LUG205" s="973"/>
      <c r="LUH205" s="973"/>
      <c r="LUI205" s="973"/>
      <c r="LUJ205" s="973"/>
      <c r="LUK205" s="973"/>
      <c r="LUL205" s="973"/>
      <c r="LUM205" s="973"/>
      <c r="LUN205" s="973"/>
      <c r="LUO205" s="973"/>
      <c r="LUP205" s="973"/>
      <c r="LUQ205" s="973"/>
      <c r="LUR205" s="973"/>
      <c r="LUS205" s="973"/>
      <c r="LUT205" s="973"/>
      <c r="LUU205" s="973"/>
      <c r="LUV205" s="973"/>
      <c r="LUW205" s="973"/>
      <c r="LUX205" s="973"/>
      <c r="LUY205" s="973"/>
      <c r="LUZ205" s="973"/>
      <c r="LVA205" s="973"/>
      <c r="LVB205" s="973"/>
      <c r="LVC205" s="973"/>
      <c r="LVD205" s="973"/>
      <c r="LVE205" s="973"/>
      <c r="LVF205" s="973"/>
      <c r="LVG205" s="973"/>
      <c r="LVH205" s="973"/>
      <c r="LVI205" s="973"/>
      <c r="LVJ205" s="973"/>
      <c r="LVK205" s="973"/>
      <c r="LVL205" s="973"/>
      <c r="LVM205" s="973"/>
      <c r="LVN205" s="973"/>
      <c r="LVO205" s="973"/>
      <c r="LVP205" s="973"/>
      <c r="LVQ205" s="973"/>
      <c r="LVR205" s="973"/>
      <c r="LVS205" s="973"/>
      <c r="LVT205" s="973"/>
      <c r="LVU205" s="973"/>
      <c r="LVV205" s="973"/>
      <c r="LVW205" s="973"/>
      <c r="LVX205" s="973"/>
      <c r="LVY205" s="973"/>
      <c r="LVZ205" s="973"/>
      <c r="LWA205" s="973"/>
      <c r="LWB205" s="973"/>
      <c r="LWC205" s="973"/>
      <c r="LWD205" s="973"/>
      <c r="LWE205" s="973"/>
      <c r="LWF205" s="973"/>
      <c r="LWG205" s="973"/>
      <c r="LWH205" s="973"/>
      <c r="LWI205" s="973"/>
      <c r="LWJ205" s="973"/>
      <c r="LWK205" s="973"/>
      <c r="LWL205" s="973"/>
      <c r="LWM205" s="973"/>
      <c r="LWN205" s="973"/>
      <c r="LWO205" s="973"/>
      <c r="LWP205" s="973"/>
      <c r="LWQ205" s="973"/>
      <c r="LWR205" s="973"/>
      <c r="LWS205" s="973"/>
      <c r="LWT205" s="973"/>
      <c r="LWU205" s="973"/>
      <c r="LWV205" s="973"/>
      <c r="LWW205" s="973"/>
      <c r="LWX205" s="973"/>
      <c r="LWY205" s="973"/>
      <c r="LWZ205" s="973"/>
      <c r="LXA205" s="973"/>
      <c r="LXB205" s="973"/>
      <c r="LXC205" s="973"/>
      <c r="LXD205" s="973"/>
      <c r="LXE205" s="973"/>
      <c r="LXF205" s="973"/>
      <c r="LXG205" s="973"/>
      <c r="LXH205" s="973"/>
      <c r="LXI205" s="973"/>
      <c r="LXJ205" s="973"/>
      <c r="LXK205" s="973"/>
      <c r="LXL205" s="973"/>
      <c r="LXM205" s="973"/>
      <c r="LXN205" s="973"/>
      <c r="LXO205" s="973"/>
      <c r="LXP205" s="973"/>
      <c r="LXQ205" s="973"/>
      <c r="LXR205" s="973"/>
      <c r="LXS205" s="973"/>
      <c r="LXT205" s="973"/>
      <c r="LXU205" s="973"/>
      <c r="LXV205" s="973"/>
      <c r="LXW205" s="973"/>
      <c r="LXX205" s="973"/>
      <c r="LXY205" s="973"/>
      <c r="LXZ205" s="973"/>
      <c r="LYA205" s="973"/>
      <c r="LYB205" s="973"/>
      <c r="LYC205" s="973"/>
      <c r="LYD205" s="973"/>
      <c r="LYE205" s="973"/>
      <c r="LYF205" s="973"/>
      <c r="LYG205" s="973"/>
      <c r="LYH205" s="973"/>
      <c r="LYI205" s="973"/>
      <c r="LYJ205" s="973"/>
      <c r="LYK205" s="973"/>
      <c r="LYL205" s="973"/>
      <c r="LYM205" s="973"/>
      <c r="LYN205" s="973"/>
      <c r="LYO205" s="973"/>
      <c r="LYP205" s="973"/>
      <c r="LYQ205" s="973"/>
      <c r="LYR205" s="973"/>
      <c r="LYS205" s="973"/>
      <c r="LYT205" s="973"/>
      <c r="LYU205" s="973"/>
      <c r="LYV205" s="973"/>
      <c r="LYW205" s="973"/>
      <c r="LYX205" s="973"/>
      <c r="LYY205" s="973"/>
      <c r="LYZ205" s="973"/>
      <c r="LZA205" s="973"/>
      <c r="LZB205" s="973"/>
      <c r="LZC205" s="973"/>
      <c r="LZD205" s="973"/>
      <c r="LZE205" s="973"/>
      <c r="LZF205" s="973"/>
      <c r="LZG205" s="973"/>
      <c r="LZH205" s="973"/>
      <c r="LZI205" s="973"/>
      <c r="LZJ205" s="973"/>
      <c r="LZK205" s="973"/>
      <c r="LZL205" s="973"/>
      <c r="LZM205" s="973"/>
      <c r="LZN205" s="973"/>
      <c r="LZO205" s="973"/>
      <c r="LZP205" s="973"/>
      <c r="LZQ205" s="973"/>
      <c r="LZR205" s="973"/>
      <c r="LZS205" s="973"/>
      <c r="LZT205" s="973"/>
      <c r="LZU205" s="973"/>
      <c r="LZV205" s="973"/>
      <c r="LZW205" s="973"/>
      <c r="LZX205" s="973"/>
      <c r="LZY205" s="973"/>
      <c r="LZZ205" s="973"/>
      <c r="MAA205" s="973"/>
      <c r="MAB205" s="973"/>
      <c r="MAC205" s="973"/>
      <c r="MAD205" s="973"/>
      <c r="MAE205" s="973"/>
      <c r="MAF205" s="973"/>
      <c r="MAG205" s="973"/>
      <c r="MAH205" s="973"/>
      <c r="MAI205" s="973"/>
      <c r="MAJ205" s="973"/>
      <c r="MAK205" s="973"/>
      <c r="MAL205" s="973"/>
      <c r="MAM205" s="973"/>
      <c r="MAN205" s="973"/>
      <c r="MAO205" s="973"/>
      <c r="MAP205" s="973"/>
      <c r="MAQ205" s="973"/>
      <c r="MAR205" s="973"/>
      <c r="MAS205" s="973"/>
      <c r="MAT205" s="973"/>
      <c r="MAU205" s="973"/>
      <c r="MAV205" s="973"/>
      <c r="MAW205" s="973"/>
      <c r="MAX205" s="973"/>
      <c r="MAY205" s="973"/>
      <c r="MAZ205" s="973"/>
      <c r="MBA205" s="973"/>
      <c r="MBB205" s="973"/>
      <c r="MBC205" s="973"/>
      <c r="MBD205" s="973"/>
      <c r="MBE205" s="973"/>
      <c r="MBF205" s="973"/>
      <c r="MBG205" s="973"/>
      <c r="MBH205" s="973"/>
      <c r="MBI205" s="973"/>
      <c r="MBJ205" s="973"/>
      <c r="MBK205" s="973"/>
      <c r="MBL205" s="973"/>
      <c r="MBM205" s="973"/>
      <c r="MBN205" s="973"/>
      <c r="MBO205" s="973"/>
      <c r="MBP205" s="973"/>
      <c r="MBQ205" s="973"/>
      <c r="MBR205" s="973"/>
      <c r="MBS205" s="973"/>
      <c r="MBT205" s="973"/>
      <c r="MBU205" s="973"/>
      <c r="MBV205" s="973"/>
      <c r="MBW205" s="973"/>
      <c r="MBX205" s="973"/>
      <c r="MBY205" s="973"/>
      <c r="MBZ205" s="973"/>
      <c r="MCA205" s="973"/>
      <c r="MCB205" s="973"/>
      <c r="MCC205" s="973"/>
      <c r="MCD205" s="973"/>
      <c r="MCE205" s="973"/>
      <c r="MCF205" s="973"/>
      <c r="MCG205" s="973"/>
      <c r="MCH205" s="973"/>
      <c r="MCI205" s="973"/>
      <c r="MCJ205" s="973"/>
      <c r="MCK205" s="973"/>
      <c r="MCL205" s="973"/>
      <c r="MCM205" s="973"/>
      <c r="MCN205" s="973"/>
      <c r="MCO205" s="973"/>
      <c r="MCP205" s="973"/>
      <c r="MCQ205" s="973"/>
      <c r="MCR205" s="973"/>
      <c r="MCS205" s="973"/>
      <c r="MCT205" s="973"/>
      <c r="MCU205" s="973"/>
      <c r="MCV205" s="973"/>
      <c r="MCW205" s="973"/>
      <c r="MCX205" s="973"/>
      <c r="MCY205" s="973"/>
      <c r="MCZ205" s="973"/>
      <c r="MDA205" s="973"/>
      <c r="MDB205" s="973"/>
      <c r="MDC205" s="973"/>
      <c r="MDD205" s="973"/>
      <c r="MDE205" s="973"/>
      <c r="MDF205" s="973"/>
      <c r="MDG205" s="973"/>
      <c r="MDH205" s="973"/>
      <c r="MDI205" s="973"/>
      <c r="MDJ205" s="973"/>
      <c r="MDK205" s="973"/>
      <c r="MDL205" s="973"/>
      <c r="MDM205" s="973"/>
      <c r="MDN205" s="973"/>
      <c r="MDO205" s="973"/>
      <c r="MDP205" s="973"/>
      <c r="MDQ205" s="973"/>
      <c r="MDR205" s="973"/>
      <c r="MDS205" s="973"/>
      <c r="MDT205" s="973"/>
      <c r="MDU205" s="973"/>
      <c r="MDV205" s="973"/>
      <c r="MDW205" s="973"/>
      <c r="MDX205" s="973"/>
      <c r="MDY205" s="973"/>
      <c r="MDZ205" s="973"/>
      <c r="MEA205" s="973"/>
      <c r="MEB205" s="973"/>
      <c r="MEC205" s="973"/>
      <c r="MED205" s="973"/>
      <c r="MEE205" s="973"/>
      <c r="MEF205" s="973"/>
      <c r="MEG205" s="973"/>
      <c r="MEH205" s="973"/>
      <c r="MEI205" s="973"/>
      <c r="MEJ205" s="973"/>
      <c r="MEK205" s="973"/>
      <c r="MEL205" s="973"/>
      <c r="MEM205" s="973"/>
      <c r="MEN205" s="973"/>
      <c r="MEO205" s="973"/>
      <c r="MEP205" s="973"/>
      <c r="MEQ205" s="973"/>
      <c r="MER205" s="973"/>
      <c r="MES205" s="973"/>
      <c r="MET205" s="973"/>
      <c r="MEU205" s="973"/>
      <c r="MEV205" s="973"/>
      <c r="MEW205" s="973"/>
      <c r="MEX205" s="973"/>
      <c r="MEY205" s="973"/>
      <c r="MEZ205" s="973"/>
      <c r="MFA205" s="973"/>
      <c r="MFB205" s="973"/>
      <c r="MFC205" s="973"/>
      <c r="MFD205" s="973"/>
      <c r="MFE205" s="973"/>
      <c r="MFF205" s="973"/>
      <c r="MFG205" s="973"/>
      <c r="MFH205" s="973"/>
      <c r="MFI205" s="973"/>
      <c r="MFJ205" s="973"/>
      <c r="MFK205" s="973"/>
      <c r="MFL205" s="973"/>
      <c r="MFM205" s="973"/>
      <c r="MFN205" s="973"/>
      <c r="MFO205" s="973"/>
      <c r="MFP205" s="973"/>
      <c r="MFQ205" s="973"/>
      <c r="MFR205" s="973"/>
      <c r="MFS205" s="973"/>
      <c r="MFT205" s="973"/>
      <c r="MFU205" s="973"/>
      <c r="MFV205" s="973"/>
      <c r="MFW205" s="973"/>
      <c r="MFX205" s="973"/>
      <c r="MFY205" s="973"/>
      <c r="MFZ205" s="973"/>
      <c r="MGA205" s="973"/>
      <c r="MGB205" s="973"/>
      <c r="MGC205" s="973"/>
      <c r="MGD205" s="973"/>
      <c r="MGE205" s="973"/>
      <c r="MGF205" s="973"/>
      <c r="MGG205" s="973"/>
      <c r="MGH205" s="973"/>
      <c r="MGI205" s="973"/>
      <c r="MGJ205" s="973"/>
      <c r="MGK205" s="973"/>
      <c r="MGL205" s="973"/>
      <c r="MGM205" s="973"/>
      <c r="MGN205" s="973"/>
      <c r="MGO205" s="973"/>
      <c r="MGP205" s="973"/>
      <c r="MGQ205" s="973"/>
      <c r="MGR205" s="973"/>
      <c r="MGS205" s="973"/>
      <c r="MGT205" s="973"/>
      <c r="MGU205" s="973"/>
      <c r="MGV205" s="973"/>
      <c r="MGW205" s="973"/>
      <c r="MGX205" s="973"/>
      <c r="MGY205" s="973"/>
      <c r="MGZ205" s="973"/>
      <c r="MHA205" s="973"/>
      <c r="MHB205" s="973"/>
      <c r="MHC205" s="973"/>
      <c r="MHD205" s="973"/>
      <c r="MHE205" s="973"/>
      <c r="MHF205" s="973"/>
      <c r="MHG205" s="973"/>
      <c r="MHH205" s="973"/>
      <c r="MHI205" s="973"/>
      <c r="MHJ205" s="973"/>
      <c r="MHK205" s="973"/>
      <c r="MHL205" s="973"/>
      <c r="MHM205" s="973"/>
      <c r="MHN205" s="973"/>
      <c r="MHO205" s="973"/>
      <c r="MHP205" s="973"/>
      <c r="MHQ205" s="973"/>
      <c r="MHR205" s="973"/>
      <c r="MHS205" s="973"/>
      <c r="MHT205" s="973"/>
      <c r="MHU205" s="973"/>
      <c r="MHV205" s="973"/>
      <c r="MHW205" s="973"/>
      <c r="MHX205" s="973"/>
      <c r="MHY205" s="973"/>
      <c r="MHZ205" s="973"/>
      <c r="MIA205" s="973"/>
      <c r="MIB205" s="973"/>
      <c r="MIC205" s="973"/>
      <c r="MID205" s="973"/>
      <c r="MIE205" s="973"/>
      <c r="MIF205" s="973"/>
      <c r="MIG205" s="973"/>
      <c r="MIH205" s="973"/>
      <c r="MII205" s="973"/>
      <c r="MIJ205" s="973"/>
      <c r="MIK205" s="973"/>
      <c r="MIL205" s="973"/>
      <c r="MIM205" s="973"/>
      <c r="MIN205" s="973"/>
      <c r="MIO205" s="973"/>
      <c r="MIP205" s="973"/>
      <c r="MIQ205" s="973"/>
      <c r="MIR205" s="973"/>
      <c r="MIS205" s="973"/>
      <c r="MIT205" s="973"/>
      <c r="MIU205" s="973"/>
      <c r="MIV205" s="973"/>
      <c r="MIW205" s="973"/>
      <c r="MIX205" s="973"/>
      <c r="MIY205" s="973"/>
      <c r="MIZ205" s="973"/>
      <c r="MJA205" s="973"/>
      <c r="MJB205" s="973"/>
      <c r="MJC205" s="973"/>
      <c r="MJD205" s="973"/>
      <c r="MJE205" s="973"/>
      <c r="MJF205" s="973"/>
      <c r="MJG205" s="973"/>
      <c r="MJH205" s="973"/>
      <c r="MJI205" s="973"/>
      <c r="MJJ205" s="973"/>
      <c r="MJK205" s="973"/>
      <c r="MJL205" s="973"/>
      <c r="MJM205" s="973"/>
      <c r="MJN205" s="973"/>
      <c r="MJO205" s="973"/>
      <c r="MJP205" s="973"/>
      <c r="MJQ205" s="973"/>
      <c r="MJR205" s="973"/>
      <c r="MJS205" s="973"/>
      <c r="MJT205" s="973"/>
      <c r="MJU205" s="973"/>
      <c r="MJV205" s="973"/>
      <c r="MJW205" s="973"/>
      <c r="MJX205" s="973"/>
      <c r="MJY205" s="973"/>
      <c r="MJZ205" s="973"/>
      <c r="MKA205" s="973"/>
      <c r="MKB205" s="973"/>
      <c r="MKC205" s="973"/>
      <c r="MKD205" s="973"/>
      <c r="MKE205" s="973"/>
      <c r="MKF205" s="973"/>
      <c r="MKG205" s="973"/>
      <c r="MKH205" s="973"/>
      <c r="MKI205" s="973"/>
      <c r="MKJ205" s="973"/>
      <c r="MKK205" s="973"/>
      <c r="MKL205" s="973"/>
      <c r="MKM205" s="973"/>
      <c r="MKN205" s="973"/>
      <c r="MKO205" s="973"/>
      <c r="MKP205" s="973"/>
      <c r="MKQ205" s="973"/>
      <c r="MKR205" s="973"/>
      <c r="MKS205" s="973"/>
      <c r="MKT205" s="973"/>
      <c r="MKU205" s="973"/>
      <c r="MKV205" s="973"/>
      <c r="MKW205" s="973"/>
      <c r="MKX205" s="973"/>
      <c r="MKY205" s="973"/>
      <c r="MKZ205" s="973"/>
      <c r="MLA205" s="973"/>
      <c r="MLB205" s="973"/>
      <c r="MLC205" s="973"/>
      <c r="MLD205" s="973"/>
      <c r="MLE205" s="973"/>
      <c r="MLF205" s="973"/>
      <c r="MLG205" s="973"/>
      <c r="MLH205" s="973"/>
      <c r="MLI205" s="973"/>
      <c r="MLJ205" s="973"/>
      <c r="MLK205" s="973"/>
      <c r="MLL205" s="973"/>
      <c r="MLM205" s="973"/>
      <c r="MLN205" s="973"/>
      <c r="MLO205" s="973"/>
      <c r="MLP205" s="973"/>
      <c r="MLQ205" s="973"/>
      <c r="MLR205" s="973"/>
      <c r="MLS205" s="973"/>
      <c r="MLT205" s="973"/>
      <c r="MLU205" s="973"/>
      <c r="MLV205" s="973"/>
      <c r="MLW205" s="973"/>
      <c r="MLX205" s="973"/>
      <c r="MLY205" s="973"/>
      <c r="MLZ205" s="973"/>
      <c r="MMA205" s="973"/>
      <c r="MMB205" s="973"/>
      <c r="MMC205" s="973"/>
      <c r="MMD205" s="973"/>
      <c r="MME205" s="973"/>
      <c r="MMF205" s="973"/>
      <c r="MMG205" s="973"/>
      <c r="MMH205" s="973"/>
      <c r="MMI205" s="973"/>
      <c r="MMJ205" s="973"/>
      <c r="MMK205" s="973"/>
      <c r="MML205" s="973"/>
      <c r="MMM205" s="973"/>
      <c r="MMN205" s="973"/>
      <c r="MMO205" s="973"/>
      <c r="MMP205" s="973"/>
      <c r="MMQ205" s="973"/>
      <c r="MMR205" s="973"/>
      <c r="MMS205" s="973"/>
      <c r="MMT205" s="973"/>
      <c r="MMU205" s="973"/>
      <c r="MMV205" s="973"/>
      <c r="MMW205" s="973"/>
      <c r="MMX205" s="973"/>
      <c r="MMY205" s="973"/>
      <c r="MMZ205" s="973"/>
      <c r="MNA205" s="973"/>
      <c r="MNB205" s="973"/>
      <c r="MNC205" s="973"/>
      <c r="MND205" s="973"/>
      <c r="MNE205" s="973"/>
      <c r="MNF205" s="973"/>
      <c r="MNG205" s="973"/>
      <c r="MNH205" s="973"/>
      <c r="MNI205" s="973"/>
      <c r="MNJ205" s="973"/>
      <c r="MNK205" s="973"/>
      <c r="MNL205" s="973"/>
      <c r="MNM205" s="973"/>
      <c r="MNN205" s="973"/>
      <c r="MNO205" s="973"/>
      <c r="MNP205" s="973"/>
      <c r="MNQ205" s="973"/>
      <c r="MNR205" s="973"/>
      <c r="MNS205" s="973"/>
      <c r="MNT205" s="973"/>
      <c r="MNU205" s="973"/>
      <c r="MNV205" s="973"/>
      <c r="MNW205" s="973"/>
      <c r="MNX205" s="973"/>
      <c r="MNY205" s="973"/>
      <c r="MNZ205" s="973"/>
      <c r="MOA205" s="973"/>
      <c r="MOB205" s="973"/>
      <c r="MOC205" s="973"/>
      <c r="MOD205" s="973"/>
      <c r="MOE205" s="973"/>
      <c r="MOF205" s="973"/>
      <c r="MOG205" s="973"/>
      <c r="MOH205" s="973"/>
      <c r="MOI205" s="973"/>
      <c r="MOJ205" s="973"/>
      <c r="MOK205" s="973"/>
      <c r="MOL205" s="973"/>
      <c r="MOM205" s="973"/>
      <c r="MON205" s="973"/>
      <c r="MOO205" s="973"/>
      <c r="MOP205" s="973"/>
      <c r="MOQ205" s="973"/>
      <c r="MOR205" s="973"/>
      <c r="MOS205" s="973"/>
      <c r="MOT205" s="973"/>
      <c r="MOU205" s="973"/>
      <c r="MOV205" s="973"/>
      <c r="MOW205" s="973"/>
      <c r="MOX205" s="973"/>
      <c r="MOY205" s="973"/>
      <c r="MOZ205" s="973"/>
      <c r="MPA205" s="973"/>
      <c r="MPB205" s="973"/>
      <c r="MPC205" s="973"/>
      <c r="MPD205" s="973"/>
      <c r="MPE205" s="973"/>
      <c r="MPF205" s="973"/>
      <c r="MPG205" s="973"/>
      <c r="MPH205" s="973"/>
      <c r="MPI205" s="973"/>
      <c r="MPJ205" s="973"/>
      <c r="MPK205" s="973"/>
      <c r="MPL205" s="973"/>
      <c r="MPM205" s="973"/>
      <c r="MPN205" s="973"/>
      <c r="MPO205" s="973"/>
      <c r="MPP205" s="973"/>
      <c r="MPQ205" s="973"/>
      <c r="MPR205" s="973"/>
      <c r="MPS205" s="973"/>
      <c r="MPT205" s="973"/>
      <c r="MPU205" s="973"/>
      <c r="MPV205" s="973"/>
      <c r="MPW205" s="973"/>
      <c r="MPX205" s="973"/>
      <c r="MPY205" s="973"/>
      <c r="MPZ205" s="973"/>
      <c r="MQA205" s="973"/>
      <c r="MQB205" s="973"/>
      <c r="MQC205" s="973"/>
      <c r="MQD205" s="973"/>
      <c r="MQE205" s="973"/>
      <c r="MQF205" s="973"/>
      <c r="MQG205" s="973"/>
      <c r="MQH205" s="973"/>
      <c r="MQI205" s="973"/>
      <c r="MQJ205" s="973"/>
      <c r="MQK205" s="973"/>
      <c r="MQL205" s="973"/>
      <c r="MQM205" s="973"/>
      <c r="MQN205" s="973"/>
      <c r="MQO205" s="973"/>
      <c r="MQP205" s="973"/>
      <c r="MQQ205" s="973"/>
      <c r="MQR205" s="973"/>
      <c r="MQS205" s="973"/>
      <c r="MQT205" s="973"/>
      <c r="MQU205" s="973"/>
      <c r="MQV205" s="973"/>
      <c r="MQW205" s="973"/>
      <c r="MQX205" s="973"/>
      <c r="MQY205" s="973"/>
      <c r="MQZ205" s="973"/>
      <c r="MRA205" s="973"/>
      <c r="MRB205" s="973"/>
      <c r="MRC205" s="973"/>
      <c r="MRD205" s="973"/>
      <c r="MRE205" s="973"/>
      <c r="MRF205" s="973"/>
      <c r="MRG205" s="973"/>
      <c r="MRH205" s="973"/>
      <c r="MRI205" s="973"/>
      <c r="MRJ205" s="973"/>
      <c r="MRK205" s="973"/>
      <c r="MRL205" s="973"/>
      <c r="MRM205" s="973"/>
      <c r="MRN205" s="973"/>
      <c r="MRO205" s="973"/>
      <c r="MRP205" s="973"/>
      <c r="MRQ205" s="973"/>
      <c r="MRR205" s="973"/>
      <c r="MRS205" s="973"/>
      <c r="MRT205" s="973"/>
      <c r="MRU205" s="973"/>
      <c r="MRV205" s="973"/>
      <c r="MRW205" s="973"/>
      <c r="MRX205" s="973"/>
      <c r="MRY205" s="973"/>
      <c r="MRZ205" s="973"/>
      <c r="MSA205" s="973"/>
      <c r="MSB205" s="973"/>
      <c r="MSC205" s="973"/>
      <c r="MSD205" s="973"/>
      <c r="MSE205" s="973"/>
      <c r="MSF205" s="973"/>
      <c r="MSG205" s="973"/>
      <c r="MSH205" s="973"/>
      <c r="MSI205" s="973"/>
      <c r="MSJ205" s="973"/>
      <c r="MSK205" s="973"/>
      <c r="MSL205" s="973"/>
      <c r="MSM205" s="973"/>
      <c r="MSN205" s="973"/>
      <c r="MSO205" s="973"/>
      <c r="MSP205" s="973"/>
      <c r="MSQ205" s="973"/>
      <c r="MSR205" s="973"/>
      <c r="MSS205" s="973"/>
      <c r="MST205" s="973"/>
      <c r="MSU205" s="973"/>
      <c r="MSV205" s="973"/>
      <c r="MSW205" s="973"/>
      <c r="MSX205" s="973"/>
      <c r="MSY205" s="973"/>
      <c r="MSZ205" s="973"/>
      <c r="MTA205" s="973"/>
      <c r="MTB205" s="973"/>
      <c r="MTC205" s="973"/>
      <c r="MTD205" s="973"/>
      <c r="MTE205" s="973"/>
      <c r="MTF205" s="973"/>
      <c r="MTG205" s="973"/>
      <c r="MTH205" s="973"/>
      <c r="MTI205" s="973"/>
      <c r="MTJ205" s="973"/>
      <c r="MTK205" s="973"/>
      <c r="MTL205" s="973"/>
      <c r="MTM205" s="973"/>
      <c r="MTN205" s="973"/>
      <c r="MTO205" s="973"/>
      <c r="MTP205" s="973"/>
      <c r="MTQ205" s="973"/>
      <c r="MTR205" s="973"/>
      <c r="MTS205" s="973"/>
      <c r="MTT205" s="973"/>
      <c r="MTU205" s="973"/>
      <c r="MTV205" s="973"/>
      <c r="MTW205" s="973"/>
      <c r="MTX205" s="973"/>
      <c r="MTY205" s="973"/>
      <c r="MTZ205" s="973"/>
      <c r="MUA205" s="973"/>
      <c r="MUB205" s="973"/>
      <c r="MUC205" s="973"/>
      <c r="MUD205" s="973"/>
      <c r="MUE205" s="973"/>
      <c r="MUF205" s="973"/>
      <c r="MUG205" s="973"/>
      <c r="MUH205" s="973"/>
      <c r="MUI205" s="973"/>
      <c r="MUJ205" s="973"/>
      <c r="MUK205" s="973"/>
      <c r="MUL205" s="973"/>
      <c r="MUM205" s="973"/>
      <c r="MUN205" s="973"/>
      <c r="MUO205" s="973"/>
      <c r="MUP205" s="973"/>
      <c r="MUQ205" s="973"/>
      <c r="MUR205" s="973"/>
      <c r="MUS205" s="973"/>
      <c r="MUT205" s="973"/>
      <c r="MUU205" s="973"/>
      <c r="MUV205" s="973"/>
      <c r="MUW205" s="973"/>
      <c r="MUX205" s="973"/>
      <c r="MUY205" s="973"/>
      <c r="MUZ205" s="973"/>
      <c r="MVA205" s="973"/>
      <c r="MVB205" s="973"/>
      <c r="MVC205" s="973"/>
      <c r="MVD205" s="973"/>
      <c r="MVE205" s="973"/>
      <c r="MVF205" s="973"/>
      <c r="MVG205" s="973"/>
      <c r="MVH205" s="973"/>
      <c r="MVI205" s="973"/>
      <c r="MVJ205" s="973"/>
      <c r="MVK205" s="973"/>
      <c r="MVL205" s="973"/>
      <c r="MVM205" s="973"/>
      <c r="MVN205" s="973"/>
      <c r="MVO205" s="973"/>
      <c r="MVP205" s="973"/>
      <c r="MVQ205" s="973"/>
      <c r="MVR205" s="973"/>
      <c r="MVS205" s="973"/>
      <c r="MVT205" s="973"/>
      <c r="MVU205" s="973"/>
      <c r="MVV205" s="973"/>
      <c r="MVW205" s="973"/>
      <c r="MVX205" s="973"/>
      <c r="MVY205" s="973"/>
      <c r="MVZ205" s="973"/>
      <c r="MWA205" s="973"/>
      <c r="MWB205" s="973"/>
      <c r="MWC205" s="973"/>
      <c r="MWD205" s="973"/>
      <c r="MWE205" s="973"/>
      <c r="MWF205" s="973"/>
      <c r="MWG205" s="973"/>
      <c r="MWH205" s="973"/>
      <c r="MWI205" s="973"/>
      <c r="MWJ205" s="973"/>
      <c r="MWK205" s="973"/>
      <c r="MWL205" s="973"/>
      <c r="MWM205" s="973"/>
      <c r="MWN205" s="973"/>
      <c r="MWO205" s="973"/>
      <c r="MWP205" s="973"/>
      <c r="MWQ205" s="973"/>
      <c r="MWR205" s="973"/>
      <c r="MWS205" s="973"/>
      <c r="MWT205" s="973"/>
      <c r="MWU205" s="973"/>
      <c r="MWV205" s="973"/>
      <c r="MWW205" s="973"/>
      <c r="MWX205" s="973"/>
      <c r="MWY205" s="973"/>
      <c r="MWZ205" s="973"/>
      <c r="MXA205" s="973"/>
      <c r="MXB205" s="973"/>
      <c r="MXC205" s="973"/>
      <c r="MXD205" s="973"/>
      <c r="MXE205" s="973"/>
      <c r="MXF205" s="973"/>
      <c r="MXG205" s="973"/>
      <c r="MXH205" s="973"/>
      <c r="MXI205" s="973"/>
      <c r="MXJ205" s="973"/>
      <c r="MXK205" s="973"/>
      <c r="MXL205" s="973"/>
      <c r="MXM205" s="973"/>
      <c r="MXN205" s="973"/>
      <c r="MXO205" s="973"/>
      <c r="MXP205" s="973"/>
      <c r="MXQ205" s="973"/>
      <c r="MXR205" s="973"/>
      <c r="MXS205" s="973"/>
      <c r="MXT205" s="973"/>
      <c r="MXU205" s="973"/>
      <c r="MXV205" s="973"/>
      <c r="MXW205" s="973"/>
      <c r="MXX205" s="973"/>
      <c r="MXY205" s="973"/>
      <c r="MXZ205" s="973"/>
      <c r="MYA205" s="973"/>
      <c r="MYB205" s="973"/>
      <c r="MYC205" s="973"/>
      <c r="MYD205" s="973"/>
      <c r="MYE205" s="973"/>
      <c r="MYF205" s="973"/>
      <c r="MYG205" s="973"/>
      <c r="MYH205" s="973"/>
      <c r="MYI205" s="973"/>
      <c r="MYJ205" s="973"/>
      <c r="MYK205" s="973"/>
      <c r="MYL205" s="973"/>
      <c r="MYM205" s="973"/>
      <c r="MYN205" s="973"/>
      <c r="MYO205" s="973"/>
      <c r="MYP205" s="973"/>
      <c r="MYQ205" s="973"/>
      <c r="MYR205" s="973"/>
      <c r="MYS205" s="973"/>
      <c r="MYT205" s="973"/>
      <c r="MYU205" s="973"/>
      <c r="MYV205" s="973"/>
      <c r="MYW205" s="973"/>
      <c r="MYX205" s="973"/>
      <c r="MYY205" s="973"/>
      <c r="MYZ205" s="973"/>
      <c r="MZA205" s="973"/>
      <c r="MZB205" s="973"/>
      <c r="MZC205" s="973"/>
      <c r="MZD205" s="973"/>
      <c r="MZE205" s="973"/>
      <c r="MZF205" s="973"/>
      <c r="MZG205" s="973"/>
      <c r="MZH205" s="973"/>
      <c r="MZI205" s="973"/>
      <c r="MZJ205" s="973"/>
      <c r="MZK205" s="973"/>
      <c r="MZL205" s="973"/>
      <c r="MZM205" s="973"/>
      <c r="MZN205" s="973"/>
      <c r="MZO205" s="973"/>
      <c r="MZP205" s="973"/>
      <c r="MZQ205" s="973"/>
      <c r="MZR205" s="973"/>
      <c r="MZS205" s="973"/>
      <c r="MZT205" s="973"/>
      <c r="MZU205" s="973"/>
      <c r="MZV205" s="973"/>
      <c r="MZW205" s="973"/>
      <c r="MZX205" s="973"/>
      <c r="MZY205" s="973"/>
      <c r="MZZ205" s="973"/>
      <c r="NAA205" s="973"/>
      <c r="NAB205" s="973"/>
      <c r="NAC205" s="973"/>
      <c r="NAD205" s="973"/>
      <c r="NAE205" s="973"/>
      <c r="NAF205" s="973"/>
      <c r="NAG205" s="973"/>
      <c r="NAH205" s="973"/>
      <c r="NAI205" s="973"/>
      <c r="NAJ205" s="973"/>
      <c r="NAK205" s="973"/>
      <c r="NAL205" s="973"/>
      <c r="NAM205" s="973"/>
      <c r="NAN205" s="973"/>
      <c r="NAO205" s="973"/>
      <c r="NAP205" s="973"/>
      <c r="NAQ205" s="973"/>
      <c r="NAR205" s="973"/>
      <c r="NAS205" s="973"/>
      <c r="NAT205" s="973"/>
      <c r="NAU205" s="973"/>
      <c r="NAV205" s="973"/>
      <c r="NAW205" s="973"/>
      <c r="NAX205" s="973"/>
      <c r="NAY205" s="973"/>
      <c r="NAZ205" s="973"/>
      <c r="NBA205" s="973"/>
      <c r="NBB205" s="973"/>
      <c r="NBC205" s="973"/>
      <c r="NBD205" s="973"/>
      <c r="NBE205" s="973"/>
      <c r="NBF205" s="973"/>
      <c r="NBG205" s="973"/>
      <c r="NBH205" s="973"/>
      <c r="NBI205" s="973"/>
      <c r="NBJ205" s="973"/>
      <c r="NBK205" s="973"/>
      <c r="NBL205" s="973"/>
      <c r="NBM205" s="973"/>
      <c r="NBN205" s="973"/>
      <c r="NBO205" s="973"/>
      <c r="NBP205" s="973"/>
      <c r="NBQ205" s="973"/>
      <c r="NBR205" s="973"/>
      <c r="NBS205" s="973"/>
      <c r="NBT205" s="973"/>
      <c r="NBU205" s="973"/>
      <c r="NBV205" s="973"/>
      <c r="NBW205" s="973"/>
      <c r="NBX205" s="973"/>
      <c r="NBY205" s="973"/>
      <c r="NBZ205" s="973"/>
      <c r="NCA205" s="973"/>
      <c r="NCB205" s="973"/>
      <c r="NCC205" s="973"/>
      <c r="NCD205" s="973"/>
      <c r="NCE205" s="973"/>
      <c r="NCF205" s="973"/>
      <c r="NCG205" s="973"/>
      <c r="NCH205" s="973"/>
      <c r="NCI205" s="973"/>
      <c r="NCJ205" s="973"/>
      <c r="NCK205" s="973"/>
      <c r="NCL205" s="973"/>
      <c r="NCM205" s="973"/>
      <c r="NCN205" s="973"/>
      <c r="NCO205" s="973"/>
      <c r="NCP205" s="973"/>
      <c r="NCQ205" s="973"/>
      <c r="NCR205" s="973"/>
      <c r="NCS205" s="973"/>
      <c r="NCT205" s="973"/>
      <c r="NCU205" s="973"/>
      <c r="NCV205" s="973"/>
      <c r="NCW205" s="973"/>
      <c r="NCX205" s="973"/>
      <c r="NCY205" s="973"/>
      <c r="NCZ205" s="973"/>
      <c r="NDA205" s="973"/>
      <c r="NDB205" s="973"/>
      <c r="NDC205" s="973"/>
      <c r="NDD205" s="973"/>
      <c r="NDE205" s="973"/>
      <c r="NDF205" s="973"/>
      <c r="NDG205" s="973"/>
      <c r="NDH205" s="973"/>
      <c r="NDI205" s="973"/>
      <c r="NDJ205" s="973"/>
      <c r="NDK205" s="973"/>
      <c r="NDL205" s="973"/>
      <c r="NDM205" s="973"/>
      <c r="NDN205" s="973"/>
      <c r="NDO205" s="973"/>
      <c r="NDP205" s="973"/>
      <c r="NDQ205" s="973"/>
      <c r="NDR205" s="973"/>
      <c r="NDS205" s="973"/>
      <c r="NDT205" s="973"/>
      <c r="NDU205" s="973"/>
      <c r="NDV205" s="973"/>
      <c r="NDW205" s="973"/>
      <c r="NDX205" s="973"/>
      <c r="NDY205" s="973"/>
      <c r="NDZ205" s="973"/>
      <c r="NEA205" s="973"/>
      <c r="NEB205" s="973"/>
      <c r="NEC205" s="973"/>
      <c r="NED205" s="973"/>
      <c r="NEE205" s="973"/>
      <c r="NEF205" s="973"/>
      <c r="NEG205" s="973"/>
      <c r="NEH205" s="973"/>
      <c r="NEI205" s="973"/>
      <c r="NEJ205" s="973"/>
      <c r="NEK205" s="973"/>
      <c r="NEL205" s="973"/>
      <c r="NEM205" s="973"/>
      <c r="NEN205" s="973"/>
      <c r="NEO205" s="973"/>
      <c r="NEP205" s="973"/>
      <c r="NEQ205" s="973"/>
      <c r="NER205" s="973"/>
      <c r="NES205" s="973"/>
      <c r="NET205" s="973"/>
      <c r="NEU205" s="973"/>
      <c r="NEV205" s="973"/>
      <c r="NEW205" s="973"/>
      <c r="NEX205" s="973"/>
      <c r="NEY205" s="973"/>
      <c r="NEZ205" s="973"/>
      <c r="NFA205" s="973"/>
      <c r="NFB205" s="973"/>
      <c r="NFC205" s="973"/>
      <c r="NFD205" s="973"/>
      <c r="NFE205" s="973"/>
      <c r="NFF205" s="973"/>
      <c r="NFG205" s="973"/>
      <c r="NFH205" s="973"/>
      <c r="NFI205" s="973"/>
      <c r="NFJ205" s="973"/>
      <c r="NFK205" s="973"/>
      <c r="NFL205" s="973"/>
      <c r="NFM205" s="973"/>
      <c r="NFN205" s="973"/>
      <c r="NFO205" s="973"/>
      <c r="NFP205" s="973"/>
      <c r="NFQ205" s="973"/>
      <c r="NFR205" s="973"/>
      <c r="NFS205" s="973"/>
      <c r="NFT205" s="973"/>
      <c r="NFU205" s="973"/>
      <c r="NFV205" s="973"/>
      <c r="NFW205" s="973"/>
      <c r="NFX205" s="973"/>
      <c r="NFY205" s="973"/>
      <c r="NFZ205" s="973"/>
      <c r="NGA205" s="973"/>
      <c r="NGB205" s="973"/>
      <c r="NGC205" s="973"/>
      <c r="NGD205" s="973"/>
      <c r="NGE205" s="973"/>
      <c r="NGF205" s="973"/>
      <c r="NGG205" s="973"/>
      <c r="NGH205" s="973"/>
      <c r="NGI205" s="973"/>
      <c r="NGJ205" s="973"/>
      <c r="NGK205" s="973"/>
      <c r="NGL205" s="973"/>
      <c r="NGM205" s="973"/>
      <c r="NGN205" s="973"/>
      <c r="NGO205" s="973"/>
      <c r="NGP205" s="973"/>
      <c r="NGQ205" s="973"/>
      <c r="NGR205" s="973"/>
      <c r="NGS205" s="973"/>
      <c r="NGT205" s="973"/>
      <c r="NGU205" s="973"/>
      <c r="NGV205" s="973"/>
      <c r="NGW205" s="973"/>
      <c r="NGX205" s="973"/>
      <c r="NGY205" s="973"/>
      <c r="NGZ205" s="973"/>
      <c r="NHA205" s="973"/>
      <c r="NHB205" s="973"/>
      <c r="NHC205" s="973"/>
      <c r="NHD205" s="973"/>
      <c r="NHE205" s="973"/>
      <c r="NHF205" s="973"/>
      <c r="NHG205" s="973"/>
      <c r="NHH205" s="973"/>
      <c r="NHI205" s="973"/>
      <c r="NHJ205" s="973"/>
      <c r="NHK205" s="973"/>
      <c r="NHL205" s="973"/>
      <c r="NHM205" s="973"/>
      <c r="NHN205" s="973"/>
      <c r="NHO205" s="973"/>
      <c r="NHP205" s="973"/>
      <c r="NHQ205" s="973"/>
      <c r="NHR205" s="973"/>
      <c r="NHS205" s="973"/>
      <c r="NHT205" s="973"/>
      <c r="NHU205" s="973"/>
      <c r="NHV205" s="973"/>
      <c r="NHW205" s="973"/>
      <c r="NHX205" s="973"/>
      <c r="NHY205" s="973"/>
      <c r="NHZ205" s="973"/>
      <c r="NIA205" s="973"/>
      <c r="NIB205" s="973"/>
      <c r="NIC205" s="973"/>
      <c r="NID205" s="973"/>
      <c r="NIE205" s="973"/>
      <c r="NIF205" s="973"/>
      <c r="NIG205" s="973"/>
      <c r="NIH205" s="973"/>
      <c r="NII205" s="973"/>
      <c r="NIJ205" s="973"/>
      <c r="NIK205" s="973"/>
      <c r="NIL205" s="973"/>
      <c r="NIM205" s="973"/>
      <c r="NIN205" s="973"/>
      <c r="NIO205" s="973"/>
      <c r="NIP205" s="973"/>
      <c r="NIQ205" s="973"/>
      <c r="NIR205" s="973"/>
      <c r="NIS205" s="973"/>
      <c r="NIT205" s="973"/>
      <c r="NIU205" s="973"/>
      <c r="NIV205" s="973"/>
      <c r="NIW205" s="973"/>
      <c r="NIX205" s="973"/>
      <c r="NIY205" s="973"/>
      <c r="NIZ205" s="973"/>
      <c r="NJA205" s="973"/>
      <c r="NJB205" s="973"/>
      <c r="NJC205" s="973"/>
      <c r="NJD205" s="973"/>
      <c r="NJE205" s="973"/>
      <c r="NJF205" s="973"/>
      <c r="NJG205" s="973"/>
      <c r="NJH205" s="973"/>
      <c r="NJI205" s="973"/>
      <c r="NJJ205" s="973"/>
      <c r="NJK205" s="973"/>
      <c r="NJL205" s="973"/>
      <c r="NJM205" s="973"/>
      <c r="NJN205" s="973"/>
      <c r="NJO205" s="973"/>
      <c r="NJP205" s="973"/>
      <c r="NJQ205" s="973"/>
      <c r="NJR205" s="973"/>
      <c r="NJS205" s="973"/>
      <c r="NJT205" s="973"/>
      <c r="NJU205" s="973"/>
      <c r="NJV205" s="973"/>
      <c r="NJW205" s="973"/>
      <c r="NJX205" s="973"/>
      <c r="NJY205" s="973"/>
      <c r="NJZ205" s="973"/>
      <c r="NKA205" s="973"/>
      <c r="NKB205" s="973"/>
      <c r="NKC205" s="973"/>
      <c r="NKD205" s="973"/>
      <c r="NKE205" s="973"/>
      <c r="NKF205" s="973"/>
      <c r="NKG205" s="973"/>
      <c r="NKH205" s="973"/>
      <c r="NKI205" s="973"/>
      <c r="NKJ205" s="973"/>
      <c r="NKK205" s="973"/>
      <c r="NKL205" s="973"/>
      <c r="NKM205" s="973"/>
      <c r="NKN205" s="973"/>
      <c r="NKO205" s="973"/>
      <c r="NKP205" s="973"/>
      <c r="NKQ205" s="973"/>
      <c r="NKR205" s="973"/>
      <c r="NKS205" s="973"/>
      <c r="NKT205" s="973"/>
      <c r="NKU205" s="973"/>
      <c r="NKV205" s="973"/>
      <c r="NKW205" s="973"/>
      <c r="NKX205" s="973"/>
      <c r="NKY205" s="973"/>
      <c r="NKZ205" s="973"/>
      <c r="NLA205" s="973"/>
      <c r="NLB205" s="973"/>
      <c r="NLC205" s="973"/>
      <c r="NLD205" s="973"/>
      <c r="NLE205" s="973"/>
      <c r="NLF205" s="973"/>
      <c r="NLG205" s="973"/>
      <c r="NLH205" s="973"/>
      <c r="NLI205" s="973"/>
      <c r="NLJ205" s="973"/>
      <c r="NLK205" s="973"/>
      <c r="NLL205" s="973"/>
      <c r="NLM205" s="973"/>
      <c r="NLN205" s="973"/>
      <c r="NLO205" s="973"/>
      <c r="NLP205" s="973"/>
      <c r="NLQ205" s="973"/>
      <c r="NLR205" s="973"/>
      <c r="NLS205" s="973"/>
      <c r="NLT205" s="973"/>
      <c r="NLU205" s="973"/>
      <c r="NLV205" s="973"/>
      <c r="NLW205" s="973"/>
      <c r="NLX205" s="973"/>
      <c r="NLY205" s="973"/>
      <c r="NLZ205" s="973"/>
      <c r="NMA205" s="973"/>
      <c r="NMB205" s="973"/>
      <c r="NMC205" s="973"/>
      <c r="NMD205" s="973"/>
      <c r="NME205" s="973"/>
      <c r="NMF205" s="973"/>
      <c r="NMG205" s="973"/>
      <c r="NMH205" s="973"/>
      <c r="NMI205" s="973"/>
      <c r="NMJ205" s="973"/>
      <c r="NMK205" s="973"/>
      <c r="NML205" s="973"/>
      <c r="NMM205" s="973"/>
      <c r="NMN205" s="973"/>
      <c r="NMO205" s="973"/>
      <c r="NMP205" s="973"/>
      <c r="NMQ205" s="973"/>
      <c r="NMR205" s="973"/>
      <c r="NMS205" s="973"/>
      <c r="NMT205" s="973"/>
      <c r="NMU205" s="973"/>
      <c r="NMV205" s="973"/>
      <c r="NMW205" s="973"/>
      <c r="NMX205" s="973"/>
      <c r="NMY205" s="973"/>
      <c r="NMZ205" s="973"/>
      <c r="NNA205" s="973"/>
      <c r="NNB205" s="973"/>
      <c r="NNC205" s="973"/>
      <c r="NND205" s="973"/>
      <c r="NNE205" s="973"/>
      <c r="NNF205" s="973"/>
      <c r="NNG205" s="973"/>
      <c r="NNH205" s="973"/>
      <c r="NNI205" s="973"/>
      <c r="NNJ205" s="973"/>
      <c r="NNK205" s="973"/>
      <c r="NNL205" s="973"/>
      <c r="NNM205" s="973"/>
      <c r="NNN205" s="973"/>
      <c r="NNO205" s="973"/>
      <c r="NNP205" s="973"/>
      <c r="NNQ205" s="973"/>
      <c r="NNR205" s="973"/>
      <c r="NNS205" s="973"/>
      <c r="NNT205" s="973"/>
      <c r="NNU205" s="973"/>
      <c r="NNV205" s="973"/>
      <c r="NNW205" s="973"/>
      <c r="NNX205" s="973"/>
      <c r="NNY205" s="973"/>
      <c r="NNZ205" s="973"/>
      <c r="NOA205" s="973"/>
      <c r="NOB205" s="973"/>
      <c r="NOC205" s="973"/>
      <c r="NOD205" s="973"/>
      <c r="NOE205" s="973"/>
      <c r="NOF205" s="973"/>
      <c r="NOG205" s="973"/>
      <c r="NOH205" s="973"/>
      <c r="NOI205" s="973"/>
      <c r="NOJ205" s="973"/>
      <c r="NOK205" s="973"/>
      <c r="NOL205" s="973"/>
      <c r="NOM205" s="973"/>
      <c r="NON205" s="973"/>
      <c r="NOO205" s="973"/>
      <c r="NOP205" s="973"/>
      <c r="NOQ205" s="973"/>
      <c r="NOR205" s="973"/>
      <c r="NOS205" s="973"/>
      <c r="NOT205" s="973"/>
      <c r="NOU205" s="973"/>
      <c r="NOV205" s="973"/>
      <c r="NOW205" s="973"/>
      <c r="NOX205" s="973"/>
      <c r="NOY205" s="973"/>
      <c r="NOZ205" s="973"/>
      <c r="NPA205" s="973"/>
      <c r="NPB205" s="973"/>
      <c r="NPC205" s="973"/>
      <c r="NPD205" s="973"/>
      <c r="NPE205" s="973"/>
      <c r="NPF205" s="973"/>
      <c r="NPG205" s="973"/>
      <c r="NPH205" s="973"/>
      <c r="NPI205" s="973"/>
      <c r="NPJ205" s="973"/>
      <c r="NPK205" s="973"/>
      <c r="NPL205" s="973"/>
      <c r="NPM205" s="973"/>
      <c r="NPN205" s="973"/>
      <c r="NPO205" s="973"/>
      <c r="NPP205" s="973"/>
      <c r="NPQ205" s="973"/>
      <c r="NPR205" s="973"/>
      <c r="NPS205" s="973"/>
      <c r="NPT205" s="973"/>
      <c r="NPU205" s="973"/>
      <c r="NPV205" s="973"/>
      <c r="NPW205" s="973"/>
      <c r="NPX205" s="973"/>
      <c r="NPY205" s="973"/>
      <c r="NPZ205" s="973"/>
      <c r="NQA205" s="973"/>
      <c r="NQB205" s="973"/>
      <c r="NQC205" s="973"/>
      <c r="NQD205" s="973"/>
      <c r="NQE205" s="973"/>
      <c r="NQF205" s="973"/>
      <c r="NQG205" s="973"/>
      <c r="NQH205" s="973"/>
      <c r="NQI205" s="973"/>
      <c r="NQJ205" s="973"/>
      <c r="NQK205" s="973"/>
      <c r="NQL205" s="973"/>
      <c r="NQM205" s="973"/>
      <c r="NQN205" s="973"/>
      <c r="NQO205" s="973"/>
      <c r="NQP205" s="973"/>
      <c r="NQQ205" s="973"/>
      <c r="NQR205" s="973"/>
      <c r="NQS205" s="973"/>
      <c r="NQT205" s="973"/>
      <c r="NQU205" s="973"/>
      <c r="NQV205" s="973"/>
      <c r="NQW205" s="973"/>
      <c r="NQX205" s="973"/>
      <c r="NQY205" s="973"/>
      <c r="NQZ205" s="973"/>
      <c r="NRA205" s="973"/>
      <c r="NRB205" s="973"/>
      <c r="NRC205" s="973"/>
      <c r="NRD205" s="973"/>
      <c r="NRE205" s="973"/>
      <c r="NRF205" s="973"/>
      <c r="NRG205" s="973"/>
      <c r="NRH205" s="973"/>
      <c r="NRI205" s="973"/>
      <c r="NRJ205" s="973"/>
      <c r="NRK205" s="973"/>
      <c r="NRL205" s="973"/>
      <c r="NRM205" s="973"/>
      <c r="NRN205" s="973"/>
      <c r="NRO205" s="973"/>
      <c r="NRP205" s="973"/>
      <c r="NRQ205" s="973"/>
      <c r="NRR205" s="973"/>
      <c r="NRS205" s="973"/>
      <c r="NRT205" s="973"/>
      <c r="NRU205" s="973"/>
      <c r="NRV205" s="973"/>
      <c r="NRW205" s="973"/>
      <c r="NRX205" s="973"/>
      <c r="NRY205" s="973"/>
      <c r="NRZ205" s="973"/>
      <c r="NSA205" s="973"/>
      <c r="NSB205" s="973"/>
      <c r="NSC205" s="973"/>
      <c r="NSD205" s="973"/>
      <c r="NSE205" s="973"/>
      <c r="NSF205" s="973"/>
      <c r="NSG205" s="973"/>
      <c r="NSH205" s="973"/>
      <c r="NSI205" s="973"/>
      <c r="NSJ205" s="973"/>
      <c r="NSK205" s="973"/>
      <c r="NSL205" s="973"/>
      <c r="NSM205" s="973"/>
      <c r="NSN205" s="973"/>
      <c r="NSO205" s="973"/>
      <c r="NSP205" s="973"/>
      <c r="NSQ205" s="973"/>
      <c r="NSR205" s="973"/>
      <c r="NSS205" s="973"/>
      <c r="NST205" s="973"/>
      <c r="NSU205" s="973"/>
      <c r="NSV205" s="973"/>
      <c r="NSW205" s="973"/>
      <c r="NSX205" s="973"/>
      <c r="NSY205" s="973"/>
      <c r="NSZ205" s="973"/>
      <c r="NTA205" s="973"/>
      <c r="NTB205" s="973"/>
      <c r="NTC205" s="973"/>
      <c r="NTD205" s="973"/>
      <c r="NTE205" s="973"/>
      <c r="NTF205" s="973"/>
      <c r="NTG205" s="973"/>
      <c r="NTH205" s="973"/>
      <c r="NTI205" s="973"/>
      <c r="NTJ205" s="973"/>
      <c r="NTK205" s="973"/>
      <c r="NTL205" s="973"/>
      <c r="NTM205" s="973"/>
      <c r="NTN205" s="973"/>
      <c r="NTO205" s="973"/>
      <c r="NTP205" s="973"/>
      <c r="NTQ205" s="973"/>
      <c r="NTR205" s="973"/>
      <c r="NTS205" s="973"/>
      <c r="NTT205" s="973"/>
      <c r="NTU205" s="973"/>
      <c r="NTV205" s="973"/>
      <c r="NTW205" s="973"/>
      <c r="NTX205" s="973"/>
      <c r="NTY205" s="973"/>
      <c r="NTZ205" s="973"/>
      <c r="NUA205" s="973"/>
      <c r="NUB205" s="973"/>
      <c r="NUC205" s="973"/>
      <c r="NUD205" s="973"/>
      <c r="NUE205" s="973"/>
      <c r="NUF205" s="973"/>
      <c r="NUG205" s="973"/>
      <c r="NUH205" s="973"/>
      <c r="NUI205" s="973"/>
      <c r="NUJ205" s="973"/>
      <c r="NUK205" s="973"/>
      <c r="NUL205" s="973"/>
      <c r="NUM205" s="973"/>
      <c r="NUN205" s="973"/>
      <c r="NUO205" s="973"/>
      <c r="NUP205" s="973"/>
      <c r="NUQ205" s="973"/>
      <c r="NUR205" s="973"/>
      <c r="NUS205" s="973"/>
      <c r="NUT205" s="973"/>
      <c r="NUU205" s="973"/>
      <c r="NUV205" s="973"/>
      <c r="NUW205" s="973"/>
      <c r="NUX205" s="973"/>
      <c r="NUY205" s="973"/>
      <c r="NUZ205" s="973"/>
      <c r="NVA205" s="973"/>
      <c r="NVB205" s="973"/>
      <c r="NVC205" s="973"/>
      <c r="NVD205" s="973"/>
      <c r="NVE205" s="973"/>
      <c r="NVF205" s="973"/>
      <c r="NVG205" s="973"/>
      <c r="NVH205" s="973"/>
      <c r="NVI205" s="973"/>
      <c r="NVJ205" s="973"/>
      <c r="NVK205" s="973"/>
      <c r="NVL205" s="973"/>
      <c r="NVM205" s="973"/>
      <c r="NVN205" s="973"/>
      <c r="NVO205" s="973"/>
      <c r="NVP205" s="973"/>
      <c r="NVQ205" s="973"/>
      <c r="NVR205" s="973"/>
      <c r="NVS205" s="973"/>
      <c r="NVT205" s="973"/>
      <c r="NVU205" s="973"/>
      <c r="NVV205" s="973"/>
      <c r="NVW205" s="973"/>
      <c r="NVX205" s="973"/>
      <c r="NVY205" s="973"/>
      <c r="NVZ205" s="973"/>
      <c r="NWA205" s="973"/>
      <c r="NWB205" s="973"/>
      <c r="NWC205" s="973"/>
      <c r="NWD205" s="973"/>
      <c r="NWE205" s="973"/>
      <c r="NWF205" s="973"/>
      <c r="NWG205" s="973"/>
      <c r="NWH205" s="973"/>
      <c r="NWI205" s="973"/>
      <c r="NWJ205" s="973"/>
      <c r="NWK205" s="973"/>
      <c r="NWL205" s="973"/>
      <c r="NWM205" s="973"/>
      <c r="NWN205" s="973"/>
      <c r="NWO205" s="973"/>
      <c r="NWP205" s="973"/>
      <c r="NWQ205" s="973"/>
      <c r="NWR205" s="973"/>
      <c r="NWS205" s="973"/>
      <c r="NWT205" s="973"/>
      <c r="NWU205" s="973"/>
      <c r="NWV205" s="973"/>
      <c r="NWW205" s="973"/>
      <c r="NWX205" s="973"/>
      <c r="NWY205" s="973"/>
      <c r="NWZ205" s="973"/>
      <c r="NXA205" s="973"/>
      <c r="NXB205" s="973"/>
      <c r="NXC205" s="973"/>
      <c r="NXD205" s="973"/>
      <c r="NXE205" s="973"/>
      <c r="NXF205" s="973"/>
      <c r="NXG205" s="973"/>
      <c r="NXH205" s="973"/>
      <c r="NXI205" s="973"/>
      <c r="NXJ205" s="973"/>
      <c r="NXK205" s="973"/>
      <c r="NXL205" s="973"/>
      <c r="NXM205" s="973"/>
      <c r="NXN205" s="973"/>
      <c r="NXO205" s="973"/>
      <c r="NXP205" s="973"/>
      <c r="NXQ205" s="973"/>
      <c r="NXR205" s="973"/>
      <c r="NXS205" s="973"/>
      <c r="NXT205" s="973"/>
      <c r="NXU205" s="973"/>
      <c r="NXV205" s="973"/>
      <c r="NXW205" s="973"/>
      <c r="NXX205" s="973"/>
      <c r="NXY205" s="973"/>
      <c r="NXZ205" s="973"/>
      <c r="NYA205" s="973"/>
      <c r="NYB205" s="973"/>
      <c r="NYC205" s="973"/>
      <c r="NYD205" s="973"/>
      <c r="NYE205" s="973"/>
      <c r="NYF205" s="973"/>
      <c r="NYG205" s="973"/>
      <c r="NYH205" s="973"/>
      <c r="NYI205" s="973"/>
      <c r="NYJ205" s="973"/>
      <c r="NYK205" s="973"/>
      <c r="NYL205" s="973"/>
      <c r="NYM205" s="973"/>
      <c r="NYN205" s="973"/>
      <c r="NYO205" s="973"/>
      <c r="NYP205" s="973"/>
      <c r="NYQ205" s="973"/>
      <c r="NYR205" s="973"/>
      <c r="NYS205" s="973"/>
      <c r="NYT205" s="973"/>
      <c r="NYU205" s="973"/>
      <c r="NYV205" s="973"/>
      <c r="NYW205" s="973"/>
      <c r="NYX205" s="973"/>
      <c r="NYY205" s="973"/>
      <c r="NYZ205" s="973"/>
      <c r="NZA205" s="973"/>
      <c r="NZB205" s="973"/>
      <c r="NZC205" s="973"/>
      <c r="NZD205" s="973"/>
      <c r="NZE205" s="973"/>
      <c r="NZF205" s="973"/>
      <c r="NZG205" s="973"/>
      <c r="NZH205" s="973"/>
      <c r="NZI205" s="973"/>
      <c r="NZJ205" s="973"/>
      <c r="NZK205" s="973"/>
      <c r="NZL205" s="973"/>
      <c r="NZM205" s="973"/>
      <c r="NZN205" s="973"/>
      <c r="NZO205" s="973"/>
      <c r="NZP205" s="973"/>
      <c r="NZQ205" s="973"/>
      <c r="NZR205" s="973"/>
      <c r="NZS205" s="973"/>
      <c r="NZT205" s="973"/>
      <c r="NZU205" s="973"/>
      <c r="NZV205" s="973"/>
      <c r="NZW205" s="973"/>
      <c r="NZX205" s="973"/>
      <c r="NZY205" s="973"/>
      <c r="NZZ205" s="973"/>
      <c r="OAA205" s="973"/>
      <c r="OAB205" s="973"/>
      <c r="OAC205" s="973"/>
      <c r="OAD205" s="973"/>
      <c r="OAE205" s="973"/>
      <c r="OAF205" s="973"/>
      <c r="OAG205" s="973"/>
      <c r="OAH205" s="973"/>
      <c r="OAI205" s="973"/>
      <c r="OAJ205" s="973"/>
      <c r="OAK205" s="973"/>
      <c r="OAL205" s="973"/>
      <c r="OAM205" s="973"/>
      <c r="OAN205" s="973"/>
      <c r="OAO205" s="973"/>
      <c r="OAP205" s="973"/>
      <c r="OAQ205" s="973"/>
      <c r="OAR205" s="973"/>
      <c r="OAS205" s="973"/>
      <c r="OAT205" s="973"/>
      <c r="OAU205" s="973"/>
      <c r="OAV205" s="973"/>
      <c r="OAW205" s="973"/>
      <c r="OAX205" s="973"/>
      <c r="OAY205" s="973"/>
      <c r="OAZ205" s="973"/>
      <c r="OBA205" s="973"/>
      <c r="OBB205" s="973"/>
      <c r="OBC205" s="973"/>
      <c r="OBD205" s="973"/>
      <c r="OBE205" s="973"/>
      <c r="OBF205" s="973"/>
      <c r="OBG205" s="973"/>
      <c r="OBH205" s="973"/>
      <c r="OBI205" s="973"/>
      <c r="OBJ205" s="973"/>
      <c r="OBK205" s="973"/>
      <c r="OBL205" s="973"/>
      <c r="OBM205" s="973"/>
      <c r="OBN205" s="973"/>
      <c r="OBO205" s="973"/>
      <c r="OBP205" s="973"/>
      <c r="OBQ205" s="973"/>
      <c r="OBR205" s="973"/>
      <c r="OBS205" s="973"/>
      <c r="OBT205" s="973"/>
      <c r="OBU205" s="973"/>
      <c r="OBV205" s="973"/>
      <c r="OBW205" s="973"/>
      <c r="OBX205" s="973"/>
      <c r="OBY205" s="973"/>
      <c r="OBZ205" s="973"/>
      <c r="OCA205" s="973"/>
      <c r="OCB205" s="973"/>
      <c r="OCC205" s="973"/>
      <c r="OCD205" s="973"/>
      <c r="OCE205" s="973"/>
      <c r="OCF205" s="973"/>
      <c r="OCG205" s="973"/>
      <c r="OCH205" s="973"/>
      <c r="OCI205" s="973"/>
      <c r="OCJ205" s="973"/>
      <c r="OCK205" s="973"/>
      <c r="OCL205" s="973"/>
      <c r="OCM205" s="973"/>
      <c r="OCN205" s="973"/>
      <c r="OCO205" s="973"/>
      <c r="OCP205" s="973"/>
      <c r="OCQ205" s="973"/>
      <c r="OCR205" s="973"/>
      <c r="OCS205" s="973"/>
      <c r="OCT205" s="973"/>
      <c r="OCU205" s="973"/>
      <c r="OCV205" s="973"/>
      <c r="OCW205" s="973"/>
      <c r="OCX205" s="973"/>
      <c r="OCY205" s="973"/>
      <c r="OCZ205" s="973"/>
      <c r="ODA205" s="973"/>
      <c r="ODB205" s="973"/>
      <c r="ODC205" s="973"/>
      <c r="ODD205" s="973"/>
      <c r="ODE205" s="973"/>
      <c r="ODF205" s="973"/>
      <c r="ODG205" s="973"/>
      <c r="ODH205" s="973"/>
      <c r="ODI205" s="973"/>
      <c r="ODJ205" s="973"/>
      <c r="ODK205" s="973"/>
      <c r="ODL205" s="973"/>
      <c r="ODM205" s="973"/>
      <c r="ODN205" s="973"/>
      <c r="ODO205" s="973"/>
      <c r="ODP205" s="973"/>
      <c r="ODQ205" s="973"/>
      <c r="ODR205" s="973"/>
      <c r="ODS205" s="973"/>
      <c r="ODT205" s="973"/>
      <c r="ODU205" s="973"/>
      <c r="ODV205" s="973"/>
      <c r="ODW205" s="973"/>
      <c r="ODX205" s="973"/>
      <c r="ODY205" s="973"/>
      <c r="ODZ205" s="973"/>
      <c r="OEA205" s="973"/>
      <c r="OEB205" s="973"/>
      <c r="OEC205" s="973"/>
      <c r="OED205" s="973"/>
      <c r="OEE205" s="973"/>
      <c r="OEF205" s="973"/>
      <c r="OEG205" s="973"/>
      <c r="OEH205" s="973"/>
      <c r="OEI205" s="973"/>
      <c r="OEJ205" s="973"/>
      <c r="OEK205" s="973"/>
      <c r="OEL205" s="973"/>
      <c r="OEM205" s="973"/>
      <c r="OEN205" s="973"/>
      <c r="OEO205" s="973"/>
      <c r="OEP205" s="973"/>
      <c r="OEQ205" s="973"/>
      <c r="OER205" s="973"/>
      <c r="OES205" s="973"/>
      <c r="OET205" s="973"/>
      <c r="OEU205" s="973"/>
      <c r="OEV205" s="973"/>
      <c r="OEW205" s="973"/>
      <c r="OEX205" s="973"/>
      <c r="OEY205" s="973"/>
      <c r="OEZ205" s="973"/>
      <c r="OFA205" s="973"/>
      <c r="OFB205" s="973"/>
      <c r="OFC205" s="973"/>
      <c r="OFD205" s="973"/>
      <c r="OFE205" s="973"/>
      <c r="OFF205" s="973"/>
      <c r="OFG205" s="973"/>
      <c r="OFH205" s="973"/>
      <c r="OFI205" s="973"/>
      <c r="OFJ205" s="973"/>
      <c r="OFK205" s="973"/>
      <c r="OFL205" s="973"/>
      <c r="OFM205" s="973"/>
      <c r="OFN205" s="973"/>
      <c r="OFO205" s="973"/>
      <c r="OFP205" s="973"/>
      <c r="OFQ205" s="973"/>
      <c r="OFR205" s="973"/>
      <c r="OFS205" s="973"/>
      <c r="OFT205" s="973"/>
      <c r="OFU205" s="973"/>
      <c r="OFV205" s="973"/>
      <c r="OFW205" s="973"/>
      <c r="OFX205" s="973"/>
      <c r="OFY205" s="973"/>
      <c r="OFZ205" s="973"/>
      <c r="OGA205" s="973"/>
      <c r="OGB205" s="973"/>
      <c r="OGC205" s="973"/>
      <c r="OGD205" s="973"/>
      <c r="OGE205" s="973"/>
      <c r="OGF205" s="973"/>
      <c r="OGG205" s="973"/>
      <c r="OGH205" s="973"/>
      <c r="OGI205" s="973"/>
      <c r="OGJ205" s="973"/>
      <c r="OGK205" s="973"/>
      <c r="OGL205" s="973"/>
      <c r="OGM205" s="973"/>
      <c r="OGN205" s="973"/>
      <c r="OGO205" s="973"/>
      <c r="OGP205" s="973"/>
      <c r="OGQ205" s="973"/>
      <c r="OGR205" s="973"/>
      <c r="OGS205" s="973"/>
      <c r="OGT205" s="973"/>
      <c r="OGU205" s="973"/>
      <c r="OGV205" s="973"/>
      <c r="OGW205" s="973"/>
      <c r="OGX205" s="973"/>
      <c r="OGY205" s="973"/>
      <c r="OGZ205" s="973"/>
      <c r="OHA205" s="973"/>
      <c r="OHB205" s="973"/>
      <c r="OHC205" s="973"/>
      <c r="OHD205" s="973"/>
      <c r="OHE205" s="973"/>
      <c r="OHF205" s="973"/>
      <c r="OHG205" s="973"/>
      <c r="OHH205" s="973"/>
      <c r="OHI205" s="973"/>
      <c r="OHJ205" s="973"/>
      <c r="OHK205" s="973"/>
      <c r="OHL205" s="973"/>
      <c r="OHM205" s="973"/>
      <c r="OHN205" s="973"/>
      <c r="OHO205" s="973"/>
      <c r="OHP205" s="973"/>
      <c r="OHQ205" s="973"/>
      <c r="OHR205" s="973"/>
      <c r="OHS205" s="973"/>
      <c r="OHT205" s="973"/>
      <c r="OHU205" s="973"/>
      <c r="OHV205" s="973"/>
      <c r="OHW205" s="973"/>
      <c r="OHX205" s="973"/>
      <c r="OHY205" s="973"/>
      <c r="OHZ205" s="973"/>
      <c r="OIA205" s="973"/>
      <c r="OIB205" s="973"/>
      <c r="OIC205" s="973"/>
      <c r="OID205" s="973"/>
      <c r="OIE205" s="973"/>
      <c r="OIF205" s="973"/>
      <c r="OIG205" s="973"/>
      <c r="OIH205" s="973"/>
      <c r="OII205" s="973"/>
      <c r="OIJ205" s="973"/>
      <c r="OIK205" s="973"/>
      <c r="OIL205" s="973"/>
      <c r="OIM205" s="973"/>
      <c r="OIN205" s="973"/>
      <c r="OIO205" s="973"/>
      <c r="OIP205" s="973"/>
      <c r="OIQ205" s="973"/>
      <c r="OIR205" s="973"/>
      <c r="OIS205" s="973"/>
      <c r="OIT205" s="973"/>
      <c r="OIU205" s="973"/>
      <c r="OIV205" s="973"/>
      <c r="OIW205" s="973"/>
      <c r="OIX205" s="973"/>
      <c r="OIY205" s="973"/>
      <c r="OIZ205" s="973"/>
      <c r="OJA205" s="973"/>
      <c r="OJB205" s="973"/>
      <c r="OJC205" s="973"/>
      <c r="OJD205" s="973"/>
      <c r="OJE205" s="973"/>
      <c r="OJF205" s="973"/>
      <c r="OJG205" s="973"/>
      <c r="OJH205" s="973"/>
      <c r="OJI205" s="973"/>
      <c r="OJJ205" s="973"/>
      <c r="OJK205" s="973"/>
      <c r="OJL205" s="973"/>
      <c r="OJM205" s="973"/>
      <c r="OJN205" s="973"/>
      <c r="OJO205" s="973"/>
      <c r="OJP205" s="973"/>
      <c r="OJQ205" s="973"/>
      <c r="OJR205" s="973"/>
      <c r="OJS205" s="973"/>
      <c r="OJT205" s="973"/>
      <c r="OJU205" s="973"/>
      <c r="OJV205" s="973"/>
      <c r="OJW205" s="973"/>
      <c r="OJX205" s="973"/>
      <c r="OJY205" s="973"/>
      <c r="OJZ205" s="973"/>
      <c r="OKA205" s="973"/>
      <c r="OKB205" s="973"/>
      <c r="OKC205" s="973"/>
      <c r="OKD205" s="973"/>
      <c r="OKE205" s="973"/>
      <c r="OKF205" s="973"/>
      <c r="OKG205" s="973"/>
      <c r="OKH205" s="973"/>
      <c r="OKI205" s="973"/>
      <c r="OKJ205" s="973"/>
      <c r="OKK205" s="973"/>
      <c r="OKL205" s="973"/>
      <c r="OKM205" s="973"/>
      <c r="OKN205" s="973"/>
      <c r="OKO205" s="973"/>
      <c r="OKP205" s="973"/>
      <c r="OKQ205" s="973"/>
      <c r="OKR205" s="973"/>
      <c r="OKS205" s="973"/>
      <c r="OKT205" s="973"/>
      <c r="OKU205" s="973"/>
      <c r="OKV205" s="973"/>
      <c r="OKW205" s="973"/>
      <c r="OKX205" s="973"/>
      <c r="OKY205" s="973"/>
      <c r="OKZ205" s="973"/>
      <c r="OLA205" s="973"/>
      <c r="OLB205" s="973"/>
      <c r="OLC205" s="973"/>
      <c r="OLD205" s="973"/>
      <c r="OLE205" s="973"/>
      <c r="OLF205" s="973"/>
      <c r="OLG205" s="973"/>
      <c r="OLH205" s="973"/>
      <c r="OLI205" s="973"/>
      <c r="OLJ205" s="973"/>
      <c r="OLK205" s="973"/>
      <c r="OLL205" s="973"/>
      <c r="OLM205" s="973"/>
      <c r="OLN205" s="973"/>
      <c r="OLO205" s="973"/>
      <c r="OLP205" s="973"/>
      <c r="OLQ205" s="973"/>
      <c r="OLR205" s="973"/>
      <c r="OLS205" s="973"/>
      <c r="OLT205" s="973"/>
      <c r="OLU205" s="973"/>
      <c r="OLV205" s="973"/>
      <c r="OLW205" s="973"/>
      <c r="OLX205" s="973"/>
      <c r="OLY205" s="973"/>
      <c r="OLZ205" s="973"/>
      <c r="OMA205" s="973"/>
      <c r="OMB205" s="973"/>
      <c r="OMC205" s="973"/>
      <c r="OMD205" s="973"/>
      <c r="OME205" s="973"/>
      <c r="OMF205" s="973"/>
      <c r="OMG205" s="973"/>
      <c r="OMH205" s="973"/>
      <c r="OMI205" s="973"/>
      <c r="OMJ205" s="973"/>
      <c r="OMK205" s="973"/>
      <c r="OML205" s="973"/>
      <c r="OMM205" s="973"/>
      <c r="OMN205" s="973"/>
      <c r="OMO205" s="973"/>
      <c r="OMP205" s="973"/>
      <c r="OMQ205" s="973"/>
      <c r="OMR205" s="973"/>
      <c r="OMS205" s="973"/>
      <c r="OMT205" s="973"/>
      <c r="OMU205" s="973"/>
      <c r="OMV205" s="973"/>
      <c r="OMW205" s="973"/>
      <c r="OMX205" s="973"/>
      <c r="OMY205" s="973"/>
      <c r="OMZ205" s="973"/>
      <c r="ONA205" s="973"/>
      <c r="ONB205" s="973"/>
      <c r="ONC205" s="973"/>
      <c r="OND205" s="973"/>
      <c r="ONE205" s="973"/>
      <c r="ONF205" s="973"/>
      <c r="ONG205" s="973"/>
      <c r="ONH205" s="973"/>
      <c r="ONI205" s="973"/>
      <c r="ONJ205" s="973"/>
      <c r="ONK205" s="973"/>
      <c r="ONL205" s="973"/>
      <c r="ONM205" s="973"/>
      <c r="ONN205" s="973"/>
      <c r="ONO205" s="973"/>
      <c r="ONP205" s="973"/>
      <c r="ONQ205" s="973"/>
      <c r="ONR205" s="973"/>
      <c r="ONS205" s="973"/>
      <c r="ONT205" s="973"/>
      <c r="ONU205" s="973"/>
      <c r="ONV205" s="973"/>
      <c r="ONW205" s="973"/>
      <c r="ONX205" s="973"/>
      <c r="ONY205" s="973"/>
      <c r="ONZ205" s="973"/>
      <c r="OOA205" s="973"/>
      <c r="OOB205" s="973"/>
      <c r="OOC205" s="973"/>
      <c r="OOD205" s="973"/>
      <c r="OOE205" s="973"/>
      <c r="OOF205" s="973"/>
      <c r="OOG205" s="973"/>
      <c r="OOH205" s="973"/>
      <c r="OOI205" s="973"/>
      <c r="OOJ205" s="973"/>
      <c r="OOK205" s="973"/>
      <c r="OOL205" s="973"/>
      <c r="OOM205" s="973"/>
      <c r="OON205" s="973"/>
      <c r="OOO205" s="973"/>
      <c r="OOP205" s="973"/>
      <c r="OOQ205" s="973"/>
      <c r="OOR205" s="973"/>
      <c r="OOS205" s="973"/>
      <c r="OOT205" s="973"/>
      <c r="OOU205" s="973"/>
      <c r="OOV205" s="973"/>
      <c r="OOW205" s="973"/>
      <c r="OOX205" s="973"/>
      <c r="OOY205" s="973"/>
      <c r="OOZ205" s="973"/>
      <c r="OPA205" s="973"/>
      <c r="OPB205" s="973"/>
      <c r="OPC205" s="973"/>
      <c r="OPD205" s="973"/>
      <c r="OPE205" s="973"/>
      <c r="OPF205" s="973"/>
      <c r="OPG205" s="973"/>
      <c r="OPH205" s="973"/>
      <c r="OPI205" s="973"/>
      <c r="OPJ205" s="973"/>
      <c r="OPK205" s="973"/>
      <c r="OPL205" s="973"/>
      <c r="OPM205" s="973"/>
      <c r="OPN205" s="973"/>
      <c r="OPO205" s="973"/>
      <c r="OPP205" s="973"/>
      <c r="OPQ205" s="973"/>
      <c r="OPR205" s="973"/>
      <c r="OPS205" s="973"/>
      <c r="OPT205" s="973"/>
      <c r="OPU205" s="973"/>
      <c r="OPV205" s="973"/>
      <c r="OPW205" s="973"/>
      <c r="OPX205" s="973"/>
      <c r="OPY205" s="973"/>
      <c r="OPZ205" s="973"/>
      <c r="OQA205" s="973"/>
      <c r="OQB205" s="973"/>
      <c r="OQC205" s="973"/>
      <c r="OQD205" s="973"/>
      <c r="OQE205" s="973"/>
      <c r="OQF205" s="973"/>
      <c r="OQG205" s="973"/>
      <c r="OQH205" s="973"/>
      <c r="OQI205" s="973"/>
      <c r="OQJ205" s="973"/>
      <c r="OQK205" s="973"/>
      <c r="OQL205" s="973"/>
      <c r="OQM205" s="973"/>
      <c r="OQN205" s="973"/>
      <c r="OQO205" s="973"/>
      <c r="OQP205" s="973"/>
      <c r="OQQ205" s="973"/>
      <c r="OQR205" s="973"/>
      <c r="OQS205" s="973"/>
      <c r="OQT205" s="973"/>
      <c r="OQU205" s="973"/>
      <c r="OQV205" s="973"/>
      <c r="OQW205" s="973"/>
      <c r="OQX205" s="973"/>
      <c r="OQY205" s="973"/>
      <c r="OQZ205" s="973"/>
      <c r="ORA205" s="973"/>
      <c r="ORB205" s="973"/>
      <c r="ORC205" s="973"/>
      <c r="ORD205" s="973"/>
      <c r="ORE205" s="973"/>
      <c r="ORF205" s="973"/>
      <c r="ORG205" s="973"/>
      <c r="ORH205" s="973"/>
      <c r="ORI205" s="973"/>
      <c r="ORJ205" s="973"/>
      <c r="ORK205" s="973"/>
      <c r="ORL205" s="973"/>
      <c r="ORM205" s="973"/>
      <c r="ORN205" s="973"/>
      <c r="ORO205" s="973"/>
      <c r="ORP205" s="973"/>
      <c r="ORQ205" s="973"/>
      <c r="ORR205" s="973"/>
      <c r="ORS205" s="973"/>
      <c r="ORT205" s="973"/>
      <c r="ORU205" s="973"/>
      <c r="ORV205" s="973"/>
      <c r="ORW205" s="973"/>
      <c r="ORX205" s="973"/>
      <c r="ORY205" s="973"/>
      <c r="ORZ205" s="973"/>
      <c r="OSA205" s="973"/>
      <c r="OSB205" s="973"/>
      <c r="OSC205" s="973"/>
      <c r="OSD205" s="973"/>
      <c r="OSE205" s="973"/>
      <c r="OSF205" s="973"/>
      <c r="OSG205" s="973"/>
      <c r="OSH205" s="973"/>
      <c r="OSI205" s="973"/>
      <c r="OSJ205" s="973"/>
      <c r="OSK205" s="973"/>
      <c r="OSL205" s="973"/>
      <c r="OSM205" s="973"/>
      <c r="OSN205" s="973"/>
      <c r="OSO205" s="973"/>
      <c r="OSP205" s="973"/>
      <c r="OSQ205" s="973"/>
      <c r="OSR205" s="973"/>
      <c r="OSS205" s="973"/>
      <c r="OST205" s="973"/>
      <c r="OSU205" s="973"/>
      <c r="OSV205" s="973"/>
      <c r="OSW205" s="973"/>
      <c r="OSX205" s="973"/>
      <c r="OSY205" s="973"/>
      <c r="OSZ205" s="973"/>
      <c r="OTA205" s="973"/>
      <c r="OTB205" s="973"/>
      <c r="OTC205" s="973"/>
      <c r="OTD205" s="973"/>
      <c r="OTE205" s="973"/>
      <c r="OTF205" s="973"/>
      <c r="OTG205" s="973"/>
      <c r="OTH205" s="973"/>
      <c r="OTI205" s="973"/>
      <c r="OTJ205" s="973"/>
      <c r="OTK205" s="973"/>
      <c r="OTL205" s="973"/>
      <c r="OTM205" s="973"/>
      <c r="OTN205" s="973"/>
      <c r="OTO205" s="973"/>
      <c r="OTP205" s="973"/>
      <c r="OTQ205" s="973"/>
      <c r="OTR205" s="973"/>
      <c r="OTS205" s="973"/>
      <c r="OTT205" s="973"/>
      <c r="OTU205" s="973"/>
      <c r="OTV205" s="973"/>
      <c r="OTW205" s="973"/>
      <c r="OTX205" s="973"/>
      <c r="OTY205" s="973"/>
      <c r="OTZ205" s="973"/>
      <c r="OUA205" s="973"/>
      <c r="OUB205" s="973"/>
      <c r="OUC205" s="973"/>
      <c r="OUD205" s="973"/>
      <c r="OUE205" s="973"/>
      <c r="OUF205" s="973"/>
      <c r="OUG205" s="973"/>
      <c r="OUH205" s="973"/>
      <c r="OUI205" s="973"/>
      <c r="OUJ205" s="973"/>
      <c r="OUK205" s="973"/>
      <c r="OUL205" s="973"/>
      <c r="OUM205" s="973"/>
      <c r="OUN205" s="973"/>
      <c r="OUO205" s="973"/>
      <c r="OUP205" s="973"/>
      <c r="OUQ205" s="973"/>
      <c r="OUR205" s="973"/>
      <c r="OUS205" s="973"/>
      <c r="OUT205" s="973"/>
      <c r="OUU205" s="973"/>
      <c r="OUV205" s="973"/>
      <c r="OUW205" s="973"/>
      <c r="OUX205" s="973"/>
      <c r="OUY205" s="973"/>
      <c r="OUZ205" s="973"/>
      <c r="OVA205" s="973"/>
      <c r="OVB205" s="973"/>
      <c r="OVC205" s="973"/>
      <c r="OVD205" s="973"/>
      <c r="OVE205" s="973"/>
      <c r="OVF205" s="973"/>
      <c r="OVG205" s="973"/>
      <c r="OVH205" s="973"/>
      <c r="OVI205" s="973"/>
      <c r="OVJ205" s="973"/>
      <c r="OVK205" s="973"/>
      <c r="OVL205" s="973"/>
      <c r="OVM205" s="973"/>
      <c r="OVN205" s="973"/>
      <c r="OVO205" s="973"/>
      <c r="OVP205" s="973"/>
      <c r="OVQ205" s="973"/>
      <c r="OVR205" s="973"/>
      <c r="OVS205" s="973"/>
      <c r="OVT205" s="973"/>
      <c r="OVU205" s="973"/>
      <c r="OVV205" s="973"/>
      <c r="OVW205" s="973"/>
      <c r="OVX205" s="973"/>
      <c r="OVY205" s="973"/>
      <c r="OVZ205" s="973"/>
      <c r="OWA205" s="973"/>
      <c r="OWB205" s="973"/>
      <c r="OWC205" s="973"/>
      <c r="OWD205" s="973"/>
      <c r="OWE205" s="973"/>
      <c r="OWF205" s="973"/>
      <c r="OWG205" s="973"/>
      <c r="OWH205" s="973"/>
      <c r="OWI205" s="973"/>
      <c r="OWJ205" s="973"/>
      <c r="OWK205" s="973"/>
      <c r="OWL205" s="973"/>
      <c r="OWM205" s="973"/>
      <c r="OWN205" s="973"/>
      <c r="OWO205" s="973"/>
      <c r="OWP205" s="973"/>
      <c r="OWQ205" s="973"/>
      <c r="OWR205" s="973"/>
      <c r="OWS205" s="973"/>
      <c r="OWT205" s="973"/>
      <c r="OWU205" s="973"/>
      <c r="OWV205" s="973"/>
      <c r="OWW205" s="973"/>
      <c r="OWX205" s="973"/>
      <c r="OWY205" s="973"/>
      <c r="OWZ205" s="973"/>
      <c r="OXA205" s="973"/>
      <c r="OXB205" s="973"/>
      <c r="OXC205" s="973"/>
      <c r="OXD205" s="973"/>
      <c r="OXE205" s="973"/>
      <c r="OXF205" s="973"/>
      <c r="OXG205" s="973"/>
      <c r="OXH205" s="973"/>
      <c r="OXI205" s="973"/>
      <c r="OXJ205" s="973"/>
      <c r="OXK205" s="973"/>
      <c r="OXL205" s="973"/>
      <c r="OXM205" s="973"/>
      <c r="OXN205" s="973"/>
      <c r="OXO205" s="973"/>
      <c r="OXP205" s="973"/>
      <c r="OXQ205" s="973"/>
      <c r="OXR205" s="973"/>
      <c r="OXS205" s="973"/>
      <c r="OXT205" s="973"/>
      <c r="OXU205" s="973"/>
      <c r="OXV205" s="973"/>
      <c r="OXW205" s="973"/>
      <c r="OXX205" s="973"/>
      <c r="OXY205" s="973"/>
      <c r="OXZ205" s="973"/>
      <c r="OYA205" s="973"/>
      <c r="OYB205" s="973"/>
      <c r="OYC205" s="973"/>
      <c r="OYD205" s="973"/>
      <c r="OYE205" s="973"/>
      <c r="OYF205" s="973"/>
      <c r="OYG205" s="973"/>
      <c r="OYH205" s="973"/>
      <c r="OYI205" s="973"/>
      <c r="OYJ205" s="973"/>
      <c r="OYK205" s="973"/>
      <c r="OYL205" s="973"/>
      <c r="OYM205" s="973"/>
      <c r="OYN205" s="973"/>
      <c r="OYO205" s="973"/>
      <c r="OYP205" s="973"/>
      <c r="OYQ205" s="973"/>
      <c r="OYR205" s="973"/>
      <c r="OYS205" s="973"/>
      <c r="OYT205" s="973"/>
      <c r="OYU205" s="973"/>
      <c r="OYV205" s="973"/>
      <c r="OYW205" s="973"/>
      <c r="OYX205" s="973"/>
      <c r="OYY205" s="973"/>
      <c r="OYZ205" s="973"/>
      <c r="OZA205" s="973"/>
      <c r="OZB205" s="973"/>
      <c r="OZC205" s="973"/>
      <c r="OZD205" s="973"/>
      <c r="OZE205" s="973"/>
      <c r="OZF205" s="973"/>
      <c r="OZG205" s="973"/>
      <c r="OZH205" s="973"/>
      <c r="OZI205" s="973"/>
      <c r="OZJ205" s="973"/>
      <c r="OZK205" s="973"/>
      <c r="OZL205" s="973"/>
      <c r="OZM205" s="973"/>
      <c r="OZN205" s="973"/>
      <c r="OZO205" s="973"/>
      <c r="OZP205" s="973"/>
      <c r="OZQ205" s="973"/>
      <c r="OZR205" s="973"/>
      <c r="OZS205" s="973"/>
      <c r="OZT205" s="973"/>
      <c r="OZU205" s="973"/>
      <c r="OZV205" s="973"/>
      <c r="OZW205" s="973"/>
      <c r="OZX205" s="973"/>
      <c r="OZY205" s="973"/>
      <c r="OZZ205" s="973"/>
      <c r="PAA205" s="973"/>
      <c r="PAB205" s="973"/>
      <c r="PAC205" s="973"/>
      <c r="PAD205" s="973"/>
      <c r="PAE205" s="973"/>
      <c r="PAF205" s="973"/>
      <c r="PAG205" s="973"/>
      <c r="PAH205" s="973"/>
      <c r="PAI205" s="973"/>
      <c r="PAJ205" s="973"/>
      <c r="PAK205" s="973"/>
      <c r="PAL205" s="973"/>
      <c r="PAM205" s="973"/>
      <c r="PAN205" s="973"/>
      <c r="PAO205" s="973"/>
      <c r="PAP205" s="973"/>
      <c r="PAQ205" s="973"/>
      <c r="PAR205" s="973"/>
      <c r="PAS205" s="973"/>
      <c r="PAT205" s="973"/>
      <c r="PAU205" s="973"/>
      <c r="PAV205" s="973"/>
      <c r="PAW205" s="973"/>
      <c r="PAX205" s="973"/>
      <c r="PAY205" s="973"/>
      <c r="PAZ205" s="973"/>
      <c r="PBA205" s="973"/>
      <c r="PBB205" s="973"/>
      <c r="PBC205" s="973"/>
      <c r="PBD205" s="973"/>
      <c r="PBE205" s="973"/>
      <c r="PBF205" s="973"/>
      <c r="PBG205" s="973"/>
      <c r="PBH205" s="973"/>
      <c r="PBI205" s="973"/>
      <c r="PBJ205" s="973"/>
      <c r="PBK205" s="973"/>
      <c r="PBL205" s="973"/>
      <c r="PBM205" s="973"/>
      <c r="PBN205" s="973"/>
      <c r="PBO205" s="973"/>
      <c r="PBP205" s="973"/>
      <c r="PBQ205" s="973"/>
      <c r="PBR205" s="973"/>
      <c r="PBS205" s="973"/>
      <c r="PBT205" s="973"/>
      <c r="PBU205" s="973"/>
      <c r="PBV205" s="973"/>
      <c r="PBW205" s="973"/>
      <c r="PBX205" s="973"/>
      <c r="PBY205" s="973"/>
      <c r="PBZ205" s="973"/>
      <c r="PCA205" s="973"/>
      <c r="PCB205" s="973"/>
      <c r="PCC205" s="973"/>
      <c r="PCD205" s="973"/>
      <c r="PCE205" s="973"/>
      <c r="PCF205" s="973"/>
      <c r="PCG205" s="973"/>
      <c r="PCH205" s="973"/>
      <c r="PCI205" s="973"/>
      <c r="PCJ205" s="973"/>
      <c r="PCK205" s="973"/>
      <c r="PCL205" s="973"/>
      <c r="PCM205" s="973"/>
      <c r="PCN205" s="973"/>
      <c r="PCO205" s="973"/>
      <c r="PCP205" s="973"/>
      <c r="PCQ205" s="973"/>
      <c r="PCR205" s="973"/>
      <c r="PCS205" s="973"/>
      <c r="PCT205" s="973"/>
      <c r="PCU205" s="973"/>
      <c r="PCV205" s="973"/>
      <c r="PCW205" s="973"/>
      <c r="PCX205" s="973"/>
      <c r="PCY205" s="973"/>
      <c r="PCZ205" s="973"/>
      <c r="PDA205" s="973"/>
      <c r="PDB205" s="973"/>
      <c r="PDC205" s="973"/>
      <c r="PDD205" s="973"/>
      <c r="PDE205" s="973"/>
      <c r="PDF205" s="973"/>
      <c r="PDG205" s="973"/>
      <c r="PDH205" s="973"/>
      <c r="PDI205" s="973"/>
      <c r="PDJ205" s="973"/>
      <c r="PDK205" s="973"/>
      <c r="PDL205" s="973"/>
      <c r="PDM205" s="973"/>
      <c r="PDN205" s="973"/>
      <c r="PDO205" s="973"/>
      <c r="PDP205" s="973"/>
      <c r="PDQ205" s="973"/>
      <c r="PDR205" s="973"/>
      <c r="PDS205" s="973"/>
      <c r="PDT205" s="973"/>
      <c r="PDU205" s="973"/>
      <c r="PDV205" s="973"/>
      <c r="PDW205" s="973"/>
      <c r="PDX205" s="973"/>
      <c r="PDY205" s="973"/>
      <c r="PDZ205" s="973"/>
      <c r="PEA205" s="973"/>
      <c r="PEB205" s="973"/>
      <c r="PEC205" s="973"/>
      <c r="PED205" s="973"/>
      <c r="PEE205" s="973"/>
      <c r="PEF205" s="973"/>
      <c r="PEG205" s="973"/>
      <c r="PEH205" s="973"/>
      <c r="PEI205" s="973"/>
      <c r="PEJ205" s="973"/>
      <c r="PEK205" s="973"/>
      <c r="PEL205" s="973"/>
      <c r="PEM205" s="973"/>
      <c r="PEN205" s="973"/>
      <c r="PEO205" s="973"/>
      <c r="PEP205" s="973"/>
      <c r="PEQ205" s="973"/>
      <c r="PER205" s="973"/>
      <c r="PES205" s="973"/>
      <c r="PET205" s="973"/>
      <c r="PEU205" s="973"/>
      <c r="PEV205" s="973"/>
      <c r="PEW205" s="973"/>
      <c r="PEX205" s="973"/>
      <c r="PEY205" s="973"/>
      <c r="PEZ205" s="973"/>
      <c r="PFA205" s="973"/>
      <c r="PFB205" s="973"/>
      <c r="PFC205" s="973"/>
      <c r="PFD205" s="973"/>
      <c r="PFE205" s="973"/>
      <c r="PFF205" s="973"/>
      <c r="PFG205" s="973"/>
      <c r="PFH205" s="973"/>
      <c r="PFI205" s="973"/>
      <c r="PFJ205" s="973"/>
      <c r="PFK205" s="973"/>
      <c r="PFL205" s="973"/>
      <c r="PFM205" s="973"/>
      <c r="PFN205" s="973"/>
      <c r="PFO205" s="973"/>
      <c r="PFP205" s="973"/>
      <c r="PFQ205" s="973"/>
      <c r="PFR205" s="973"/>
      <c r="PFS205" s="973"/>
      <c r="PFT205" s="973"/>
      <c r="PFU205" s="973"/>
      <c r="PFV205" s="973"/>
      <c r="PFW205" s="973"/>
      <c r="PFX205" s="973"/>
      <c r="PFY205" s="973"/>
      <c r="PFZ205" s="973"/>
      <c r="PGA205" s="973"/>
      <c r="PGB205" s="973"/>
      <c r="PGC205" s="973"/>
      <c r="PGD205" s="973"/>
      <c r="PGE205" s="973"/>
      <c r="PGF205" s="973"/>
      <c r="PGG205" s="973"/>
      <c r="PGH205" s="973"/>
      <c r="PGI205" s="973"/>
      <c r="PGJ205" s="973"/>
      <c r="PGK205" s="973"/>
      <c r="PGL205" s="973"/>
      <c r="PGM205" s="973"/>
      <c r="PGN205" s="973"/>
      <c r="PGO205" s="973"/>
      <c r="PGP205" s="973"/>
      <c r="PGQ205" s="973"/>
      <c r="PGR205" s="973"/>
      <c r="PGS205" s="973"/>
      <c r="PGT205" s="973"/>
      <c r="PGU205" s="973"/>
      <c r="PGV205" s="973"/>
      <c r="PGW205" s="973"/>
      <c r="PGX205" s="973"/>
      <c r="PGY205" s="973"/>
      <c r="PGZ205" s="973"/>
      <c r="PHA205" s="973"/>
      <c r="PHB205" s="973"/>
      <c r="PHC205" s="973"/>
      <c r="PHD205" s="973"/>
      <c r="PHE205" s="973"/>
      <c r="PHF205" s="973"/>
      <c r="PHG205" s="973"/>
      <c r="PHH205" s="973"/>
      <c r="PHI205" s="973"/>
      <c r="PHJ205" s="973"/>
      <c r="PHK205" s="973"/>
      <c r="PHL205" s="973"/>
      <c r="PHM205" s="973"/>
      <c r="PHN205" s="973"/>
      <c r="PHO205" s="973"/>
      <c r="PHP205" s="973"/>
      <c r="PHQ205" s="973"/>
      <c r="PHR205" s="973"/>
      <c r="PHS205" s="973"/>
      <c r="PHT205" s="973"/>
      <c r="PHU205" s="973"/>
      <c r="PHV205" s="973"/>
      <c r="PHW205" s="973"/>
      <c r="PHX205" s="973"/>
      <c r="PHY205" s="973"/>
      <c r="PHZ205" s="973"/>
      <c r="PIA205" s="973"/>
      <c r="PIB205" s="973"/>
      <c r="PIC205" s="973"/>
      <c r="PID205" s="973"/>
      <c r="PIE205" s="973"/>
      <c r="PIF205" s="973"/>
      <c r="PIG205" s="973"/>
      <c r="PIH205" s="973"/>
      <c r="PII205" s="973"/>
      <c r="PIJ205" s="973"/>
      <c r="PIK205" s="973"/>
      <c r="PIL205" s="973"/>
      <c r="PIM205" s="973"/>
      <c r="PIN205" s="973"/>
      <c r="PIO205" s="973"/>
      <c r="PIP205" s="973"/>
      <c r="PIQ205" s="973"/>
      <c r="PIR205" s="973"/>
      <c r="PIS205" s="973"/>
      <c r="PIT205" s="973"/>
      <c r="PIU205" s="973"/>
      <c r="PIV205" s="973"/>
      <c r="PIW205" s="973"/>
      <c r="PIX205" s="973"/>
      <c r="PIY205" s="973"/>
      <c r="PIZ205" s="973"/>
      <c r="PJA205" s="973"/>
      <c r="PJB205" s="973"/>
      <c r="PJC205" s="973"/>
      <c r="PJD205" s="973"/>
      <c r="PJE205" s="973"/>
      <c r="PJF205" s="973"/>
      <c r="PJG205" s="973"/>
      <c r="PJH205" s="973"/>
      <c r="PJI205" s="973"/>
      <c r="PJJ205" s="973"/>
      <c r="PJK205" s="973"/>
      <c r="PJL205" s="973"/>
      <c r="PJM205" s="973"/>
      <c r="PJN205" s="973"/>
      <c r="PJO205" s="973"/>
      <c r="PJP205" s="973"/>
      <c r="PJQ205" s="973"/>
      <c r="PJR205" s="973"/>
      <c r="PJS205" s="973"/>
      <c r="PJT205" s="973"/>
      <c r="PJU205" s="973"/>
      <c r="PJV205" s="973"/>
      <c r="PJW205" s="973"/>
      <c r="PJX205" s="973"/>
      <c r="PJY205" s="973"/>
      <c r="PJZ205" s="973"/>
      <c r="PKA205" s="973"/>
      <c r="PKB205" s="973"/>
      <c r="PKC205" s="973"/>
      <c r="PKD205" s="973"/>
      <c r="PKE205" s="973"/>
      <c r="PKF205" s="973"/>
      <c r="PKG205" s="973"/>
      <c r="PKH205" s="973"/>
      <c r="PKI205" s="973"/>
      <c r="PKJ205" s="973"/>
      <c r="PKK205" s="973"/>
      <c r="PKL205" s="973"/>
      <c r="PKM205" s="973"/>
      <c r="PKN205" s="973"/>
      <c r="PKO205" s="973"/>
      <c r="PKP205" s="973"/>
      <c r="PKQ205" s="973"/>
      <c r="PKR205" s="973"/>
      <c r="PKS205" s="973"/>
      <c r="PKT205" s="973"/>
      <c r="PKU205" s="973"/>
      <c r="PKV205" s="973"/>
      <c r="PKW205" s="973"/>
      <c r="PKX205" s="973"/>
      <c r="PKY205" s="973"/>
      <c r="PKZ205" s="973"/>
      <c r="PLA205" s="973"/>
      <c r="PLB205" s="973"/>
      <c r="PLC205" s="973"/>
      <c r="PLD205" s="973"/>
      <c r="PLE205" s="973"/>
      <c r="PLF205" s="973"/>
      <c r="PLG205" s="973"/>
      <c r="PLH205" s="973"/>
      <c r="PLI205" s="973"/>
      <c r="PLJ205" s="973"/>
      <c r="PLK205" s="973"/>
      <c r="PLL205" s="973"/>
      <c r="PLM205" s="973"/>
      <c r="PLN205" s="973"/>
      <c r="PLO205" s="973"/>
      <c r="PLP205" s="973"/>
      <c r="PLQ205" s="973"/>
      <c r="PLR205" s="973"/>
      <c r="PLS205" s="973"/>
      <c r="PLT205" s="973"/>
      <c r="PLU205" s="973"/>
      <c r="PLV205" s="973"/>
      <c r="PLW205" s="973"/>
      <c r="PLX205" s="973"/>
      <c r="PLY205" s="973"/>
      <c r="PLZ205" s="973"/>
      <c r="PMA205" s="973"/>
      <c r="PMB205" s="973"/>
      <c r="PMC205" s="973"/>
      <c r="PMD205" s="973"/>
      <c r="PME205" s="973"/>
      <c r="PMF205" s="973"/>
      <c r="PMG205" s="973"/>
      <c r="PMH205" s="973"/>
      <c r="PMI205" s="973"/>
      <c r="PMJ205" s="973"/>
      <c r="PMK205" s="973"/>
      <c r="PML205" s="973"/>
      <c r="PMM205" s="973"/>
      <c r="PMN205" s="973"/>
      <c r="PMO205" s="973"/>
      <c r="PMP205" s="973"/>
      <c r="PMQ205" s="973"/>
      <c r="PMR205" s="973"/>
      <c r="PMS205" s="973"/>
      <c r="PMT205" s="973"/>
      <c r="PMU205" s="973"/>
      <c r="PMV205" s="973"/>
      <c r="PMW205" s="973"/>
      <c r="PMX205" s="973"/>
      <c r="PMY205" s="973"/>
      <c r="PMZ205" s="973"/>
      <c r="PNA205" s="973"/>
      <c r="PNB205" s="973"/>
      <c r="PNC205" s="973"/>
      <c r="PND205" s="973"/>
      <c r="PNE205" s="973"/>
      <c r="PNF205" s="973"/>
      <c r="PNG205" s="973"/>
      <c r="PNH205" s="973"/>
      <c r="PNI205" s="973"/>
      <c r="PNJ205" s="973"/>
      <c r="PNK205" s="973"/>
      <c r="PNL205" s="973"/>
      <c r="PNM205" s="973"/>
      <c r="PNN205" s="973"/>
      <c r="PNO205" s="973"/>
      <c r="PNP205" s="973"/>
      <c r="PNQ205" s="973"/>
      <c r="PNR205" s="973"/>
      <c r="PNS205" s="973"/>
      <c r="PNT205" s="973"/>
      <c r="PNU205" s="973"/>
      <c r="PNV205" s="973"/>
      <c r="PNW205" s="973"/>
      <c r="PNX205" s="973"/>
      <c r="PNY205" s="973"/>
      <c r="PNZ205" s="973"/>
      <c r="POA205" s="973"/>
      <c r="POB205" s="973"/>
      <c r="POC205" s="973"/>
      <c r="POD205" s="973"/>
      <c r="POE205" s="973"/>
      <c r="POF205" s="973"/>
      <c r="POG205" s="973"/>
      <c r="POH205" s="973"/>
      <c r="POI205" s="973"/>
      <c r="POJ205" s="973"/>
      <c r="POK205" s="973"/>
      <c r="POL205" s="973"/>
      <c r="POM205" s="973"/>
      <c r="PON205" s="973"/>
      <c r="POO205" s="973"/>
      <c r="POP205" s="973"/>
      <c r="POQ205" s="973"/>
      <c r="POR205" s="973"/>
      <c r="POS205" s="973"/>
      <c r="POT205" s="973"/>
      <c r="POU205" s="973"/>
      <c r="POV205" s="973"/>
      <c r="POW205" s="973"/>
      <c r="POX205" s="973"/>
      <c r="POY205" s="973"/>
      <c r="POZ205" s="973"/>
      <c r="PPA205" s="973"/>
      <c r="PPB205" s="973"/>
      <c r="PPC205" s="973"/>
      <c r="PPD205" s="973"/>
      <c r="PPE205" s="973"/>
      <c r="PPF205" s="973"/>
      <c r="PPG205" s="973"/>
      <c r="PPH205" s="973"/>
      <c r="PPI205" s="973"/>
      <c r="PPJ205" s="973"/>
      <c r="PPK205" s="973"/>
      <c r="PPL205" s="973"/>
      <c r="PPM205" s="973"/>
      <c r="PPN205" s="973"/>
      <c r="PPO205" s="973"/>
      <c r="PPP205" s="973"/>
      <c r="PPQ205" s="973"/>
      <c r="PPR205" s="973"/>
      <c r="PPS205" s="973"/>
      <c r="PPT205" s="973"/>
      <c r="PPU205" s="973"/>
      <c r="PPV205" s="973"/>
      <c r="PPW205" s="973"/>
      <c r="PPX205" s="973"/>
      <c r="PPY205" s="973"/>
      <c r="PPZ205" s="973"/>
      <c r="PQA205" s="973"/>
      <c r="PQB205" s="973"/>
      <c r="PQC205" s="973"/>
      <c r="PQD205" s="973"/>
      <c r="PQE205" s="973"/>
      <c r="PQF205" s="973"/>
      <c r="PQG205" s="973"/>
      <c r="PQH205" s="973"/>
      <c r="PQI205" s="973"/>
      <c r="PQJ205" s="973"/>
      <c r="PQK205" s="973"/>
      <c r="PQL205" s="973"/>
      <c r="PQM205" s="973"/>
      <c r="PQN205" s="973"/>
      <c r="PQO205" s="973"/>
      <c r="PQP205" s="973"/>
      <c r="PQQ205" s="973"/>
      <c r="PQR205" s="973"/>
      <c r="PQS205" s="973"/>
      <c r="PQT205" s="973"/>
      <c r="PQU205" s="973"/>
      <c r="PQV205" s="973"/>
      <c r="PQW205" s="973"/>
      <c r="PQX205" s="973"/>
      <c r="PQY205" s="973"/>
      <c r="PQZ205" s="973"/>
      <c r="PRA205" s="973"/>
      <c r="PRB205" s="973"/>
      <c r="PRC205" s="973"/>
      <c r="PRD205" s="973"/>
      <c r="PRE205" s="973"/>
      <c r="PRF205" s="973"/>
      <c r="PRG205" s="973"/>
      <c r="PRH205" s="973"/>
      <c r="PRI205" s="973"/>
      <c r="PRJ205" s="973"/>
      <c r="PRK205" s="973"/>
      <c r="PRL205" s="973"/>
      <c r="PRM205" s="973"/>
      <c r="PRN205" s="973"/>
      <c r="PRO205" s="973"/>
      <c r="PRP205" s="973"/>
      <c r="PRQ205" s="973"/>
      <c r="PRR205" s="973"/>
      <c r="PRS205" s="973"/>
      <c r="PRT205" s="973"/>
      <c r="PRU205" s="973"/>
      <c r="PRV205" s="973"/>
      <c r="PRW205" s="973"/>
      <c r="PRX205" s="973"/>
      <c r="PRY205" s="973"/>
      <c r="PRZ205" s="973"/>
      <c r="PSA205" s="973"/>
      <c r="PSB205" s="973"/>
      <c r="PSC205" s="973"/>
      <c r="PSD205" s="973"/>
      <c r="PSE205" s="973"/>
      <c r="PSF205" s="973"/>
      <c r="PSG205" s="973"/>
      <c r="PSH205" s="973"/>
      <c r="PSI205" s="973"/>
      <c r="PSJ205" s="973"/>
      <c r="PSK205" s="973"/>
      <c r="PSL205" s="973"/>
      <c r="PSM205" s="973"/>
      <c r="PSN205" s="973"/>
      <c r="PSO205" s="973"/>
      <c r="PSP205" s="973"/>
      <c r="PSQ205" s="973"/>
      <c r="PSR205" s="973"/>
      <c r="PSS205" s="973"/>
      <c r="PST205" s="973"/>
      <c r="PSU205" s="973"/>
      <c r="PSV205" s="973"/>
      <c r="PSW205" s="973"/>
      <c r="PSX205" s="973"/>
      <c r="PSY205" s="973"/>
      <c r="PSZ205" s="973"/>
      <c r="PTA205" s="973"/>
      <c r="PTB205" s="973"/>
      <c r="PTC205" s="973"/>
      <c r="PTD205" s="973"/>
      <c r="PTE205" s="973"/>
      <c r="PTF205" s="973"/>
      <c r="PTG205" s="973"/>
      <c r="PTH205" s="973"/>
      <c r="PTI205" s="973"/>
      <c r="PTJ205" s="973"/>
      <c r="PTK205" s="973"/>
      <c r="PTL205" s="973"/>
      <c r="PTM205" s="973"/>
      <c r="PTN205" s="973"/>
      <c r="PTO205" s="973"/>
      <c r="PTP205" s="973"/>
      <c r="PTQ205" s="973"/>
      <c r="PTR205" s="973"/>
      <c r="PTS205" s="973"/>
      <c r="PTT205" s="973"/>
      <c r="PTU205" s="973"/>
      <c r="PTV205" s="973"/>
      <c r="PTW205" s="973"/>
      <c r="PTX205" s="973"/>
      <c r="PTY205" s="973"/>
      <c r="PTZ205" s="973"/>
      <c r="PUA205" s="973"/>
      <c r="PUB205" s="973"/>
      <c r="PUC205" s="973"/>
      <c r="PUD205" s="973"/>
      <c r="PUE205" s="973"/>
      <c r="PUF205" s="973"/>
      <c r="PUG205" s="973"/>
      <c r="PUH205" s="973"/>
      <c r="PUI205" s="973"/>
      <c r="PUJ205" s="973"/>
      <c r="PUK205" s="973"/>
      <c r="PUL205" s="973"/>
      <c r="PUM205" s="973"/>
      <c r="PUN205" s="973"/>
      <c r="PUO205" s="973"/>
      <c r="PUP205" s="973"/>
      <c r="PUQ205" s="973"/>
      <c r="PUR205" s="973"/>
      <c r="PUS205" s="973"/>
      <c r="PUT205" s="973"/>
      <c r="PUU205" s="973"/>
      <c r="PUV205" s="973"/>
      <c r="PUW205" s="973"/>
      <c r="PUX205" s="973"/>
      <c r="PUY205" s="973"/>
      <c r="PUZ205" s="973"/>
      <c r="PVA205" s="973"/>
      <c r="PVB205" s="973"/>
      <c r="PVC205" s="973"/>
      <c r="PVD205" s="973"/>
      <c r="PVE205" s="973"/>
      <c r="PVF205" s="973"/>
      <c r="PVG205" s="973"/>
      <c r="PVH205" s="973"/>
      <c r="PVI205" s="973"/>
      <c r="PVJ205" s="973"/>
      <c r="PVK205" s="973"/>
      <c r="PVL205" s="973"/>
      <c r="PVM205" s="973"/>
      <c r="PVN205" s="973"/>
      <c r="PVO205" s="973"/>
      <c r="PVP205" s="973"/>
      <c r="PVQ205" s="973"/>
      <c r="PVR205" s="973"/>
      <c r="PVS205" s="973"/>
      <c r="PVT205" s="973"/>
      <c r="PVU205" s="973"/>
      <c r="PVV205" s="973"/>
      <c r="PVW205" s="973"/>
      <c r="PVX205" s="973"/>
      <c r="PVY205" s="973"/>
      <c r="PVZ205" s="973"/>
      <c r="PWA205" s="973"/>
      <c r="PWB205" s="973"/>
      <c r="PWC205" s="973"/>
      <c r="PWD205" s="973"/>
      <c r="PWE205" s="973"/>
      <c r="PWF205" s="973"/>
      <c r="PWG205" s="973"/>
      <c r="PWH205" s="973"/>
      <c r="PWI205" s="973"/>
      <c r="PWJ205" s="973"/>
      <c r="PWK205" s="973"/>
      <c r="PWL205" s="973"/>
      <c r="PWM205" s="973"/>
      <c r="PWN205" s="973"/>
      <c r="PWO205" s="973"/>
      <c r="PWP205" s="973"/>
      <c r="PWQ205" s="973"/>
      <c r="PWR205" s="973"/>
      <c r="PWS205" s="973"/>
      <c r="PWT205" s="973"/>
      <c r="PWU205" s="973"/>
      <c r="PWV205" s="973"/>
      <c r="PWW205" s="973"/>
      <c r="PWX205" s="973"/>
      <c r="PWY205" s="973"/>
      <c r="PWZ205" s="973"/>
      <c r="PXA205" s="973"/>
      <c r="PXB205" s="973"/>
      <c r="PXC205" s="973"/>
      <c r="PXD205" s="973"/>
      <c r="PXE205" s="973"/>
      <c r="PXF205" s="973"/>
      <c r="PXG205" s="973"/>
      <c r="PXH205" s="973"/>
      <c r="PXI205" s="973"/>
      <c r="PXJ205" s="973"/>
      <c r="PXK205" s="973"/>
      <c r="PXL205" s="973"/>
      <c r="PXM205" s="973"/>
      <c r="PXN205" s="973"/>
      <c r="PXO205" s="973"/>
      <c r="PXP205" s="973"/>
      <c r="PXQ205" s="973"/>
      <c r="PXR205" s="973"/>
      <c r="PXS205" s="973"/>
      <c r="PXT205" s="973"/>
      <c r="PXU205" s="973"/>
      <c r="PXV205" s="973"/>
      <c r="PXW205" s="973"/>
      <c r="PXX205" s="973"/>
      <c r="PXY205" s="973"/>
      <c r="PXZ205" s="973"/>
      <c r="PYA205" s="973"/>
      <c r="PYB205" s="973"/>
      <c r="PYC205" s="973"/>
      <c r="PYD205" s="973"/>
      <c r="PYE205" s="973"/>
      <c r="PYF205" s="973"/>
      <c r="PYG205" s="973"/>
      <c r="PYH205" s="973"/>
      <c r="PYI205" s="973"/>
      <c r="PYJ205" s="973"/>
      <c r="PYK205" s="973"/>
      <c r="PYL205" s="973"/>
      <c r="PYM205" s="973"/>
      <c r="PYN205" s="973"/>
      <c r="PYO205" s="973"/>
      <c r="PYP205" s="973"/>
      <c r="PYQ205" s="973"/>
      <c r="PYR205" s="973"/>
      <c r="PYS205" s="973"/>
      <c r="PYT205" s="973"/>
      <c r="PYU205" s="973"/>
      <c r="PYV205" s="973"/>
      <c r="PYW205" s="973"/>
      <c r="PYX205" s="973"/>
      <c r="PYY205" s="973"/>
      <c r="PYZ205" s="973"/>
      <c r="PZA205" s="973"/>
      <c r="PZB205" s="973"/>
      <c r="PZC205" s="973"/>
      <c r="PZD205" s="973"/>
      <c r="PZE205" s="973"/>
      <c r="PZF205" s="973"/>
      <c r="PZG205" s="973"/>
      <c r="PZH205" s="973"/>
      <c r="PZI205" s="973"/>
      <c r="PZJ205" s="973"/>
      <c r="PZK205" s="973"/>
      <c r="PZL205" s="973"/>
      <c r="PZM205" s="973"/>
      <c r="PZN205" s="973"/>
      <c r="PZO205" s="973"/>
      <c r="PZP205" s="973"/>
      <c r="PZQ205" s="973"/>
      <c r="PZR205" s="973"/>
      <c r="PZS205" s="973"/>
      <c r="PZT205" s="973"/>
      <c r="PZU205" s="973"/>
      <c r="PZV205" s="973"/>
      <c r="PZW205" s="973"/>
      <c r="PZX205" s="973"/>
      <c r="PZY205" s="973"/>
      <c r="PZZ205" s="973"/>
      <c r="QAA205" s="973"/>
      <c r="QAB205" s="973"/>
      <c r="QAC205" s="973"/>
      <c r="QAD205" s="973"/>
      <c r="QAE205" s="973"/>
      <c r="QAF205" s="973"/>
      <c r="QAG205" s="973"/>
      <c r="QAH205" s="973"/>
      <c r="QAI205" s="973"/>
      <c r="QAJ205" s="973"/>
      <c r="QAK205" s="973"/>
      <c r="QAL205" s="973"/>
      <c r="QAM205" s="973"/>
      <c r="QAN205" s="973"/>
      <c r="QAO205" s="973"/>
      <c r="QAP205" s="973"/>
      <c r="QAQ205" s="973"/>
      <c r="QAR205" s="973"/>
      <c r="QAS205" s="973"/>
      <c r="QAT205" s="973"/>
      <c r="QAU205" s="973"/>
      <c r="QAV205" s="973"/>
      <c r="QAW205" s="973"/>
      <c r="QAX205" s="973"/>
      <c r="QAY205" s="973"/>
      <c r="QAZ205" s="973"/>
      <c r="QBA205" s="973"/>
      <c r="QBB205" s="973"/>
      <c r="QBC205" s="973"/>
      <c r="QBD205" s="973"/>
      <c r="QBE205" s="973"/>
      <c r="QBF205" s="973"/>
      <c r="QBG205" s="973"/>
      <c r="QBH205" s="973"/>
      <c r="QBI205" s="973"/>
      <c r="QBJ205" s="973"/>
      <c r="QBK205" s="973"/>
      <c r="QBL205" s="973"/>
      <c r="QBM205" s="973"/>
      <c r="QBN205" s="973"/>
      <c r="QBO205" s="973"/>
      <c r="QBP205" s="973"/>
      <c r="QBQ205" s="973"/>
      <c r="QBR205" s="973"/>
      <c r="QBS205" s="973"/>
      <c r="QBT205" s="973"/>
      <c r="QBU205" s="973"/>
      <c r="QBV205" s="973"/>
      <c r="QBW205" s="973"/>
      <c r="QBX205" s="973"/>
      <c r="QBY205" s="973"/>
      <c r="QBZ205" s="973"/>
      <c r="QCA205" s="973"/>
      <c r="QCB205" s="973"/>
      <c r="QCC205" s="973"/>
      <c r="QCD205" s="973"/>
      <c r="QCE205" s="973"/>
      <c r="QCF205" s="973"/>
      <c r="QCG205" s="973"/>
      <c r="QCH205" s="973"/>
      <c r="QCI205" s="973"/>
      <c r="QCJ205" s="973"/>
      <c r="QCK205" s="973"/>
      <c r="QCL205" s="973"/>
      <c r="QCM205" s="973"/>
      <c r="QCN205" s="973"/>
      <c r="QCO205" s="973"/>
      <c r="QCP205" s="973"/>
      <c r="QCQ205" s="973"/>
      <c r="QCR205" s="973"/>
      <c r="QCS205" s="973"/>
      <c r="QCT205" s="973"/>
      <c r="QCU205" s="973"/>
      <c r="QCV205" s="973"/>
      <c r="QCW205" s="973"/>
      <c r="QCX205" s="973"/>
      <c r="QCY205" s="973"/>
      <c r="QCZ205" s="973"/>
      <c r="QDA205" s="973"/>
      <c r="QDB205" s="973"/>
      <c r="QDC205" s="973"/>
      <c r="QDD205" s="973"/>
      <c r="QDE205" s="973"/>
      <c r="QDF205" s="973"/>
      <c r="QDG205" s="973"/>
      <c r="QDH205" s="973"/>
      <c r="QDI205" s="973"/>
      <c r="QDJ205" s="973"/>
      <c r="QDK205" s="973"/>
      <c r="QDL205" s="973"/>
      <c r="QDM205" s="973"/>
      <c r="QDN205" s="973"/>
      <c r="QDO205" s="973"/>
      <c r="QDP205" s="973"/>
      <c r="QDQ205" s="973"/>
      <c r="QDR205" s="973"/>
      <c r="QDS205" s="973"/>
      <c r="QDT205" s="973"/>
      <c r="QDU205" s="973"/>
      <c r="QDV205" s="973"/>
      <c r="QDW205" s="973"/>
      <c r="QDX205" s="973"/>
      <c r="QDY205" s="973"/>
      <c r="QDZ205" s="973"/>
      <c r="QEA205" s="973"/>
      <c r="QEB205" s="973"/>
      <c r="QEC205" s="973"/>
      <c r="QED205" s="973"/>
      <c r="QEE205" s="973"/>
      <c r="QEF205" s="973"/>
      <c r="QEG205" s="973"/>
      <c r="QEH205" s="973"/>
      <c r="QEI205" s="973"/>
      <c r="QEJ205" s="973"/>
      <c r="QEK205" s="973"/>
      <c r="QEL205" s="973"/>
      <c r="QEM205" s="973"/>
      <c r="QEN205" s="973"/>
      <c r="QEO205" s="973"/>
      <c r="QEP205" s="973"/>
      <c r="QEQ205" s="973"/>
      <c r="QER205" s="973"/>
      <c r="QES205" s="973"/>
      <c r="QET205" s="973"/>
      <c r="QEU205" s="973"/>
      <c r="QEV205" s="973"/>
      <c r="QEW205" s="973"/>
      <c r="QEX205" s="973"/>
      <c r="QEY205" s="973"/>
      <c r="QEZ205" s="973"/>
      <c r="QFA205" s="973"/>
      <c r="QFB205" s="973"/>
      <c r="QFC205" s="973"/>
      <c r="QFD205" s="973"/>
      <c r="QFE205" s="973"/>
      <c r="QFF205" s="973"/>
      <c r="QFG205" s="973"/>
      <c r="QFH205" s="973"/>
      <c r="QFI205" s="973"/>
      <c r="QFJ205" s="973"/>
      <c r="QFK205" s="973"/>
      <c r="QFL205" s="973"/>
      <c r="QFM205" s="973"/>
      <c r="QFN205" s="973"/>
      <c r="QFO205" s="973"/>
      <c r="QFP205" s="973"/>
      <c r="QFQ205" s="973"/>
      <c r="QFR205" s="973"/>
      <c r="QFS205" s="973"/>
      <c r="QFT205" s="973"/>
      <c r="QFU205" s="973"/>
      <c r="QFV205" s="973"/>
      <c r="QFW205" s="973"/>
      <c r="QFX205" s="973"/>
      <c r="QFY205" s="973"/>
      <c r="QFZ205" s="973"/>
      <c r="QGA205" s="973"/>
      <c r="QGB205" s="973"/>
      <c r="QGC205" s="973"/>
      <c r="QGD205" s="973"/>
      <c r="QGE205" s="973"/>
      <c r="QGF205" s="973"/>
      <c r="QGG205" s="973"/>
      <c r="QGH205" s="973"/>
      <c r="QGI205" s="973"/>
      <c r="QGJ205" s="973"/>
      <c r="QGK205" s="973"/>
      <c r="QGL205" s="973"/>
      <c r="QGM205" s="973"/>
      <c r="QGN205" s="973"/>
      <c r="QGO205" s="973"/>
      <c r="QGP205" s="973"/>
      <c r="QGQ205" s="973"/>
      <c r="QGR205" s="973"/>
      <c r="QGS205" s="973"/>
      <c r="QGT205" s="973"/>
      <c r="QGU205" s="973"/>
      <c r="QGV205" s="973"/>
      <c r="QGW205" s="973"/>
      <c r="QGX205" s="973"/>
      <c r="QGY205" s="973"/>
      <c r="QGZ205" s="973"/>
      <c r="QHA205" s="973"/>
      <c r="QHB205" s="973"/>
      <c r="QHC205" s="973"/>
      <c r="QHD205" s="973"/>
      <c r="QHE205" s="973"/>
      <c r="QHF205" s="973"/>
      <c r="QHG205" s="973"/>
      <c r="QHH205" s="973"/>
      <c r="QHI205" s="973"/>
      <c r="QHJ205" s="973"/>
      <c r="QHK205" s="973"/>
      <c r="QHL205" s="973"/>
      <c r="QHM205" s="973"/>
      <c r="QHN205" s="973"/>
      <c r="QHO205" s="973"/>
      <c r="QHP205" s="973"/>
      <c r="QHQ205" s="973"/>
      <c r="QHR205" s="973"/>
      <c r="QHS205" s="973"/>
      <c r="QHT205" s="973"/>
      <c r="QHU205" s="973"/>
      <c r="QHV205" s="973"/>
      <c r="QHW205" s="973"/>
      <c r="QHX205" s="973"/>
      <c r="QHY205" s="973"/>
      <c r="QHZ205" s="973"/>
      <c r="QIA205" s="973"/>
      <c r="QIB205" s="973"/>
      <c r="QIC205" s="973"/>
      <c r="QID205" s="973"/>
      <c r="QIE205" s="973"/>
      <c r="QIF205" s="973"/>
      <c r="QIG205" s="973"/>
      <c r="QIH205" s="973"/>
      <c r="QII205" s="973"/>
      <c r="QIJ205" s="973"/>
      <c r="QIK205" s="973"/>
      <c r="QIL205" s="973"/>
      <c r="QIM205" s="973"/>
      <c r="QIN205" s="973"/>
      <c r="QIO205" s="973"/>
      <c r="QIP205" s="973"/>
      <c r="QIQ205" s="973"/>
      <c r="QIR205" s="973"/>
      <c r="QIS205" s="973"/>
      <c r="QIT205" s="973"/>
      <c r="QIU205" s="973"/>
      <c r="QIV205" s="973"/>
      <c r="QIW205" s="973"/>
      <c r="QIX205" s="973"/>
      <c r="QIY205" s="973"/>
      <c r="QIZ205" s="973"/>
      <c r="QJA205" s="973"/>
      <c r="QJB205" s="973"/>
      <c r="QJC205" s="973"/>
      <c r="QJD205" s="973"/>
      <c r="QJE205" s="973"/>
      <c r="QJF205" s="973"/>
      <c r="QJG205" s="973"/>
      <c r="QJH205" s="973"/>
      <c r="QJI205" s="973"/>
      <c r="QJJ205" s="973"/>
      <c r="QJK205" s="973"/>
      <c r="QJL205" s="973"/>
      <c r="QJM205" s="973"/>
      <c r="QJN205" s="973"/>
      <c r="QJO205" s="973"/>
      <c r="QJP205" s="973"/>
      <c r="QJQ205" s="973"/>
      <c r="QJR205" s="973"/>
      <c r="QJS205" s="973"/>
      <c r="QJT205" s="973"/>
      <c r="QJU205" s="973"/>
      <c r="QJV205" s="973"/>
      <c r="QJW205" s="973"/>
      <c r="QJX205" s="973"/>
      <c r="QJY205" s="973"/>
      <c r="QJZ205" s="973"/>
      <c r="QKA205" s="973"/>
      <c r="QKB205" s="973"/>
      <c r="QKC205" s="973"/>
      <c r="QKD205" s="973"/>
      <c r="QKE205" s="973"/>
      <c r="QKF205" s="973"/>
      <c r="QKG205" s="973"/>
      <c r="QKH205" s="973"/>
      <c r="QKI205" s="973"/>
      <c r="QKJ205" s="973"/>
      <c r="QKK205" s="973"/>
      <c r="QKL205" s="973"/>
      <c r="QKM205" s="973"/>
      <c r="QKN205" s="973"/>
      <c r="QKO205" s="973"/>
      <c r="QKP205" s="973"/>
      <c r="QKQ205" s="973"/>
      <c r="QKR205" s="973"/>
      <c r="QKS205" s="973"/>
      <c r="QKT205" s="973"/>
      <c r="QKU205" s="973"/>
      <c r="QKV205" s="973"/>
      <c r="QKW205" s="973"/>
      <c r="QKX205" s="973"/>
      <c r="QKY205" s="973"/>
      <c r="QKZ205" s="973"/>
      <c r="QLA205" s="973"/>
      <c r="QLB205" s="973"/>
      <c r="QLC205" s="973"/>
      <c r="QLD205" s="973"/>
      <c r="QLE205" s="973"/>
      <c r="QLF205" s="973"/>
      <c r="QLG205" s="973"/>
      <c r="QLH205" s="973"/>
      <c r="QLI205" s="973"/>
      <c r="QLJ205" s="973"/>
      <c r="QLK205" s="973"/>
      <c r="QLL205" s="973"/>
      <c r="QLM205" s="973"/>
      <c r="QLN205" s="973"/>
      <c r="QLO205" s="973"/>
      <c r="QLP205" s="973"/>
      <c r="QLQ205" s="973"/>
      <c r="QLR205" s="973"/>
      <c r="QLS205" s="973"/>
      <c r="QLT205" s="973"/>
      <c r="QLU205" s="973"/>
      <c r="QLV205" s="973"/>
      <c r="QLW205" s="973"/>
      <c r="QLX205" s="973"/>
      <c r="QLY205" s="973"/>
      <c r="QLZ205" s="973"/>
      <c r="QMA205" s="973"/>
      <c r="QMB205" s="973"/>
      <c r="QMC205" s="973"/>
      <c r="QMD205" s="973"/>
      <c r="QME205" s="973"/>
      <c r="QMF205" s="973"/>
      <c r="QMG205" s="973"/>
      <c r="QMH205" s="973"/>
      <c r="QMI205" s="973"/>
      <c r="QMJ205" s="973"/>
      <c r="QMK205" s="973"/>
      <c r="QML205" s="973"/>
      <c r="QMM205" s="973"/>
      <c r="QMN205" s="973"/>
      <c r="QMO205" s="973"/>
      <c r="QMP205" s="973"/>
      <c r="QMQ205" s="973"/>
      <c r="QMR205" s="973"/>
      <c r="QMS205" s="973"/>
      <c r="QMT205" s="973"/>
      <c r="QMU205" s="973"/>
      <c r="QMV205" s="973"/>
      <c r="QMW205" s="973"/>
      <c r="QMX205" s="973"/>
      <c r="QMY205" s="973"/>
      <c r="QMZ205" s="973"/>
      <c r="QNA205" s="973"/>
      <c r="QNB205" s="973"/>
      <c r="QNC205" s="973"/>
      <c r="QND205" s="973"/>
      <c r="QNE205" s="973"/>
      <c r="QNF205" s="973"/>
      <c r="QNG205" s="973"/>
      <c r="QNH205" s="973"/>
      <c r="QNI205" s="973"/>
      <c r="QNJ205" s="973"/>
      <c r="QNK205" s="973"/>
      <c r="QNL205" s="973"/>
      <c r="QNM205" s="973"/>
      <c r="QNN205" s="973"/>
      <c r="QNO205" s="973"/>
      <c r="QNP205" s="973"/>
      <c r="QNQ205" s="973"/>
      <c r="QNR205" s="973"/>
      <c r="QNS205" s="973"/>
      <c r="QNT205" s="973"/>
      <c r="QNU205" s="973"/>
      <c r="QNV205" s="973"/>
      <c r="QNW205" s="973"/>
      <c r="QNX205" s="973"/>
      <c r="QNY205" s="973"/>
      <c r="QNZ205" s="973"/>
      <c r="QOA205" s="973"/>
      <c r="QOB205" s="973"/>
      <c r="QOC205" s="973"/>
      <c r="QOD205" s="973"/>
      <c r="QOE205" s="973"/>
      <c r="QOF205" s="973"/>
      <c r="QOG205" s="973"/>
      <c r="QOH205" s="973"/>
      <c r="QOI205" s="973"/>
      <c r="QOJ205" s="973"/>
      <c r="QOK205" s="973"/>
      <c r="QOL205" s="973"/>
      <c r="QOM205" s="973"/>
      <c r="QON205" s="973"/>
      <c r="QOO205" s="973"/>
      <c r="QOP205" s="973"/>
      <c r="QOQ205" s="973"/>
      <c r="QOR205" s="973"/>
      <c r="QOS205" s="973"/>
      <c r="QOT205" s="973"/>
      <c r="QOU205" s="973"/>
      <c r="QOV205" s="973"/>
      <c r="QOW205" s="973"/>
      <c r="QOX205" s="973"/>
      <c r="QOY205" s="973"/>
      <c r="QOZ205" s="973"/>
      <c r="QPA205" s="973"/>
      <c r="QPB205" s="973"/>
      <c r="QPC205" s="973"/>
      <c r="QPD205" s="973"/>
      <c r="QPE205" s="973"/>
      <c r="QPF205" s="973"/>
      <c r="QPG205" s="973"/>
      <c r="QPH205" s="973"/>
      <c r="QPI205" s="973"/>
      <c r="QPJ205" s="973"/>
      <c r="QPK205" s="973"/>
      <c r="QPL205" s="973"/>
      <c r="QPM205" s="973"/>
      <c r="QPN205" s="973"/>
      <c r="QPO205" s="973"/>
      <c r="QPP205" s="973"/>
      <c r="QPQ205" s="973"/>
      <c r="QPR205" s="973"/>
      <c r="QPS205" s="973"/>
      <c r="QPT205" s="973"/>
      <c r="QPU205" s="973"/>
      <c r="QPV205" s="973"/>
      <c r="QPW205" s="973"/>
      <c r="QPX205" s="973"/>
      <c r="QPY205" s="973"/>
      <c r="QPZ205" s="973"/>
      <c r="QQA205" s="973"/>
      <c r="QQB205" s="973"/>
      <c r="QQC205" s="973"/>
      <c r="QQD205" s="973"/>
      <c r="QQE205" s="973"/>
      <c r="QQF205" s="973"/>
      <c r="QQG205" s="973"/>
      <c r="QQH205" s="973"/>
      <c r="QQI205" s="973"/>
      <c r="QQJ205" s="973"/>
      <c r="QQK205" s="973"/>
      <c r="QQL205" s="973"/>
      <c r="QQM205" s="973"/>
      <c r="QQN205" s="973"/>
      <c r="QQO205" s="973"/>
      <c r="QQP205" s="973"/>
      <c r="QQQ205" s="973"/>
      <c r="QQR205" s="973"/>
      <c r="QQS205" s="973"/>
      <c r="QQT205" s="973"/>
      <c r="QQU205" s="973"/>
      <c r="QQV205" s="973"/>
      <c r="QQW205" s="973"/>
      <c r="QQX205" s="973"/>
      <c r="QQY205" s="973"/>
      <c r="QQZ205" s="973"/>
      <c r="QRA205" s="973"/>
      <c r="QRB205" s="973"/>
      <c r="QRC205" s="973"/>
      <c r="QRD205" s="973"/>
      <c r="QRE205" s="973"/>
      <c r="QRF205" s="973"/>
      <c r="QRG205" s="973"/>
      <c r="QRH205" s="973"/>
      <c r="QRI205" s="973"/>
      <c r="QRJ205" s="973"/>
      <c r="QRK205" s="973"/>
      <c r="QRL205" s="973"/>
      <c r="QRM205" s="973"/>
      <c r="QRN205" s="973"/>
      <c r="QRO205" s="973"/>
      <c r="QRP205" s="973"/>
      <c r="QRQ205" s="973"/>
      <c r="QRR205" s="973"/>
      <c r="QRS205" s="973"/>
      <c r="QRT205" s="973"/>
      <c r="QRU205" s="973"/>
      <c r="QRV205" s="973"/>
      <c r="QRW205" s="973"/>
      <c r="QRX205" s="973"/>
      <c r="QRY205" s="973"/>
      <c r="QRZ205" s="973"/>
      <c r="QSA205" s="973"/>
      <c r="QSB205" s="973"/>
      <c r="QSC205" s="973"/>
      <c r="QSD205" s="973"/>
      <c r="QSE205" s="973"/>
      <c r="QSF205" s="973"/>
      <c r="QSG205" s="973"/>
      <c r="QSH205" s="973"/>
      <c r="QSI205" s="973"/>
      <c r="QSJ205" s="973"/>
      <c r="QSK205" s="973"/>
      <c r="QSL205" s="973"/>
      <c r="QSM205" s="973"/>
      <c r="QSN205" s="973"/>
      <c r="QSO205" s="973"/>
      <c r="QSP205" s="973"/>
      <c r="QSQ205" s="973"/>
      <c r="QSR205" s="973"/>
      <c r="QSS205" s="973"/>
      <c r="QST205" s="973"/>
      <c r="QSU205" s="973"/>
      <c r="QSV205" s="973"/>
      <c r="QSW205" s="973"/>
      <c r="QSX205" s="973"/>
      <c r="QSY205" s="973"/>
      <c r="QSZ205" s="973"/>
      <c r="QTA205" s="973"/>
      <c r="QTB205" s="973"/>
      <c r="QTC205" s="973"/>
      <c r="QTD205" s="973"/>
      <c r="QTE205" s="973"/>
      <c r="QTF205" s="973"/>
      <c r="QTG205" s="973"/>
      <c r="QTH205" s="973"/>
      <c r="QTI205" s="973"/>
      <c r="QTJ205" s="973"/>
      <c r="QTK205" s="973"/>
      <c r="QTL205" s="973"/>
      <c r="QTM205" s="973"/>
      <c r="QTN205" s="973"/>
      <c r="QTO205" s="973"/>
      <c r="QTP205" s="973"/>
      <c r="QTQ205" s="973"/>
      <c r="QTR205" s="973"/>
      <c r="QTS205" s="973"/>
      <c r="QTT205" s="973"/>
      <c r="QTU205" s="973"/>
      <c r="QTV205" s="973"/>
      <c r="QTW205" s="973"/>
      <c r="QTX205" s="973"/>
      <c r="QTY205" s="973"/>
      <c r="QTZ205" s="973"/>
      <c r="QUA205" s="973"/>
      <c r="QUB205" s="973"/>
      <c r="QUC205" s="973"/>
      <c r="QUD205" s="973"/>
      <c r="QUE205" s="973"/>
      <c r="QUF205" s="973"/>
      <c r="QUG205" s="973"/>
      <c r="QUH205" s="973"/>
      <c r="QUI205" s="973"/>
      <c r="QUJ205" s="973"/>
      <c r="QUK205" s="973"/>
      <c r="QUL205" s="973"/>
      <c r="QUM205" s="973"/>
      <c r="QUN205" s="973"/>
      <c r="QUO205" s="973"/>
      <c r="QUP205" s="973"/>
      <c r="QUQ205" s="973"/>
      <c r="QUR205" s="973"/>
      <c r="QUS205" s="973"/>
      <c r="QUT205" s="973"/>
      <c r="QUU205" s="973"/>
      <c r="QUV205" s="973"/>
      <c r="QUW205" s="973"/>
      <c r="QUX205" s="973"/>
      <c r="QUY205" s="973"/>
      <c r="QUZ205" s="973"/>
      <c r="QVA205" s="973"/>
      <c r="QVB205" s="973"/>
      <c r="QVC205" s="973"/>
      <c r="QVD205" s="973"/>
      <c r="QVE205" s="973"/>
      <c r="QVF205" s="973"/>
      <c r="QVG205" s="973"/>
      <c r="QVH205" s="973"/>
      <c r="QVI205" s="973"/>
      <c r="QVJ205" s="973"/>
      <c r="QVK205" s="973"/>
      <c r="QVL205" s="973"/>
      <c r="QVM205" s="973"/>
      <c r="QVN205" s="973"/>
      <c r="QVO205" s="973"/>
      <c r="QVP205" s="973"/>
      <c r="QVQ205" s="973"/>
      <c r="QVR205" s="973"/>
      <c r="QVS205" s="973"/>
      <c r="QVT205" s="973"/>
      <c r="QVU205" s="973"/>
      <c r="QVV205" s="973"/>
      <c r="QVW205" s="973"/>
      <c r="QVX205" s="973"/>
      <c r="QVY205" s="973"/>
      <c r="QVZ205" s="973"/>
      <c r="QWA205" s="973"/>
      <c r="QWB205" s="973"/>
      <c r="QWC205" s="973"/>
      <c r="QWD205" s="973"/>
      <c r="QWE205" s="973"/>
      <c r="QWF205" s="973"/>
      <c r="QWG205" s="973"/>
      <c r="QWH205" s="973"/>
      <c r="QWI205" s="973"/>
      <c r="QWJ205" s="973"/>
      <c r="QWK205" s="973"/>
      <c r="QWL205" s="973"/>
      <c r="QWM205" s="973"/>
      <c r="QWN205" s="973"/>
      <c r="QWO205" s="973"/>
      <c r="QWP205" s="973"/>
      <c r="QWQ205" s="973"/>
      <c r="QWR205" s="973"/>
      <c r="QWS205" s="973"/>
      <c r="QWT205" s="973"/>
      <c r="QWU205" s="973"/>
      <c r="QWV205" s="973"/>
      <c r="QWW205" s="973"/>
      <c r="QWX205" s="973"/>
      <c r="QWY205" s="973"/>
      <c r="QWZ205" s="973"/>
      <c r="QXA205" s="973"/>
      <c r="QXB205" s="973"/>
      <c r="QXC205" s="973"/>
      <c r="QXD205" s="973"/>
      <c r="QXE205" s="973"/>
      <c r="QXF205" s="973"/>
      <c r="QXG205" s="973"/>
      <c r="QXH205" s="973"/>
      <c r="QXI205" s="973"/>
      <c r="QXJ205" s="973"/>
      <c r="QXK205" s="973"/>
      <c r="QXL205" s="973"/>
      <c r="QXM205" s="973"/>
      <c r="QXN205" s="973"/>
      <c r="QXO205" s="973"/>
      <c r="QXP205" s="973"/>
      <c r="QXQ205" s="973"/>
      <c r="QXR205" s="973"/>
      <c r="QXS205" s="973"/>
      <c r="QXT205" s="973"/>
      <c r="QXU205" s="973"/>
      <c r="QXV205" s="973"/>
      <c r="QXW205" s="973"/>
      <c r="QXX205" s="973"/>
      <c r="QXY205" s="973"/>
      <c r="QXZ205" s="973"/>
      <c r="QYA205" s="973"/>
      <c r="QYB205" s="973"/>
      <c r="QYC205" s="973"/>
      <c r="QYD205" s="973"/>
      <c r="QYE205" s="973"/>
      <c r="QYF205" s="973"/>
      <c r="QYG205" s="973"/>
      <c r="QYH205" s="973"/>
      <c r="QYI205" s="973"/>
      <c r="QYJ205" s="973"/>
      <c r="QYK205" s="973"/>
      <c r="QYL205" s="973"/>
      <c r="QYM205" s="973"/>
      <c r="QYN205" s="973"/>
      <c r="QYO205" s="973"/>
      <c r="QYP205" s="973"/>
      <c r="QYQ205" s="973"/>
      <c r="QYR205" s="973"/>
      <c r="QYS205" s="973"/>
      <c r="QYT205" s="973"/>
      <c r="QYU205" s="973"/>
      <c r="QYV205" s="973"/>
      <c r="QYW205" s="973"/>
      <c r="QYX205" s="973"/>
      <c r="QYY205" s="973"/>
      <c r="QYZ205" s="973"/>
      <c r="QZA205" s="973"/>
      <c r="QZB205" s="973"/>
      <c r="QZC205" s="973"/>
      <c r="QZD205" s="973"/>
      <c r="QZE205" s="973"/>
      <c r="QZF205" s="973"/>
      <c r="QZG205" s="973"/>
      <c r="QZH205" s="973"/>
      <c r="QZI205" s="973"/>
      <c r="QZJ205" s="973"/>
      <c r="QZK205" s="973"/>
      <c r="QZL205" s="973"/>
      <c r="QZM205" s="973"/>
      <c r="QZN205" s="973"/>
      <c r="QZO205" s="973"/>
      <c r="QZP205" s="973"/>
      <c r="QZQ205" s="973"/>
      <c r="QZR205" s="973"/>
      <c r="QZS205" s="973"/>
      <c r="QZT205" s="973"/>
      <c r="QZU205" s="973"/>
      <c r="QZV205" s="973"/>
      <c r="QZW205" s="973"/>
      <c r="QZX205" s="973"/>
      <c r="QZY205" s="973"/>
      <c r="QZZ205" s="973"/>
      <c r="RAA205" s="973"/>
      <c r="RAB205" s="973"/>
      <c r="RAC205" s="973"/>
      <c r="RAD205" s="973"/>
      <c r="RAE205" s="973"/>
      <c r="RAF205" s="973"/>
      <c r="RAG205" s="973"/>
      <c r="RAH205" s="973"/>
      <c r="RAI205" s="973"/>
      <c r="RAJ205" s="973"/>
      <c r="RAK205" s="973"/>
      <c r="RAL205" s="973"/>
      <c r="RAM205" s="973"/>
      <c r="RAN205" s="973"/>
      <c r="RAO205" s="973"/>
      <c r="RAP205" s="973"/>
      <c r="RAQ205" s="973"/>
      <c r="RAR205" s="973"/>
      <c r="RAS205" s="973"/>
      <c r="RAT205" s="973"/>
      <c r="RAU205" s="973"/>
      <c r="RAV205" s="973"/>
      <c r="RAW205" s="973"/>
      <c r="RAX205" s="973"/>
      <c r="RAY205" s="973"/>
      <c r="RAZ205" s="973"/>
      <c r="RBA205" s="973"/>
      <c r="RBB205" s="973"/>
      <c r="RBC205" s="973"/>
      <c r="RBD205" s="973"/>
      <c r="RBE205" s="973"/>
      <c r="RBF205" s="973"/>
      <c r="RBG205" s="973"/>
      <c r="RBH205" s="973"/>
      <c r="RBI205" s="973"/>
      <c r="RBJ205" s="973"/>
      <c r="RBK205" s="973"/>
      <c r="RBL205" s="973"/>
      <c r="RBM205" s="973"/>
      <c r="RBN205" s="973"/>
      <c r="RBO205" s="973"/>
      <c r="RBP205" s="973"/>
      <c r="RBQ205" s="973"/>
      <c r="RBR205" s="973"/>
      <c r="RBS205" s="973"/>
      <c r="RBT205" s="973"/>
      <c r="RBU205" s="973"/>
      <c r="RBV205" s="973"/>
      <c r="RBW205" s="973"/>
      <c r="RBX205" s="973"/>
      <c r="RBY205" s="973"/>
      <c r="RBZ205" s="973"/>
      <c r="RCA205" s="973"/>
      <c r="RCB205" s="973"/>
      <c r="RCC205" s="973"/>
      <c r="RCD205" s="973"/>
      <c r="RCE205" s="973"/>
      <c r="RCF205" s="973"/>
      <c r="RCG205" s="973"/>
      <c r="RCH205" s="973"/>
      <c r="RCI205" s="973"/>
      <c r="RCJ205" s="973"/>
      <c r="RCK205" s="973"/>
      <c r="RCL205" s="973"/>
      <c r="RCM205" s="973"/>
      <c r="RCN205" s="973"/>
      <c r="RCO205" s="973"/>
      <c r="RCP205" s="973"/>
      <c r="RCQ205" s="973"/>
      <c r="RCR205" s="973"/>
      <c r="RCS205" s="973"/>
      <c r="RCT205" s="973"/>
      <c r="RCU205" s="973"/>
      <c r="RCV205" s="973"/>
      <c r="RCW205" s="973"/>
      <c r="RCX205" s="973"/>
      <c r="RCY205" s="973"/>
      <c r="RCZ205" s="973"/>
      <c r="RDA205" s="973"/>
      <c r="RDB205" s="973"/>
      <c r="RDC205" s="973"/>
      <c r="RDD205" s="973"/>
      <c r="RDE205" s="973"/>
      <c r="RDF205" s="973"/>
      <c r="RDG205" s="973"/>
      <c r="RDH205" s="973"/>
      <c r="RDI205" s="973"/>
      <c r="RDJ205" s="973"/>
      <c r="RDK205" s="973"/>
      <c r="RDL205" s="973"/>
      <c r="RDM205" s="973"/>
      <c r="RDN205" s="973"/>
      <c r="RDO205" s="973"/>
      <c r="RDP205" s="973"/>
      <c r="RDQ205" s="973"/>
      <c r="RDR205" s="973"/>
      <c r="RDS205" s="973"/>
      <c r="RDT205" s="973"/>
      <c r="RDU205" s="973"/>
      <c r="RDV205" s="973"/>
      <c r="RDW205" s="973"/>
      <c r="RDX205" s="973"/>
      <c r="RDY205" s="973"/>
      <c r="RDZ205" s="973"/>
      <c r="REA205" s="973"/>
      <c r="REB205" s="973"/>
      <c r="REC205" s="973"/>
      <c r="RED205" s="973"/>
      <c r="REE205" s="973"/>
      <c r="REF205" s="973"/>
      <c r="REG205" s="973"/>
      <c r="REH205" s="973"/>
      <c r="REI205" s="973"/>
      <c r="REJ205" s="973"/>
      <c r="REK205" s="973"/>
      <c r="REL205" s="973"/>
      <c r="REM205" s="973"/>
      <c r="REN205" s="973"/>
      <c r="REO205" s="973"/>
      <c r="REP205" s="973"/>
      <c r="REQ205" s="973"/>
      <c r="RER205" s="973"/>
      <c r="RES205" s="973"/>
      <c r="RET205" s="973"/>
      <c r="REU205" s="973"/>
      <c r="REV205" s="973"/>
      <c r="REW205" s="973"/>
      <c r="REX205" s="973"/>
      <c r="REY205" s="973"/>
      <c r="REZ205" s="973"/>
      <c r="RFA205" s="973"/>
      <c r="RFB205" s="973"/>
      <c r="RFC205" s="973"/>
      <c r="RFD205" s="973"/>
      <c r="RFE205" s="973"/>
      <c r="RFF205" s="973"/>
      <c r="RFG205" s="973"/>
      <c r="RFH205" s="973"/>
      <c r="RFI205" s="973"/>
      <c r="RFJ205" s="973"/>
      <c r="RFK205" s="973"/>
      <c r="RFL205" s="973"/>
      <c r="RFM205" s="973"/>
      <c r="RFN205" s="973"/>
      <c r="RFO205" s="973"/>
      <c r="RFP205" s="973"/>
      <c r="RFQ205" s="973"/>
      <c r="RFR205" s="973"/>
      <c r="RFS205" s="973"/>
      <c r="RFT205" s="973"/>
      <c r="RFU205" s="973"/>
      <c r="RFV205" s="973"/>
      <c r="RFW205" s="973"/>
      <c r="RFX205" s="973"/>
      <c r="RFY205" s="973"/>
      <c r="RFZ205" s="973"/>
      <c r="RGA205" s="973"/>
      <c r="RGB205" s="973"/>
      <c r="RGC205" s="973"/>
      <c r="RGD205" s="973"/>
      <c r="RGE205" s="973"/>
      <c r="RGF205" s="973"/>
      <c r="RGG205" s="973"/>
      <c r="RGH205" s="973"/>
      <c r="RGI205" s="973"/>
      <c r="RGJ205" s="973"/>
      <c r="RGK205" s="973"/>
      <c r="RGL205" s="973"/>
      <c r="RGM205" s="973"/>
      <c r="RGN205" s="973"/>
      <c r="RGO205" s="973"/>
      <c r="RGP205" s="973"/>
      <c r="RGQ205" s="973"/>
      <c r="RGR205" s="973"/>
      <c r="RGS205" s="973"/>
      <c r="RGT205" s="973"/>
      <c r="RGU205" s="973"/>
      <c r="RGV205" s="973"/>
      <c r="RGW205" s="973"/>
      <c r="RGX205" s="973"/>
      <c r="RGY205" s="973"/>
      <c r="RGZ205" s="973"/>
      <c r="RHA205" s="973"/>
      <c r="RHB205" s="973"/>
      <c r="RHC205" s="973"/>
      <c r="RHD205" s="973"/>
      <c r="RHE205" s="973"/>
      <c r="RHF205" s="973"/>
      <c r="RHG205" s="973"/>
      <c r="RHH205" s="973"/>
      <c r="RHI205" s="973"/>
      <c r="RHJ205" s="973"/>
      <c r="RHK205" s="973"/>
      <c r="RHL205" s="973"/>
      <c r="RHM205" s="973"/>
      <c r="RHN205" s="973"/>
      <c r="RHO205" s="973"/>
      <c r="RHP205" s="973"/>
      <c r="RHQ205" s="973"/>
      <c r="RHR205" s="973"/>
      <c r="RHS205" s="973"/>
      <c r="RHT205" s="973"/>
      <c r="RHU205" s="973"/>
      <c r="RHV205" s="973"/>
      <c r="RHW205" s="973"/>
      <c r="RHX205" s="973"/>
      <c r="RHY205" s="973"/>
      <c r="RHZ205" s="973"/>
      <c r="RIA205" s="973"/>
      <c r="RIB205" s="973"/>
      <c r="RIC205" s="973"/>
      <c r="RID205" s="973"/>
      <c r="RIE205" s="973"/>
      <c r="RIF205" s="973"/>
      <c r="RIG205" s="973"/>
      <c r="RIH205" s="973"/>
      <c r="RII205" s="973"/>
      <c r="RIJ205" s="973"/>
      <c r="RIK205" s="973"/>
      <c r="RIL205" s="973"/>
      <c r="RIM205" s="973"/>
      <c r="RIN205" s="973"/>
      <c r="RIO205" s="973"/>
      <c r="RIP205" s="973"/>
      <c r="RIQ205" s="973"/>
      <c r="RIR205" s="973"/>
      <c r="RIS205" s="973"/>
      <c r="RIT205" s="973"/>
      <c r="RIU205" s="973"/>
      <c r="RIV205" s="973"/>
      <c r="RIW205" s="973"/>
      <c r="RIX205" s="973"/>
      <c r="RIY205" s="973"/>
      <c r="RIZ205" s="973"/>
      <c r="RJA205" s="973"/>
      <c r="RJB205" s="973"/>
      <c r="RJC205" s="973"/>
      <c r="RJD205" s="973"/>
      <c r="RJE205" s="973"/>
      <c r="RJF205" s="973"/>
      <c r="RJG205" s="973"/>
      <c r="RJH205" s="973"/>
      <c r="RJI205" s="973"/>
      <c r="RJJ205" s="973"/>
      <c r="RJK205" s="973"/>
      <c r="RJL205" s="973"/>
      <c r="RJM205" s="973"/>
      <c r="RJN205" s="973"/>
      <c r="RJO205" s="973"/>
      <c r="RJP205" s="973"/>
      <c r="RJQ205" s="973"/>
      <c r="RJR205" s="973"/>
      <c r="RJS205" s="973"/>
      <c r="RJT205" s="973"/>
      <c r="RJU205" s="973"/>
      <c r="RJV205" s="973"/>
      <c r="RJW205" s="973"/>
      <c r="RJX205" s="973"/>
      <c r="RJY205" s="973"/>
      <c r="RJZ205" s="973"/>
      <c r="RKA205" s="973"/>
      <c r="RKB205" s="973"/>
      <c r="RKC205" s="973"/>
      <c r="RKD205" s="973"/>
      <c r="RKE205" s="973"/>
      <c r="RKF205" s="973"/>
      <c r="RKG205" s="973"/>
      <c r="RKH205" s="973"/>
      <c r="RKI205" s="973"/>
      <c r="RKJ205" s="973"/>
      <c r="RKK205" s="973"/>
      <c r="RKL205" s="973"/>
      <c r="RKM205" s="973"/>
      <c r="RKN205" s="973"/>
      <c r="RKO205" s="973"/>
      <c r="RKP205" s="973"/>
      <c r="RKQ205" s="973"/>
      <c r="RKR205" s="973"/>
      <c r="RKS205" s="973"/>
      <c r="RKT205" s="973"/>
      <c r="RKU205" s="973"/>
      <c r="RKV205" s="973"/>
      <c r="RKW205" s="973"/>
      <c r="RKX205" s="973"/>
      <c r="RKY205" s="973"/>
      <c r="RKZ205" s="973"/>
      <c r="RLA205" s="973"/>
      <c r="RLB205" s="973"/>
      <c r="RLC205" s="973"/>
      <c r="RLD205" s="973"/>
      <c r="RLE205" s="973"/>
      <c r="RLF205" s="973"/>
      <c r="RLG205" s="973"/>
      <c r="RLH205" s="973"/>
      <c r="RLI205" s="973"/>
      <c r="RLJ205" s="973"/>
      <c r="RLK205" s="973"/>
      <c r="RLL205" s="973"/>
      <c r="RLM205" s="973"/>
      <c r="RLN205" s="973"/>
      <c r="RLO205" s="973"/>
      <c r="RLP205" s="973"/>
      <c r="RLQ205" s="973"/>
      <c r="RLR205" s="973"/>
      <c r="RLS205" s="973"/>
      <c r="RLT205" s="973"/>
      <c r="RLU205" s="973"/>
      <c r="RLV205" s="973"/>
      <c r="RLW205" s="973"/>
      <c r="RLX205" s="973"/>
      <c r="RLY205" s="973"/>
      <c r="RLZ205" s="973"/>
      <c r="RMA205" s="973"/>
      <c r="RMB205" s="973"/>
      <c r="RMC205" s="973"/>
      <c r="RMD205" s="973"/>
      <c r="RME205" s="973"/>
      <c r="RMF205" s="973"/>
      <c r="RMG205" s="973"/>
      <c r="RMH205" s="973"/>
      <c r="RMI205" s="973"/>
      <c r="RMJ205" s="973"/>
      <c r="RMK205" s="973"/>
      <c r="RML205" s="973"/>
      <c r="RMM205" s="973"/>
      <c r="RMN205" s="973"/>
      <c r="RMO205" s="973"/>
      <c r="RMP205" s="973"/>
      <c r="RMQ205" s="973"/>
      <c r="RMR205" s="973"/>
      <c r="RMS205" s="973"/>
      <c r="RMT205" s="973"/>
      <c r="RMU205" s="973"/>
      <c r="RMV205" s="973"/>
      <c r="RMW205" s="973"/>
      <c r="RMX205" s="973"/>
      <c r="RMY205" s="973"/>
      <c r="RMZ205" s="973"/>
      <c r="RNA205" s="973"/>
      <c r="RNB205" s="973"/>
      <c r="RNC205" s="973"/>
      <c r="RND205" s="973"/>
      <c r="RNE205" s="973"/>
      <c r="RNF205" s="973"/>
      <c r="RNG205" s="973"/>
      <c r="RNH205" s="973"/>
      <c r="RNI205" s="973"/>
      <c r="RNJ205" s="973"/>
      <c r="RNK205" s="973"/>
      <c r="RNL205" s="973"/>
      <c r="RNM205" s="973"/>
      <c r="RNN205" s="973"/>
      <c r="RNO205" s="973"/>
      <c r="RNP205" s="973"/>
      <c r="RNQ205" s="973"/>
      <c r="RNR205" s="973"/>
      <c r="RNS205" s="973"/>
      <c r="RNT205" s="973"/>
      <c r="RNU205" s="973"/>
      <c r="RNV205" s="973"/>
      <c r="RNW205" s="973"/>
      <c r="RNX205" s="973"/>
      <c r="RNY205" s="973"/>
      <c r="RNZ205" s="973"/>
      <c r="ROA205" s="973"/>
      <c r="ROB205" s="973"/>
      <c r="ROC205" s="973"/>
      <c r="ROD205" s="973"/>
      <c r="ROE205" s="973"/>
      <c r="ROF205" s="973"/>
      <c r="ROG205" s="973"/>
      <c r="ROH205" s="973"/>
      <c r="ROI205" s="973"/>
      <c r="ROJ205" s="973"/>
      <c r="ROK205" s="973"/>
      <c r="ROL205" s="973"/>
      <c r="ROM205" s="973"/>
      <c r="RON205" s="973"/>
      <c r="ROO205" s="973"/>
      <c r="ROP205" s="973"/>
      <c r="ROQ205" s="973"/>
      <c r="ROR205" s="973"/>
      <c r="ROS205" s="973"/>
      <c r="ROT205" s="973"/>
      <c r="ROU205" s="973"/>
      <c r="ROV205" s="973"/>
      <c r="ROW205" s="973"/>
      <c r="ROX205" s="973"/>
      <c r="ROY205" s="973"/>
      <c r="ROZ205" s="973"/>
      <c r="RPA205" s="973"/>
      <c r="RPB205" s="973"/>
      <c r="RPC205" s="973"/>
      <c r="RPD205" s="973"/>
      <c r="RPE205" s="973"/>
      <c r="RPF205" s="973"/>
      <c r="RPG205" s="973"/>
      <c r="RPH205" s="973"/>
      <c r="RPI205" s="973"/>
      <c r="RPJ205" s="973"/>
      <c r="RPK205" s="973"/>
      <c r="RPL205" s="973"/>
      <c r="RPM205" s="973"/>
      <c r="RPN205" s="973"/>
      <c r="RPO205" s="973"/>
      <c r="RPP205" s="973"/>
      <c r="RPQ205" s="973"/>
      <c r="RPR205" s="973"/>
      <c r="RPS205" s="973"/>
      <c r="RPT205" s="973"/>
      <c r="RPU205" s="973"/>
      <c r="RPV205" s="973"/>
      <c r="RPW205" s="973"/>
      <c r="RPX205" s="973"/>
      <c r="RPY205" s="973"/>
      <c r="RPZ205" s="973"/>
      <c r="RQA205" s="973"/>
      <c r="RQB205" s="973"/>
      <c r="RQC205" s="973"/>
      <c r="RQD205" s="973"/>
      <c r="RQE205" s="973"/>
      <c r="RQF205" s="973"/>
      <c r="RQG205" s="973"/>
      <c r="RQH205" s="973"/>
      <c r="RQI205" s="973"/>
      <c r="RQJ205" s="973"/>
      <c r="RQK205" s="973"/>
      <c r="RQL205" s="973"/>
      <c r="RQM205" s="973"/>
      <c r="RQN205" s="973"/>
      <c r="RQO205" s="973"/>
      <c r="RQP205" s="973"/>
      <c r="RQQ205" s="973"/>
      <c r="RQR205" s="973"/>
      <c r="RQS205" s="973"/>
      <c r="RQT205" s="973"/>
      <c r="RQU205" s="973"/>
      <c r="RQV205" s="973"/>
      <c r="RQW205" s="973"/>
      <c r="RQX205" s="973"/>
      <c r="RQY205" s="973"/>
      <c r="RQZ205" s="973"/>
      <c r="RRA205" s="973"/>
      <c r="RRB205" s="973"/>
      <c r="RRC205" s="973"/>
      <c r="RRD205" s="973"/>
      <c r="RRE205" s="973"/>
      <c r="RRF205" s="973"/>
      <c r="RRG205" s="973"/>
      <c r="RRH205" s="973"/>
      <c r="RRI205" s="973"/>
      <c r="RRJ205" s="973"/>
      <c r="RRK205" s="973"/>
      <c r="RRL205" s="973"/>
      <c r="RRM205" s="973"/>
      <c r="RRN205" s="973"/>
      <c r="RRO205" s="973"/>
      <c r="RRP205" s="973"/>
      <c r="RRQ205" s="973"/>
      <c r="RRR205" s="973"/>
      <c r="RRS205" s="973"/>
      <c r="RRT205" s="973"/>
      <c r="RRU205" s="973"/>
      <c r="RRV205" s="973"/>
      <c r="RRW205" s="973"/>
      <c r="RRX205" s="973"/>
      <c r="RRY205" s="973"/>
      <c r="RRZ205" s="973"/>
      <c r="RSA205" s="973"/>
      <c r="RSB205" s="973"/>
      <c r="RSC205" s="973"/>
      <c r="RSD205" s="973"/>
      <c r="RSE205" s="973"/>
      <c r="RSF205" s="973"/>
      <c r="RSG205" s="973"/>
      <c r="RSH205" s="973"/>
      <c r="RSI205" s="973"/>
      <c r="RSJ205" s="973"/>
      <c r="RSK205" s="973"/>
      <c r="RSL205" s="973"/>
      <c r="RSM205" s="973"/>
      <c r="RSN205" s="973"/>
      <c r="RSO205" s="973"/>
      <c r="RSP205" s="973"/>
      <c r="RSQ205" s="973"/>
      <c r="RSR205" s="973"/>
      <c r="RSS205" s="973"/>
      <c r="RST205" s="973"/>
      <c r="RSU205" s="973"/>
      <c r="RSV205" s="973"/>
      <c r="RSW205" s="973"/>
      <c r="RSX205" s="973"/>
      <c r="RSY205" s="973"/>
      <c r="RSZ205" s="973"/>
      <c r="RTA205" s="973"/>
      <c r="RTB205" s="973"/>
      <c r="RTC205" s="973"/>
      <c r="RTD205" s="973"/>
      <c r="RTE205" s="973"/>
      <c r="RTF205" s="973"/>
      <c r="RTG205" s="973"/>
      <c r="RTH205" s="973"/>
      <c r="RTI205" s="973"/>
      <c r="RTJ205" s="973"/>
      <c r="RTK205" s="973"/>
      <c r="RTL205" s="973"/>
      <c r="RTM205" s="973"/>
      <c r="RTN205" s="973"/>
      <c r="RTO205" s="973"/>
      <c r="RTP205" s="973"/>
      <c r="RTQ205" s="973"/>
      <c r="RTR205" s="973"/>
      <c r="RTS205" s="973"/>
      <c r="RTT205" s="973"/>
      <c r="RTU205" s="973"/>
      <c r="RTV205" s="973"/>
      <c r="RTW205" s="973"/>
      <c r="RTX205" s="973"/>
      <c r="RTY205" s="973"/>
      <c r="RTZ205" s="973"/>
      <c r="RUA205" s="973"/>
      <c r="RUB205" s="973"/>
      <c r="RUC205" s="973"/>
      <c r="RUD205" s="973"/>
      <c r="RUE205" s="973"/>
      <c r="RUF205" s="973"/>
      <c r="RUG205" s="973"/>
      <c r="RUH205" s="973"/>
      <c r="RUI205" s="973"/>
      <c r="RUJ205" s="973"/>
      <c r="RUK205" s="973"/>
      <c r="RUL205" s="973"/>
      <c r="RUM205" s="973"/>
      <c r="RUN205" s="973"/>
      <c r="RUO205" s="973"/>
      <c r="RUP205" s="973"/>
      <c r="RUQ205" s="973"/>
      <c r="RUR205" s="973"/>
      <c r="RUS205" s="973"/>
      <c r="RUT205" s="973"/>
      <c r="RUU205" s="973"/>
      <c r="RUV205" s="973"/>
      <c r="RUW205" s="973"/>
      <c r="RUX205" s="973"/>
      <c r="RUY205" s="973"/>
      <c r="RUZ205" s="973"/>
      <c r="RVA205" s="973"/>
      <c r="RVB205" s="973"/>
      <c r="RVC205" s="973"/>
      <c r="RVD205" s="973"/>
      <c r="RVE205" s="973"/>
      <c r="RVF205" s="973"/>
      <c r="RVG205" s="973"/>
      <c r="RVH205" s="973"/>
      <c r="RVI205" s="973"/>
      <c r="RVJ205" s="973"/>
      <c r="RVK205" s="973"/>
      <c r="RVL205" s="973"/>
      <c r="RVM205" s="973"/>
      <c r="RVN205" s="973"/>
      <c r="RVO205" s="973"/>
      <c r="RVP205" s="973"/>
      <c r="RVQ205" s="973"/>
      <c r="RVR205" s="973"/>
      <c r="RVS205" s="973"/>
      <c r="RVT205" s="973"/>
      <c r="RVU205" s="973"/>
      <c r="RVV205" s="973"/>
      <c r="RVW205" s="973"/>
      <c r="RVX205" s="973"/>
      <c r="RVY205" s="973"/>
      <c r="RVZ205" s="973"/>
      <c r="RWA205" s="973"/>
      <c r="RWB205" s="973"/>
      <c r="RWC205" s="973"/>
      <c r="RWD205" s="973"/>
      <c r="RWE205" s="973"/>
      <c r="RWF205" s="973"/>
      <c r="RWG205" s="973"/>
      <c r="RWH205" s="973"/>
      <c r="RWI205" s="973"/>
      <c r="RWJ205" s="973"/>
      <c r="RWK205" s="973"/>
      <c r="RWL205" s="973"/>
      <c r="RWM205" s="973"/>
      <c r="RWN205" s="973"/>
      <c r="RWO205" s="973"/>
      <c r="RWP205" s="973"/>
      <c r="RWQ205" s="973"/>
      <c r="RWR205" s="973"/>
      <c r="RWS205" s="973"/>
      <c r="RWT205" s="973"/>
      <c r="RWU205" s="973"/>
      <c r="RWV205" s="973"/>
      <c r="RWW205" s="973"/>
      <c r="RWX205" s="973"/>
      <c r="RWY205" s="973"/>
      <c r="RWZ205" s="973"/>
      <c r="RXA205" s="973"/>
      <c r="RXB205" s="973"/>
      <c r="RXC205" s="973"/>
      <c r="RXD205" s="973"/>
      <c r="RXE205" s="973"/>
      <c r="RXF205" s="973"/>
      <c r="RXG205" s="973"/>
      <c r="RXH205" s="973"/>
      <c r="RXI205" s="973"/>
      <c r="RXJ205" s="973"/>
      <c r="RXK205" s="973"/>
      <c r="RXL205" s="973"/>
      <c r="RXM205" s="973"/>
      <c r="RXN205" s="973"/>
      <c r="RXO205" s="973"/>
      <c r="RXP205" s="973"/>
      <c r="RXQ205" s="973"/>
      <c r="RXR205" s="973"/>
      <c r="RXS205" s="973"/>
      <c r="RXT205" s="973"/>
      <c r="RXU205" s="973"/>
      <c r="RXV205" s="973"/>
      <c r="RXW205" s="973"/>
      <c r="RXX205" s="973"/>
      <c r="RXY205" s="973"/>
      <c r="RXZ205" s="973"/>
      <c r="RYA205" s="973"/>
      <c r="RYB205" s="973"/>
      <c r="RYC205" s="973"/>
      <c r="RYD205" s="973"/>
      <c r="RYE205" s="973"/>
      <c r="RYF205" s="973"/>
      <c r="RYG205" s="973"/>
      <c r="RYH205" s="973"/>
      <c r="RYI205" s="973"/>
      <c r="RYJ205" s="973"/>
      <c r="RYK205" s="973"/>
      <c r="RYL205" s="973"/>
      <c r="RYM205" s="973"/>
      <c r="RYN205" s="973"/>
      <c r="RYO205" s="973"/>
      <c r="RYP205" s="973"/>
      <c r="RYQ205" s="973"/>
      <c r="RYR205" s="973"/>
      <c r="RYS205" s="973"/>
      <c r="RYT205" s="973"/>
      <c r="RYU205" s="973"/>
      <c r="RYV205" s="973"/>
      <c r="RYW205" s="973"/>
      <c r="RYX205" s="973"/>
      <c r="RYY205" s="973"/>
      <c r="RYZ205" s="973"/>
      <c r="RZA205" s="973"/>
      <c r="RZB205" s="973"/>
      <c r="RZC205" s="973"/>
      <c r="RZD205" s="973"/>
      <c r="RZE205" s="973"/>
      <c r="RZF205" s="973"/>
      <c r="RZG205" s="973"/>
      <c r="RZH205" s="973"/>
      <c r="RZI205" s="973"/>
      <c r="RZJ205" s="973"/>
      <c r="RZK205" s="973"/>
      <c r="RZL205" s="973"/>
      <c r="RZM205" s="973"/>
      <c r="RZN205" s="973"/>
      <c r="RZO205" s="973"/>
      <c r="RZP205" s="973"/>
      <c r="RZQ205" s="973"/>
      <c r="RZR205" s="973"/>
      <c r="RZS205" s="973"/>
      <c r="RZT205" s="973"/>
      <c r="RZU205" s="973"/>
      <c r="RZV205" s="973"/>
      <c r="RZW205" s="973"/>
      <c r="RZX205" s="973"/>
      <c r="RZY205" s="973"/>
      <c r="RZZ205" s="973"/>
      <c r="SAA205" s="973"/>
      <c r="SAB205" s="973"/>
      <c r="SAC205" s="973"/>
      <c r="SAD205" s="973"/>
      <c r="SAE205" s="973"/>
      <c r="SAF205" s="973"/>
      <c r="SAG205" s="973"/>
      <c r="SAH205" s="973"/>
      <c r="SAI205" s="973"/>
      <c r="SAJ205" s="973"/>
      <c r="SAK205" s="973"/>
      <c r="SAL205" s="973"/>
      <c r="SAM205" s="973"/>
      <c r="SAN205" s="973"/>
      <c r="SAO205" s="973"/>
      <c r="SAP205" s="973"/>
      <c r="SAQ205" s="973"/>
      <c r="SAR205" s="973"/>
      <c r="SAS205" s="973"/>
      <c r="SAT205" s="973"/>
      <c r="SAU205" s="973"/>
      <c r="SAV205" s="973"/>
      <c r="SAW205" s="973"/>
      <c r="SAX205" s="973"/>
      <c r="SAY205" s="973"/>
      <c r="SAZ205" s="973"/>
      <c r="SBA205" s="973"/>
      <c r="SBB205" s="973"/>
      <c r="SBC205" s="973"/>
      <c r="SBD205" s="973"/>
      <c r="SBE205" s="973"/>
      <c r="SBF205" s="973"/>
      <c r="SBG205" s="973"/>
      <c r="SBH205" s="973"/>
      <c r="SBI205" s="973"/>
      <c r="SBJ205" s="973"/>
      <c r="SBK205" s="973"/>
      <c r="SBL205" s="973"/>
      <c r="SBM205" s="973"/>
      <c r="SBN205" s="973"/>
      <c r="SBO205" s="973"/>
      <c r="SBP205" s="973"/>
      <c r="SBQ205" s="973"/>
      <c r="SBR205" s="973"/>
      <c r="SBS205" s="973"/>
      <c r="SBT205" s="973"/>
      <c r="SBU205" s="973"/>
      <c r="SBV205" s="973"/>
      <c r="SBW205" s="973"/>
      <c r="SBX205" s="973"/>
      <c r="SBY205" s="973"/>
      <c r="SBZ205" s="973"/>
      <c r="SCA205" s="973"/>
      <c r="SCB205" s="973"/>
      <c r="SCC205" s="973"/>
      <c r="SCD205" s="973"/>
      <c r="SCE205" s="973"/>
      <c r="SCF205" s="973"/>
      <c r="SCG205" s="973"/>
      <c r="SCH205" s="973"/>
      <c r="SCI205" s="973"/>
      <c r="SCJ205" s="973"/>
      <c r="SCK205" s="973"/>
      <c r="SCL205" s="973"/>
      <c r="SCM205" s="973"/>
      <c r="SCN205" s="973"/>
      <c r="SCO205" s="973"/>
      <c r="SCP205" s="973"/>
      <c r="SCQ205" s="973"/>
      <c r="SCR205" s="973"/>
      <c r="SCS205" s="973"/>
      <c r="SCT205" s="973"/>
      <c r="SCU205" s="973"/>
      <c r="SCV205" s="973"/>
      <c r="SCW205" s="973"/>
      <c r="SCX205" s="973"/>
      <c r="SCY205" s="973"/>
      <c r="SCZ205" s="973"/>
      <c r="SDA205" s="973"/>
      <c r="SDB205" s="973"/>
      <c r="SDC205" s="973"/>
      <c r="SDD205" s="973"/>
      <c r="SDE205" s="973"/>
      <c r="SDF205" s="973"/>
      <c r="SDG205" s="973"/>
      <c r="SDH205" s="973"/>
      <c r="SDI205" s="973"/>
      <c r="SDJ205" s="973"/>
      <c r="SDK205" s="973"/>
      <c r="SDL205" s="973"/>
      <c r="SDM205" s="973"/>
      <c r="SDN205" s="973"/>
      <c r="SDO205" s="973"/>
      <c r="SDP205" s="973"/>
      <c r="SDQ205" s="973"/>
      <c r="SDR205" s="973"/>
      <c r="SDS205" s="973"/>
      <c r="SDT205" s="973"/>
      <c r="SDU205" s="973"/>
      <c r="SDV205" s="973"/>
      <c r="SDW205" s="973"/>
      <c r="SDX205" s="973"/>
      <c r="SDY205" s="973"/>
      <c r="SDZ205" s="973"/>
      <c r="SEA205" s="973"/>
      <c r="SEB205" s="973"/>
      <c r="SEC205" s="973"/>
      <c r="SED205" s="973"/>
      <c r="SEE205" s="973"/>
      <c r="SEF205" s="973"/>
      <c r="SEG205" s="973"/>
      <c r="SEH205" s="973"/>
      <c r="SEI205" s="973"/>
      <c r="SEJ205" s="973"/>
      <c r="SEK205" s="973"/>
      <c r="SEL205" s="973"/>
      <c r="SEM205" s="973"/>
      <c r="SEN205" s="973"/>
      <c r="SEO205" s="973"/>
      <c r="SEP205" s="973"/>
      <c r="SEQ205" s="973"/>
      <c r="SER205" s="973"/>
      <c r="SES205" s="973"/>
      <c r="SET205" s="973"/>
      <c r="SEU205" s="973"/>
      <c r="SEV205" s="973"/>
      <c r="SEW205" s="973"/>
      <c r="SEX205" s="973"/>
      <c r="SEY205" s="973"/>
      <c r="SEZ205" s="973"/>
      <c r="SFA205" s="973"/>
      <c r="SFB205" s="973"/>
      <c r="SFC205" s="973"/>
      <c r="SFD205" s="973"/>
      <c r="SFE205" s="973"/>
      <c r="SFF205" s="973"/>
      <c r="SFG205" s="973"/>
      <c r="SFH205" s="973"/>
      <c r="SFI205" s="973"/>
      <c r="SFJ205" s="973"/>
      <c r="SFK205" s="973"/>
      <c r="SFL205" s="973"/>
      <c r="SFM205" s="973"/>
      <c r="SFN205" s="973"/>
      <c r="SFO205" s="973"/>
      <c r="SFP205" s="973"/>
      <c r="SFQ205" s="973"/>
      <c r="SFR205" s="973"/>
      <c r="SFS205" s="973"/>
      <c r="SFT205" s="973"/>
      <c r="SFU205" s="973"/>
      <c r="SFV205" s="973"/>
      <c r="SFW205" s="973"/>
      <c r="SFX205" s="973"/>
      <c r="SFY205" s="973"/>
      <c r="SFZ205" s="973"/>
      <c r="SGA205" s="973"/>
      <c r="SGB205" s="973"/>
      <c r="SGC205" s="973"/>
      <c r="SGD205" s="973"/>
      <c r="SGE205" s="973"/>
      <c r="SGF205" s="973"/>
      <c r="SGG205" s="973"/>
      <c r="SGH205" s="973"/>
      <c r="SGI205" s="973"/>
      <c r="SGJ205" s="973"/>
      <c r="SGK205" s="973"/>
      <c r="SGL205" s="973"/>
      <c r="SGM205" s="973"/>
      <c r="SGN205" s="973"/>
      <c r="SGO205" s="973"/>
      <c r="SGP205" s="973"/>
      <c r="SGQ205" s="973"/>
      <c r="SGR205" s="973"/>
      <c r="SGS205" s="973"/>
      <c r="SGT205" s="973"/>
      <c r="SGU205" s="973"/>
      <c r="SGV205" s="973"/>
      <c r="SGW205" s="973"/>
      <c r="SGX205" s="973"/>
      <c r="SGY205" s="973"/>
      <c r="SGZ205" s="973"/>
      <c r="SHA205" s="973"/>
      <c r="SHB205" s="973"/>
      <c r="SHC205" s="973"/>
      <c r="SHD205" s="973"/>
      <c r="SHE205" s="973"/>
      <c r="SHF205" s="973"/>
      <c r="SHG205" s="973"/>
      <c r="SHH205" s="973"/>
      <c r="SHI205" s="973"/>
      <c r="SHJ205" s="973"/>
      <c r="SHK205" s="973"/>
      <c r="SHL205" s="973"/>
      <c r="SHM205" s="973"/>
      <c r="SHN205" s="973"/>
      <c r="SHO205" s="973"/>
      <c r="SHP205" s="973"/>
      <c r="SHQ205" s="973"/>
      <c r="SHR205" s="973"/>
      <c r="SHS205" s="973"/>
      <c r="SHT205" s="973"/>
      <c r="SHU205" s="973"/>
      <c r="SHV205" s="973"/>
      <c r="SHW205" s="973"/>
      <c r="SHX205" s="973"/>
      <c r="SHY205" s="973"/>
      <c r="SHZ205" s="973"/>
      <c r="SIA205" s="973"/>
      <c r="SIB205" s="973"/>
      <c r="SIC205" s="973"/>
      <c r="SID205" s="973"/>
      <c r="SIE205" s="973"/>
      <c r="SIF205" s="973"/>
      <c r="SIG205" s="973"/>
      <c r="SIH205" s="973"/>
      <c r="SII205" s="973"/>
      <c r="SIJ205" s="973"/>
      <c r="SIK205" s="973"/>
      <c r="SIL205" s="973"/>
      <c r="SIM205" s="973"/>
      <c r="SIN205" s="973"/>
      <c r="SIO205" s="973"/>
      <c r="SIP205" s="973"/>
      <c r="SIQ205" s="973"/>
      <c r="SIR205" s="973"/>
      <c r="SIS205" s="973"/>
      <c r="SIT205" s="973"/>
      <c r="SIU205" s="973"/>
      <c r="SIV205" s="973"/>
      <c r="SIW205" s="973"/>
      <c r="SIX205" s="973"/>
      <c r="SIY205" s="973"/>
      <c r="SIZ205" s="973"/>
      <c r="SJA205" s="973"/>
      <c r="SJB205" s="973"/>
      <c r="SJC205" s="973"/>
      <c r="SJD205" s="973"/>
      <c r="SJE205" s="973"/>
      <c r="SJF205" s="973"/>
      <c r="SJG205" s="973"/>
      <c r="SJH205" s="973"/>
      <c r="SJI205" s="973"/>
      <c r="SJJ205" s="973"/>
      <c r="SJK205" s="973"/>
      <c r="SJL205" s="973"/>
      <c r="SJM205" s="973"/>
      <c r="SJN205" s="973"/>
      <c r="SJO205" s="973"/>
      <c r="SJP205" s="973"/>
      <c r="SJQ205" s="973"/>
      <c r="SJR205" s="973"/>
      <c r="SJS205" s="973"/>
      <c r="SJT205" s="973"/>
      <c r="SJU205" s="973"/>
      <c r="SJV205" s="973"/>
      <c r="SJW205" s="973"/>
      <c r="SJX205" s="973"/>
      <c r="SJY205" s="973"/>
      <c r="SJZ205" s="973"/>
      <c r="SKA205" s="973"/>
      <c r="SKB205" s="973"/>
      <c r="SKC205" s="973"/>
      <c r="SKD205" s="973"/>
      <c r="SKE205" s="973"/>
      <c r="SKF205" s="973"/>
      <c r="SKG205" s="973"/>
      <c r="SKH205" s="973"/>
      <c r="SKI205" s="973"/>
      <c r="SKJ205" s="973"/>
      <c r="SKK205" s="973"/>
      <c r="SKL205" s="973"/>
      <c r="SKM205" s="973"/>
      <c r="SKN205" s="973"/>
      <c r="SKO205" s="973"/>
      <c r="SKP205" s="973"/>
      <c r="SKQ205" s="973"/>
      <c r="SKR205" s="973"/>
      <c r="SKS205" s="973"/>
      <c r="SKT205" s="973"/>
      <c r="SKU205" s="973"/>
      <c r="SKV205" s="973"/>
      <c r="SKW205" s="973"/>
      <c r="SKX205" s="973"/>
      <c r="SKY205" s="973"/>
      <c r="SKZ205" s="973"/>
      <c r="SLA205" s="973"/>
      <c r="SLB205" s="973"/>
      <c r="SLC205" s="973"/>
      <c r="SLD205" s="973"/>
      <c r="SLE205" s="973"/>
      <c r="SLF205" s="973"/>
      <c r="SLG205" s="973"/>
      <c r="SLH205" s="973"/>
      <c r="SLI205" s="973"/>
      <c r="SLJ205" s="973"/>
      <c r="SLK205" s="973"/>
      <c r="SLL205" s="973"/>
      <c r="SLM205" s="973"/>
      <c r="SLN205" s="973"/>
      <c r="SLO205" s="973"/>
      <c r="SLP205" s="973"/>
      <c r="SLQ205" s="973"/>
      <c r="SLR205" s="973"/>
      <c r="SLS205" s="973"/>
      <c r="SLT205" s="973"/>
      <c r="SLU205" s="973"/>
      <c r="SLV205" s="973"/>
      <c r="SLW205" s="973"/>
      <c r="SLX205" s="973"/>
      <c r="SLY205" s="973"/>
      <c r="SLZ205" s="973"/>
      <c r="SMA205" s="973"/>
      <c r="SMB205" s="973"/>
      <c r="SMC205" s="973"/>
      <c r="SMD205" s="973"/>
      <c r="SME205" s="973"/>
      <c r="SMF205" s="973"/>
      <c r="SMG205" s="973"/>
      <c r="SMH205" s="973"/>
      <c r="SMI205" s="973"/>
      <c r="SMJ205" s="973"/>
      <c r="SMK205" s="973"/>
      <c r="SML205" s="973"/>
      <c r="SMM205" s="973"/>
      <c r="SMN205" s="973"/>
      <c r="SMO205" s="973"/>
      <c r="SMP205" s="973"/>
      <c r="SMQ205" s="973"/>
      <c r="SMR205" s="973"/>
      <c r="SMS205" s="973"/>
      <c r="SMT205" s="973"/>
      <c r="SMU205" s="973"/>
      <c r="SMV205" s="973"/>
      <c r="SMW205" s="973"/>
      <c r="SMX205" s="973"/>
      <c r="SMY205" s="973"/>
      <c r="SMZ205" s="973"/>
      <c r="SNA205" s="973"/>
      <c r="SNB205" s="973"/>
      <c r="SNC205" s="973"/>
      <c r="SND205" s="973"/>
      <c r="SNE205" s="973"/>
      <c r="SNF205" s="973"/>
      <c r="SNG205" s="973"/>
      <c r="SNH205" s="973"/>
      <c r="SNI205" s="973"/>
      <c r="SNJ205" s="973"/>
      <c r="SNK205" s="973"/>
      <c r="SNL205" s="973"/>
      <c r="SNM205" s="973"/>
      <c r="SNN205" s="973"/>
      <c r="SNO205" s="973"/>
      <c r="SNP205" s="973"/>
      <c r="SNQ205" s="973"/>
      <c r="SNR205" s="973"/>
      <c r="SNS205" s="973"/>
      <c r="SNT205" s="973"/>
      <c r="SNU205" s="973"/>
      <c r="SNV205" s="973"/>
      <c r="SNW205" s="973"/>
      <c r="SNX205" s="973"/>
      <c r="SNY205" s="973"/>
      <c r="SNZ205" s="973"/>
      <c r="SOA205" s="973"/>
      <c r="SOB205" s="973"/>
      <c r="SOC205" s="973"/>
      <c r="SOD205" s="973"/>
      <c r="SOE205" s="973"/>
      <c r="SOF205" s="973"/>
      <c r="SOG205" s="973"/>
      <c r="SOH205" s="973"/>
      <c r="SOI205" s="973"/>
      <c r="SOJ205" s="973"/>
      <c r="SOK205" s="973"/>
      <c r="SOL205" s="973"/>
      <c r="SOM205" s="973"/>
      <c r="SON205" s="973"/>
      <c r="SOO205" s="973"/>
      <c r="SOP205" s="973"/>
      <c r="SOQ205" s="973"/>
      <c r="SOR205" s="973"/>
      <c r="SOS205" s="973"/>
      <c r="SOT205" s="973"/>
      <c r="SOU205" s="973"/>
      <c r="SOV205" s="973"/>
      <c r="SOW205" s="973"/>
      <c r="SOX205" s="973"/>
      <c r="SOY205" s="973"/>
      <c r="SOZ205" s="973"/>
      <c r="SPA205" s="973"/>
      <c r="SPB205" s="973"/>
      <c r="SPC205" s="973"/>
      <c r="SPD205" s="973"/>
      <c r="SPE205" s="973"/>
      <c r="SPF205" s="973"/>
      <c r="SPG205" s="973"/>
      <c r="SPH205" s="973"/>
      <c r="SPI205" s="973"/>
      <c r="SPJ205" s="973"/>
      <c r="SPK205" s="973"/>
      <c r="SPL205" s="973"/>
      <c r="SPM205" s="973"/>
      <c r="SPN205" s="973"/>
      <c r="SPO205" s="973"/>
      <c r="SPP205" s="973"/>
      <c r="SPQ205" s="973"/>
      <c r="SPR205" s="973"/>
      <c r="SPS205" s="973"/>
      <c r="SPT205" s="973"/>
      <c r="SPU205" s="973"/>
      <c r="SPV205" s="973"/>
      <c r="SPW205" s="973"/>
      <c r="SPX205" s="973"/>
      <c r="SPY205" s="973"/>
      <c r="SPZ205" s="973"/>
      <c r="SQA205" s="973"/>
      <c r="SQB205" s="973"/>
      <c r="SQC205" s="973"/>
      <c r="SQD205" s="973"/>
      <c r="SQE205" s="973"/>
      <c r="SQF205" s="973"/>
      <c r="SQG205" s="973"/>
      <c r="SQH205" s="973"/>
      <c r="SQI205" s="973"/>
      <c r="SQJ205" s="973"/>
      <c r="SQK205" s="973"/>
      <c r="SQL205" s="973"/>
      <c r="SQM205" s="973"/>
      <c r="SQN205" s="973"/>
      <c r="SQO205" s="973"/>
      <c r="SQP205" s="973"/>
      <c r="SQQ205" s="973"/>
      <c r="SQR205" s="973"/>
      <c r="SQS205" s="973"/>
      <c r="SQT205" s="973"/>
      <c r="SQU205" s="973"/>
      <c r="SQV205" s="973"/>
      <c r="SQW205" s="973"/>
      <c r="SQX205" s="973"/>
      <c r="SQY205" s="973"/>
      <c r="SQZ205" s="973"/>
      <c r="SRA205" s="973"/>
      <c r="SRB205" s="973"/>
      <c r="SRC205" s="973"/>
      <c r="SRD205" s="973"/>
      <c r="SRE205" s="973"/>
      <c r="SRF205" s="973"/>
      <c r="SRG205" s="973"/>
      <c r="SRH205" s="973"/>
      <c r="SRI205" s="973"/>
      <c r="SRJ205" s="973"/>
      <c r="SRK205" s="973"/>
      <c r="SRL205" s="973"/>
      <c r="SRM205" s="973"/>
      <c r="SRN205" s="973"/>
      <c r="SRO205" s="973"/>
      <c r="SRP205" s="973"/>
      <c r="SRQ205" s="973"/>
      <c r="SRR205" s="973"/>
      <c r="SRS205" s="973"/>
      <c r="SRT205" s="973"/>
      <c r="SRU205" s="973"/>
      <c r="SRV205" s="973"/>
      <c r="SRW205" s="973"/>
      <c r="SRX205" s="973"/>
      <c r="SRY205" s="973"/>
      <c r="SRZ205" s="973"/>
      <c r="SSA205" s="973"/>
      <c r="SSB205" s="973"/>
      <c r="SSC205" s="973"/>
      <c r="SSD205" s="973"/>
      <c r="SSE205" s="973"/>
      <c r="SSF205" s="973"/>
      <c r="SSG205" s="973"/>
      <c r="SSH205" s="973"/>
      <c r="SSI205" s="973"/>
      <c r="SSJ205" s="973"/>
      <c r="SSK205" s="973"/>
      <c r="SSL205" s="973"/>
      <c r="SSM205" s="973"/>
      <c r="SSN205" s="973"/>
      <c r="SSO205" s="973"/>
      <c r="SSP205" s="973"/>
      <c r="SSQ205" s="973"/>
      <c r="SSR205" s="973"/>
      <c r="SSS205" s="973"/>
      <c r="SST205" s="973"/>
      <c r="SSU205" s="973"/>
      <c r="SSV205" s="973"/>
      <c r="SSW205" s="973"/>
      <c r="SSX205" s="973"/>
      <c r="SSY205" s="973"/>
      <c r="SSZ205" s="973"/>
      <c r="STA205" s="973"/>
      <c r="STB205" s="973"/>
      <c r="STC205" s="973"/>
      <c r="STD205" s="973"/>
      <c r="STE205" s="973"/>
      <c r="STF205" s="973"/>
      <c r="STG205" s="973"/>
      <c r="STH205" s="973"/>
      <c r="STI205" s="973"/>
      <c r="STJ205" s="973"/>
      <c r="STK205" s="973"/>
      <c r="STL205" s="973"/>
      <c r="STM205" s="973"/>
      <c r="STN205" s="973"/>
      <c r="STO205" s="973"/>
      <c r="STP205" s="973"/>
      <c r="STQ205" s="973"/>
      <c r="STR205" s="973"/>
      <c r="STS205" s="973"/>
      <c r="STT205" s="973"/>
      <c r="STU205" s="973"/>
      <c r="STV205" s="973"/>
      <c r="STW205" s="973"/>
      <c r="STX205" s="973"/>
      <c r="STY205" s="973"/>
      <c r="STZ205" s="973"/>
      <c r="SUA205" s="973"/>
      <c r="SUB205" s="973"/>
      <c r="SUC205" s="973"/>
      <c r="SUD205" s="973"/>
      <c r="SUE205" s="973"/>
      <c r="SUF205" s="973"/>
      <c r="SUG205" s="973"/>
      <c r="SUH205" s="973"/>
      <c r="SUI205" s="973"/>
      <c r="SUJ205" s="973"/>
      <c r="SUK205" s="973"/>
      <c r="SUL205" s="973"/>
      <c r="SUM205" s="973"/>
      <c r="SUN205" s="973"/>
      <c r="SUO205" s="973"/>
      <c r="SUP205" s="973"/>
      <c r="SUQ205" s="973"/>
      <c r="SUR205" s="973"/>
      <c r="SUS205" s="973"/>
      <c r="SUT205" s="973"/>
      <c r="SUU205" s="973"/>
      <c r="SUV205" s="973"/>
      <c r="SUW205" s="973"/>
      <c r="SUX205" s="973"/>
      <c r="SUY205" s="973"/>
      <c r="SUZ205" s="973"/>
      <c r="SVA205" s="973"/>
      <c r="SVB205" s="973"/>
      <c r="SVC205" s="973"/>
      <c r="SVD205" s="973"/>
      <c r="SVE205" s="973"/>
      <c r="SVF205" s="973"/>
      <c r="SVG205" s="973"/>
      <c r="SVH205" s="973"/>
      <c r="SVI205" s="973"/>
      <c r="SVJ205" s="973"/>
      <c r="SVK205" s="973"/>
      <c r="SVL205" s="973"/>
      <c r="SVM205" s="973"/>
      <c r="SVN205" s="973"/>
      <c r="SVO205" s="973"/>
      <c r="SVP205" s="973"/>
      <c r="SVQ205" s="973"/>
      <c r="SVR205" s="973"/>
      <c r="SVS205" s="973"/>
      <c r="SVT205" s="973"/>
      <c r="SVU205" s="973"/>
      <c r="SVV205" s="973"/>
      <c r="SVW205" s="973"/>
      <c r="SVX205" s="973"/>
      <c r="SVY205" s="973"/>
      <c r="SVZ205" s="973"/>
      <c r="SWA205" s="973"/>
      <c r="SWB205" s="973"/>
      <c r="SWC205" s="973"/>
      <c r="SWD205" s="973"/>
      <c r="SWE205" s="973"/>
      <c r="SWF205" s="973"/>
      <c r="SWG205" s="973"/>
      <c r="SWH205" s="973"/>
      <c r="SWI205" s="973"/>
      <c r="SWJ205" s="973"/>
      <c r="SWK205" s="973"/>
      <c r="SWL205" s="973"/>
      <c r="SWM205" s="973"/>
      <c r="SWN205" s="973"/>
      <c r="SWO205" s="973"/>
      <c r="SWP205" s="973"/>
      <c r="SWQ205" s="973"/>
      <c r="SWR205" s="973"/>
      <c r="SWS205" s="973"/>
      <c r="SWT205" s="973"/>
      <c r="SWU205" s="973"/>
      <c r="SWV205" s="973"/>
      <c r="SWW205" s="973"/>
      <c r="SWX205" s="973"/>
      <c r="SWY205" s="973"/>
      <c r="SWZ205" s="973"/>
      <c r="SXA205" s="973"/>
      <c r="SXB205" s="973"/>
      <c r="SXC205" s="973"/>
      <c r="SXD205" s="973"/>
      <c r="SXE205" s="973"/>
      <c r="SXF205" s="973"/>
      <c r="SXG205" s="973"/>
      <c r="SXH205" s="973"/>
      <c r="SXI205" s="973"/>
      <c r="SXJ205" s="973"/>
      <c r="SXK205" s="973"/>
      <c r="SXL205" s="973"/>
      <c r="SXM205" s="973"/>
      <c r="SXN205" s="973"/>
      <c r="SXO205" s="973"/>
      <c r="SXP205" s="973"/>
      <c r="SXQ205" s="973"/>
      <c r="SXR205" s="973"/>
      <c r="SXS205" s="973"/>
      <c r="SXT205" s="973"/>
      <c r="SXU205" s="973"/>
      <c r="SXV205" s="973"/>
      <c r="SXW205" s="973"/>
      <c r="SXX205" s="973"/>
      <c r="SXY205" s="973"/>
      <c r="SXZ205" s="973"/>
      <c r="SYA205" s="973"/>
      <c r="SYB205" s="973"/>
      <c r="SYC205" s="973"/>
      <c r="SYD205" s="973"/>
      <c r="SYE205" s="973"/>
      <c r="SYF205" s="973"/>
      <c r="SYG205" s="973"/>
      <c r="SYH205" s="973"/>
      <c r="SYI205" s="973"/>
      <c r="SYJ205" s="973"/>
      <c r="SYK205" s="973"/>
      <c r="SYL205" s="973"/>
      <c r="SYM205" s="973"/>
      <c r="SYN205" s="973"/>
      <c r="SYO205" s="973"/>
      <c r="SYP205" s="973"/>
      <c r="SYQ205" s="973"/>
      <c r="SYR205" s="973"/>
      <c r="SYS205" s="973"/>
      <c r="SYT205" s="973"/>
      <c r="SYU205" s="973"/>
      <c r="SYV205" s="973"/>
      <c r="SYW205" s="973"/>
      <c r="SYX205" s="973"/>
      <c r="SYY205" s="973"/>
      <c r="SYZ205" s="973"/>
      <c r="SZA205" s="973"/>
      <c r="SZB205" s="973"/>
      <c r="SZC205" s="973"/>
      <c r="SZD205" s="973"/>
      <c r="SZE205" s="973"/>
      <c r="SZF205" s="973"/>
      <c r="SZG205" s="973"/>
      <c r="SZH205" s="973"/>
      <c r="SZI205" s="973"/>
      <c r="SZJ205" s="973"/>
      <c r="SZK205" s="973"/>
      <c r="SZL205" s="973"/>
      <c r="SZM205" s="973"/>
      <c r="SZN205" s="973"/>
      <c r="SZO205" s="973"/>
      <c r="SZP205" s="973"/>
      <c r="SZQ205" s="973"/>
      <c r="SZR205" s="973"/>
      <c r="SZS205" s="973"/>
      <c r="SZT205" s="973"/>
      <c r="SZU205" s="973"/>
      <c r="SZV205" s="973"/>
      <c r="SZW205" s="973"/>
      <c r="SZX205" s="973"/>
      <c r="SZY205" s="973"/>
      <c r="SZZ205" s="973"/>
      <c r="TAA205" s="973"/>
      <c r="TAB205" s="973"/>
      <c r="TAC205" s="973"/>
      <c r="TAD205" s="973"/>
      <c r="TAE205" s="973"/>
      <c r="TAF205" s="973"/>
      <c r="TAG205" s="973"/>
      <c r="TAH205" s="973"/>
      <c r="TAI205" s="973"/>
      <c r="TAJ205" s="973"/>
      <c r="TAK205" s="973"/>
      <c r="TAL205" s="973"/>
      <c r="TAM205" s="973"/>
      <c r="TAN205" s="973"/>
      <c r="TAO205" s="973"/>
      <c r="TAP205" s="973"/>
      <c r="TAQ205" s="973"/>
      <c r="TAR205" s="973"/>
      <c r="TAS205" s="973"/>
      <c r="TAT205" s="973"/>
      <c r="TAU205" s="973"/>
      <c r="TAV205" s="973"/>
      <c r="TAW205" s="973"/>
      <c r="TAX205" s="973"/>
      <c r="TAY205" s="973"/>
      <c r="TAZ205" s="973"/>
      <c r="TBA205" s="973"/>
      <c r="TBB205" s="973"/>
      <c r="TBC205" s="973"/>
      <c r="TBD205" s="973"/>
      <c r="TBE205" s="973"/>
      <c r="TBF205" s="973"/>
      <c r="TBG205" s="973"/>
      <c r="TBH205" s="973"/>
      <c r="TBI205" s="973"/>
      <c r="TBJ205" s="973"/>
      <c r="TBK205" s="973"/>
      <c r="TBL205" s="973"/>
      <c r="TBM205" s="973"/>
      <c r="TBN205" s="973"/>
      <c r="TBO205" s="973"/>
      <c r="TBP205" s="973"/>
      <c r="TBQ205" s="973"/>
      <c r="TBR205" s="973"/>
      <c r="TBS205" s="973"/>
      <c r="TBT205" s="973"/>
      <c r="TBU205" s="973"/>
      <c r="TBV205" s="973"/>
      <c r="TBW205" s="973"/>
      <c r="TBX205" s="973"/>
      <c r="TBY205" s="973"/>
      <c r="TBZ205" s="973"/>
      <c r="TCA205" s="973"/>
      <c r="TCB205" s="973"/>
      <c r="TCC205" s="973"/>
      <c r="TCD205" s="973"/>
      <c r="TCE205" s="973"/>
      <c r="TCF205" s="973"/>
      <c r="TCG205" s="973"/>
      <c r="TCH205" s="973"/>
      <c r="TCI205" s="973"/>
      <c r="TCJ205" s="973"/>
      <c r="TCK205" s="973"/>
      <c r="TCL205" s="973"/>
      <c r="TCM205" s="973"/>
      <c r="TCN205" s="973"/>
      <c r="TCO205" s="973"/>
      <c r="TCP205" s="973"/>
      <c r="TCQ205" s="973"/>
      <c r="TCR205" s="973"/>
      <c r="TCS205" s="973"/>
      <c r="TCT205" s="973"/>
      <c r="TCU205" s="973"/>
      <c r="TCV205" s="973"/>
      <c r="TCW205" s="973"/>
      <c r="TCX205" s="973"/>
      <c r="TCY205" s="973"/>
      <c r="TCZ205" s="973"/>
      <c r="TDA205" s="973"/>
      <c r="TDB205" s="973"/>
      <c r="TDC205" s="973"/>
      <c r="TDD205" s="973"/>
      <c r="TDE205" s="973"/>
      <c r="TDF205" s="973"/>
      <c r="TDG205" s="973"/>
      <c r="TDH205" s="973"/>
      <c r="TDI205" s="973"/>
      <c r="TDJ205" s="973"/>
      <c r="TDK205" s="973"/>
      <c r="TDL205" s="973"/>
      <c r="TDM205" s="973"/>
      <c r="TDN205" s="973"/>
      <c r="TDO205" s="973"/>
      <c r="TDP205" s="973"/>
      <c r="TDQ205" s="973"/>
      <c r="TDR205" s="973"/>
      <c r="TDS205" s="973"/>
      <c r="TDT205" s="973"/>
      <c r="TDU205" s="973"/>
      <c r="TDV205" s="973"/>
      <c r="TDW205" s="973"/>
      <c r="TDX205" s="973"/>
      <c r="TDY205" s="973"/>
      <c r="TDZ205" s="973"/>
      <c r="TEA205" s="973"/>
      <c r="TEB205" s="973"/>
      <c r="TEC205" s="973"/>
      <c r="TED205" s="973"/>
      <c r="TEE205" s="973"/>
      <c r="TEF205" s="973"/>
      <c r="TEG205" s="973"/>
      <c r="TEH205" s="973"/>
      <c r="TEI205" s="973"/>
      <c r="TEJ205" s="973"/>
      <c r="TEK205" s="973"/>
      <c r="TEL205" s="973"/>
      <c r="TEM205" s="973"/>
      <c r="TEN205" s="973"/>
      <c r="TEO205" s="973"/>
      <c r="TEP205" s="973"/>
      <c r="TEQ205" s="973"/>
      <c r="TER205" s="973"/>
      <c r="TES205" s="973"/>
      <c r="TET205" s="973"/>
      <c r="TEU205" s="973"/>
      <c r="TEV205" s="973"/>
      <c r="TEW205" s="973"/>
      <c r="TEX205" s="973"/>
      <c r="TEY205" s="973"/>
      <c r="TEZ205" s="973"/>
      <c r="TFA205" s="973"/>
      <c r="TFB205" s="973"/>
      <c r="TFC205" s="973"/>
      <c r="TFD205" s="973"/>
      <c r="TFE205" s="973"/>
      <c r="TFF205" s="973"/>
      <c r="TFG205" s="973"/>
      <c r="TFH205" s="973"/>
      <c r="TFI205" s="973"/>
      <c r="TFJ205" s="973"/>
      <c r="TFK205" s="973"/>
      <c r="TFL205" s="973"/>
      <c r="TFM205" s="973"/>
      <c r="TFN205" s="973"/>
      <c r="TFO205" s="973"/>
      <c r="TFP205" s="973"/>
      <c r="TFQ205" s="973"/>
      <c r="TFR205" s="973"/>
      <c r="TFS205" s="973"/>
      <c r="TFT205" s="973"/>
      <c r="TFU205" s="973"/>
      <c r="TFV205" s="973"/>
      <c r="TFW205" s="973"/>
      <c r="TFX205" s="973"/>
      <c r="TFY205" s="973"/>
      <c r="TFZ205" s="973"/>
      <c r="TGA205" s="973"/>
      <c r="TGB205" s="973"/>
      <c r="TGC205" s="973"/>
      <c r="TGD205" s="973"/>
      <c r="TGE205" s="973"/>
      <c r="TGF205" s="973"/>
      <c r="TGG205" s="973"/>
      <c r="TGH205" s="973"/>
      <c r="TGI205" s="973"/>
      <c r="TGJ205" s="973"/>
      <c r="TGK205" s="973"/>
      <c r="TGL205" s="973"/>
      <c r="TGM205" s="973"/>
      <c r="TGN205" s="973"/>
      <c r="TGO205" s="973"/>
      <c r="TGP205" s="973"/>
      <c r="TGQ205" s="973"/>
      <c r="TGR205" s="973"/>
      <c r="TGS205" s="973"/>
      <c r="TGT205" s="973"/>
      <c r="TGU205" s="973"/>
      <c r="TGV205" s="973"/>
      <c r="TGW205" s="973"/>
      <c r="TGX205" s="973"/>
      <c r="TGY205" s="973"/>
      <c r="TGZ205" s="973"/>
      <c r="THA205" s="973"/>
      <c r="THB205" s="973"/>
      <c r="THC205" s="973"/>
      <c r="THD205" s="973"/>
      <c r="THE205" s="973"/>
      <c r="THF205" s="973"/>
      <c r="THG205" s="973"/>
      <c r="THH205" s="973"/>
      <c r="THI205" s="973"/>
      <c r="THJ205" s="973"/>
      <c r="THK205" s="973"/>
      <c r="THL205" s="973"/>
      <c r="THM205" s="973"/>
      <c r="THN205" s="973"/>
      <c r="THO205" s="973"/>
      <c r="THP205" s="973"/>
      <c r="THQ205" s="973"/>
      <c r="THR205" s="973"/>
      <c r="THS205" s="973"/>
      <c r="THT205" s="973"/>
      <c r="THU205" s="973"/>
      <c r="THV205" s="973"/>
      <c r="THW205" s="973"/>
      <c r="THX205" s="973"/>
      <c r="THY205" s="973"/>
      <c r="THZ205" s="973"/>
      <c r="TIA205" s="973"/>
      <c r="TIB205" s="973"/>
      <c r="TIC205" s="973"/>
      <c r="TID205" s="973"/>
      <c r="TIE205" s="973"/>
      <c r="TIF205" s="973"/>
      <c r="TIG205" s="973"/>
      <c r="TIH205" s="973"/>
      <c r="TII205" s="973"/>
      <c r="TIJ205" s="973"/>
      <c r="TIK205" s="973"/>
      <c r="TIL205" s="973"/>
      <c r="TIM205" s="973"/>
      <c r="TIN205" s="973"/>
      <c r="TIO205" s="973"/>
      <c r="TIP205" s="973"/>
      <c r="TIQ205" s="973"/>
      <c r="TIR205" s="973"/>
      <c r="TIS205" s="973"/>
      <c r="TIT205" s="973"/>
      <c r="TIU205" s="973"/>
      <c r="TIV205" s="973"/>
      <c r="TIW205" s="973"/>
      <c r="TIX205" s="973"/>
      <c r="TIY205" s="973"/>
      <c r="TIZ205" s="973"/>
      <c r="TJA205" s="973"/>
      <c r="TJB205" s="973"/>
      <c r="TJC205" s="973"/>
      <c r="TJD205" s="973"/>
      <c r="TJE205" s="973"/>
      <c r="TJF205" s="973"/>
      <c r="TJG205" s="973"/>
      <c r="TJH205" s="973"/>
      <c r="TJI205" s="973"/>
      <c r="TJJ205" s="973"/>
      <c r="TJK205" s="973"/>
      <c r="TJL205" s="973"/>
      <c r="TJM205" s="973"/>
      <c r="TJN205" s="973"/>
      <c r="TJO205" s="973"/>
      <c r="TJP205" s="973"/>
      <c r="TJQ205" s="973"/>
      <c r="TJR205" s="973"/>
      <c r="TJS205" s="973"/>
      <c r="TJT205" s="973"/>
      <c r="TJU205" s="973"/>
      <c r="TJV205" s="973"/>
      <c r="TJW205" s="973"/>
      <c r="TJX205" s="973"/>
      <c r="TJY205" s="973"/>
      <c r="TJZ205" s="973"/>
      <c r="TKA205" s="973"/>
      <c r="TKB205" s="973"/>
      <c r="TKC205" s="973"/>
      <c r="TKD205" s="973"/>
      <c r="TKE205" s="973"/>
      <c r="TKF205" s="973"/>
      <c r="TKG205" s="973"/>
      <c r="TKH205" s="973"/>
      <c r="TKI205" s="973"/>
      <c r="TKJ205" s="973"/>
      <c r="TKK205" s="973"/>
      <c r="TKL205" s="973"/>
      <c r="TKM205" s="973"/>
      <c r="TKN205" s="973"/>
      <c r="TKO205" s="973"/>
      <c r="TKP205" s="973"/>
      <c r="TKQ205" s="973"/>
      <c r="TKR205" s="973"/>
      <c r="TKS205" s="973"/>
      <c r="TKT205" s="973"/>
      <c r="TKU205" s="973"/>
      <c r="TKV205" s="973"/>
      <c r="TKW205" s="973"/>
      <c r="TKX205" s="973"/>
      <c r="TKY205" s="973"/>
      <c r="TKZ205" s="973"/>
      <c r="TLA205" s="973"/>
      <c r="TLB205" s="973"/>
      <c r="TLC205" s="973"/>
      <c r="TLD205" s="973"/>
      <c r="TLE205" s="973"/>
      <c r="TLF205" s="973"/>
      <c r="TLG205" s="973"/>
      <c r="TLH205" s="973"/>
      <c r="TLI205" s="973"/>
      <c r="TLJ205" s="973"/>
      <c r="TLK205" s="973"/>
      <c r="TLL205" s="973"/>
      <c r="TLM205" s="973"/>
      <c r="TLN205" s="973"/>
      <c r="TLO205" s="973"/>
      <c r="TLP205" s="973"/>
      <c r="TLQ205" s="973"/>
      <c r="TLR205" s="973"/>
      <c r="TLS205" s="973"/>
      <c r="TLT205" s="973"/>
      <c r="TLU205" s="973"/>
      <c r="TLV205" s="973"/>
      <c r="TLW205" s="973"/>
      <c r="TLX205" s="973"/>
      <c r="TLY205" s="973"/>
      <c r="TLZ205" s="973"/>
      <c r="TMA205" s="973"/>
      <c r="TMB205" s="973"/>
      <c r="TMC205" s="973"/>
      <c r="TMD205" s="973"/>
      <c r="TME205" s="973"/>
      <c r="TMF205" s="973"/>
      <c r="TMG205" s="973"/>
      <c r="TMH205" s="973"/>
      <c r="TMI205" s="973"/>
      <c r="TMJ205" s="973"/>
      <c r="TMK205" s="973"/>
      <c r="TML205" s="973"/>
      <c r="TMM205" s="973"/>
      <c r="TMN205" s="973"/>
      <c r="TMO205" s="973"/>
      <c r="TMP205" s="973"/>
      <c r="TMQ205" s="973"/>
      <c r="TMR205" s="973"/>
      <c r="TMS205" s="973"/>
      <c r="TMT205" s="973"/>
      <c r="TMU205" s="973"/>
      <c r="TMV205" s="973"/>
      <c r="TMW205" s="973"/>
      <c r="TMX205" s="973"/>
      <c r="TMY205" s="973"/>
      <c r="TMZ205" s="973"/>
      <c r="TNA205" s="973"/>
      <c r="TNB205" s="973"/>
      <c r="TNC205" s="973"/>
      <c r="TND205" s="973"/>
      <c r="TNE205" s="973"/>
      <c r="TNF205" s="973"/>
      <c r="TNG205" s="973"/>
      <c r="TNH205" s="973"/>
      <c r="TNI205" s="973"/>
      <c r="TNJ205" s="973"/>
      <c r="TNK205" s="973"/>
      <c r="TNL205" s="973"/>
      <c r="TNM205" s="973"/>
      <c r="TNN205" s="973"/>
      <c r="TNO205" s="973"/>
      <c r="TNP205" s="973"/>
      <c r="TNQ205" s="973"/>
      <c r="TNR205" s="973"/>
      <c r="TNS205" s="973"/>
      <c r="TNT205" s="973"/>
      <c r="TNU205" s="973"/>
      <c r="TNV205" s="973"/>
      <c r="TNW205" s="973"/>
      <c r="TNX205" s="973"/>
      <c r="TNY205" s="973"/>
      <c r="TNZ205" s="973"/>
      <c r="TOA205" s="973"/>
      <c r="TOB205" s="973"/>
      <c r="TOC205" s="973"/>
      <c r="TOD205" s="973"/>
      <c r="TOE205" s="973"/>
      <c r="TOF205" s="973"/>
      <c r="TOG205" s="973"/>
      <c r="TOH205" s="973"/>
      <c r="TOI205" s="973"/>
      <c r="TOJ205" s="973"/>
      <c r="TOK205" s="973"/>
      <c r="TOL205" s="973"/>
      <c r="TOM205" s="973"/>
      <c r="TON205" s="973"/>
      <c r="TOO205" s="973"/>
      <c r="TOP205" s="973"/>
      <c r="TOQ205" s="973"/>
      <c r="TOR205" s="973"/>
      <c r="TOS205" s="973"/>
      <c r="TOT205" s="973"/>
      <c r="TOU205" s="973"/>
      <c r="TOV205" s="973"/>
      <c r="TOW205" s="973"/>
      <c r="TOX205" s="973"/>
      <c r="TOY205" s="973"/>
      <c r="TOZ205" s="973"/>
      <c r="TPA205" s="973"/>
      <c r="TPB205" s="973"/>
      <c r="TPC205" s="973"/>
      <c r="TPD205" s="973"/>
      <c r="TPE205" s="973"/>
      <c r="TPF205" s="973"/>
      <c r="TPG205" s="973"/>
      <c r="TPH205" s="973"/>
      <c r="TPI205" s="973"/>
      <c r="TPJ205" s="973"/>
      <c r="TPK205" s="973"/>
      <c r="TPL205" s="973"/>
      <c r="TPM205" s="973"/>
      <c r="TPN205" s="973"/>
      <c r="TPO205" s="973"/>
      <c r="TPP205" s="973"/>
      <c r="TPQ205" s="973"/>
      <c r="TPR205" s="973"/>
      <c r="TPS205" s="973"/>
      <c r="TPT205" s="973"/>
      <c r="TPU205" s="973"/>
      <c r="TPV205" s="973"/>
      <c r="TPW205" s="973"/>
      <c r="TPX205" s="973"/>
      <c r="TPY205" s="973"/>
      <c r="TPZ205" s="973"/>
      <c r="TQA205" s="973"/>
      <c r="TQB205" s="973"/>
      <c r="TQC205" s="973"/>
      <c r="TQD205" s="973"/>
      <c r="TQE205" s="973"/>
      <c r="TQF205" s="973"/>
      <c r="TQG205" s="973"/>
      <c r="TQH205" s="973"/>
      <c r="TQI205" s="973"/>
      <c r="TQJ205" s="973"/>
      <c r="TQK205" s="973"/>
      <c r="TQL205" s="973"/>
      <c r="TQM205" s="973"/>
      <c r="TQN205" s="973"/>
      <c r="TQO205" s="973"/>
      <c r="TQP205" s="973"/>
      <c r="TQQ205" s="973"/>
      <c r="TQR205" s="973"/>
      <c r="TQS205" s="973"/>
      <c r="TQT205" s="973"/>
      <c r="TQU205" s="973"/>
      <c r="TQV205" s="973"/>
      <c r="TQW205" s="973"/>
      <c r="TQX205" s="973"/>
      <c r="TQY205" s="973"/>
      <c r="TQZ205" s="973"/>
      <c r="TRA205" s="973"/>
      <c r="TRB205" s="973"/>
      <c r="TRC205" s="973"/>
      <c r="TRD205" s="973"/>
      <c r="TRE205" s="973"/>
      <c r="TRF205" s="973"/>
      <c r="TRG205" s="973"/>
      <c r="TRH205" s="973"/>
      <c r="TRI205" s="973"/>
      <c r="TRJ205" s="973"/>
      <c r="TRK205" s="973"/>
      <c r="TRL205" s="973"/>
      <c r="TRM205" s="973"/>
      <c r="TRN205" s="973"/>
      <c r="TRO205" s="973"/>
      <c r="TRP205" s="973"/>
      <c r="TRQ205" s="973"/>
      <c r="TRR205" s="973"/>
      <c r="TRS205" s="973"/>
      <c r="TRT205" s="973"/>
      <c r="TRU205" s="973"/>
      <c r="TRV205" s="973"/>
      <c r="TRW205" s="973"/>
      <c r="TRX205" s="973"/>
      <c r="TRY205" s="973"/>
      <c r="TRZ205" s="973"/>
      <c r="TSA205" s="973"/>
      <c r="TSB205" s="973"/>
      <c r="TSC205" s="973"/>
      <c r="TSD205" s="973"/>
      <c r="TSE205" s="973"/>
      <c r="TSF205" s="973"/>
      <c r="TSG205" s="973"/>
      <c r="TSH205" s="973"/>
      <c r="TSI205" s="973"/>
      <c r="TSJ205" s="973"/>
      <c r="TSK205" s="973"/>
      <c r="TSL205" s="973"/>
      <c r="TSM205" s="973"/>
      <c r="TSN205" s="973"/>
      <c r="TSO205" s="973"/>
      <c r="TSP205" s="973"/>
      <c r="TSQ205" s="973"/>
      <c r="TSR205" s="973"/>
      <c r="TSS205" s="973"/>
      <c r="TST205" s="973"/>
      <c r="TSU205" s="973"/>
      <c r="TSV205" s="973"/>
      <c r="TSW205" s="973"/>
      <c r="TSX205" s="973"/>
      <c r="TSY205" s="973"/>
      <c r="TSZ205" s="973"/>
      <c r="TTA205" s="973"/>
      <c r="TTB205" s="973"/>
      <c r="TTC205" s="973"/>
      <c r="TTD205" s="973"/>
      <c r="TTE205" s="973"/>
      <c r="TTF205" s="973"/>
      <c r="TTG205" s="973"/>
      <c r="TTH205" s="973"/>
      <c r="TTI205" s="973"/>
      <c r="TTJ205" s="973"/>
      <c r="TTK205" s="973"/>
      <c r="TTL205" s="973"/>
      <c r="TTM205" s="973"/>
      <c r="TTN205" s="973"/>
      <c r="TTO205" s="973"/>
      <c r="TTP205" s="973"/>
      <c r="TTQ205" s="973"/>
      <c r="TTR205" s="973"/>
      <c r="TTS205" s="973"/>
      <c r="TTT205" s="973"/>
      <c r="TTU205" s="973"/>
      <c r="TTV205" s="973"/>
      <c r="TTW205" s="973"/>
      <c r="TTX205" s="973"/>
      <c r="TTY205" s="973"/>
      <c r="TTZ205" s="973"/>
      <c r="TUA205" s="973"/>
      <c r="TUB205" s="973"/>
      <c r="TUC205" s="973"/>
      <c r="TUD205" s="973"/>
      <c r="TUE205" s="973"/>
      <c r="TUF205" s="973"/>
      <c r="TUG205" s="973"/>
      <c r="TUH205" s="973"/>
      <c r="TUI205" s="973"/>
      <c r="TUJ205" s="973"/>
      <c r="TUK205" s="973"/>
      <c r="TUL205" s="973"/>
      <c r="TUM205" s="973"/>
      <c r="TUN205" s="973"/>
      <c r="TUO205" s="973"/>
      <c r="TUP205" s="973"/>
      <c r="TUQ205" s="973"/>
      <c r="TUR205" s="973"/>
      <c r="TUS205" s="973"/>
      <c r="TUT205" s="973"/>
      <c r="TUU205" s="973"/>
      <c r="TUV205" s="973"/>
      <c r="TUW205" s="973"/>
      <c r="TUX205" s="973"/>
      <c r="TUY205" s="973"/>
      <c r="TUZ205" s="973"/>
      <c r="TVA205" s="973"/>
      <c r="TVB205" s="973"/>
      <c r="TVC205" s="973"/>
      <c r="TVD205" s="973"/>
      <c r="TVE205" s="973"/>
      <c r="TVF205" s="973"/>
      <c r="TVG205" s="973"/>
      <c r="TVH205" s="973"/>
      <c r="TVI205" s="973"/>
      <c r="TVJ205" s="973"/>
      <c r="TVK205" s="973"/>
      <c r="TVL205" s="973"/>
      <c r="TVM205" s="973"/>
      <c r="TVN205" s="973"/>
      <c r="TVO205" s="973"/>
      <c r="TVP205" s="973"/>
      <c r="TVQ205" s="973"/>
      <c r="TVR205" s="973"/>
      <c r="TVS205" s="973"/>
      <c r="TVT205" s="973"/>
      <c r="TVU205" s="973"/>
      <c r="TVV205" s="973"/>
      <c r="TVW205" s="973"/>
      <c r="TVX205" s="973"/>
      <c r="TVY205" s="973"/>
      <c r="TVZ205" s="973"/>
      <c r="TWA205" s="973"/>
      <c r="TWB205" s="973"/>
      <c r="TWC205" s="973"/>
      <c r="TWD205" s="973"/>
      <c r="TWE205" s="973"/>
      <c r="TWF205" s="973"/>
      <c r="TWG205" s="973"/>
      <c r="TWH205" s="973"/>
      <c r="TWI205" s="973"/>
      <c r="TWJ205" s="973"/>
      <c r="TWK205" s="973"/>
      <c r="TWL205" s="973"/>
      <c r="TWM205" s="973"/>
      <c r="TWN205" s="973"/>
      <c r="TWO205" s="973"/>
      <c r="TWP205" s="973"/>
      <c r="TWQ205" s="973"/>
      <c r="TWR205" s="973"/>
      <c r="TWS205" s="973"/>
      <c r="TWT205" s="973"/>
      <c r="TWU205" s="973"/>
      <c r="TWV205" s="973"/>
      <c r="TWW205" s="973"/>
      <c r="TWX205" s="973"/>
      <c r="TWY205" s="973"/>
      <c r="TWZ205" s="973"/>
      <c r="TXA205" s="973"/>
      <c r="TXB205" s="973"/>
      <c r="TXC205" s="973"/>
      <c r="TXD205" s="973"/>
      <c r="TXE205" s="973"/>
      <c r="TXF205" s="973"/>
      <c r="TXG205" s="973"/>
      <c r="TXH205" s="973"/>
      <c r="TXI205" s="973"/>
      <c r="TXJ205" s="973"/>
      <c r="TXK205" s="973"/>
      <c r="TXL205" s="973"/>
      <c r="TXM205" s="973"/>
      <c r="TXN205" s="973"/>
      <c r="TXO205" s="973"/>
      <c r="TXP205" s="973"/>
      <c r="TXQ205" s="973"/>
      <c r="TXR205" s="973"/>
      <c r="TXS205" s="973"/>
      <c r="TXT205" s="973"/>
      <c r="TXU205" s="973"/>
      <c r="TXV205" s="973"/>
      <c r="TXW205" s="973"/>
      <c r="TXX205" s="973"/>
      <c r="TXY205" s="973"/>
      <c r="TXZ205" s="973"/>
      <c r="TYA205" s="973"/>
      <c r="TYB205" s="973"/>
      <c r="TYC205" s="973"/>
      <c r="TYD205" s="973"/>
      <c r="TYE205" s="973"/>
      <c r="TYF205" s="973"/>
      <c r="TYG205" s="973"/>
      <c r="TYH205" s="973"/>
      <c r="TYI205" s="973"/>
      <c r="TYJ205" s="973"/>
      <c r="TYK205" s="973"/>
      <c r="TYL205" s="973"/>
      <c r="TYM205" s="973"/>
      <c r="TYN205" s="973"/>
      <c r="TYO205" s="973"/>
      <c r="TYP205" s="973"/>
      <c r="TYQ205" s="973"/>
      <c r="TYR205" s="973"/>
      <c r="TYS205" s="973"/>
      <c r="TYT205" s="973"/>
      <c r="TYU205" s="973"/>
      <c r="TYV205" s="973"/>
      <c r="TYW205" s="973"/>
      <c r="TYX205" s="973"/>
      <c r="TYY205" s="973"/>
      <c r="TYZ205" s="973"/>
      <c r="TZA205" s="973"/>
      <c r="TZB205" s="973"/>
      <c r="TZC205" s="973"/>
      <c r="TZD205" s="973"/>
      <c r="TZE205" s="973"/>
      <c r="TZF205" s="973"/>
      <c r="TZG205" s="973"/>
      <c r="TZH205" s="973"/>
      <c r="TZI205" s="973"/>
      <c r="TZJ205" s="973"/>
      <c r="TZK205" s="973"/>
      <c r="TZL205" s="973"/>
      <c r="TZM205" s="973"/>
      <c r="TZN205" s="973"/>
      <c r="TZO205" s="973"/>
      <c r="TZP205" s="973"/>
      <c r="TZQ205" s="973"/>
      <c r="TZR205" s="973"/>
      <c r="TZS205" s="973"/>
      <c r="TZT205" s="973"/>
      <c r="TZU205" s="973"/>
      <c r="TZV205" s="973"/>
      <c r="TZW205" s="973"/>
      <c r="TZX205" s="973"/>
      <c r="TZY205" s="973"/>
      <c r="TZZ205" s="973"/>
      <c r="UAA205" s="973"/>
      <c r="UAB205" s="973"/>
      <c r="UAC205" s="973"/>
      <c r="UAD205" s="973"/>
      <c r="UAE205" s="973"/>
      <c r="UAF205" s="973"/>
      <c r="UAG205" s="973"/>
      <c r="UAH205" s="973"/>
      <c r="UAI205" s="973"/>
      <c r="UAJ205" s="973"/>
      <c r="UAK205" s="973"/>
      <c r="UAL205" s="973"/>
      <c r="UAM205" s="973"/>
      <c r="UAN205" s="973"/>
      <c r="UAO205" s="973"/>
      <c r="UAP205" s="973"/>
      <c r="UAQ205" s="973"/>
      <c r="UAR205" s="973"/>
      <c r="UAS205" s="973"/>
      <c r="UAT205" s="973"/>
      <c r="UAU205" s="973"/>
      <c r="UAV205" s="973"/>
      <c r="UAW205" s="973"/>
      <c r="UAX205" s="973"/>
      <c r="UAY205" s="973"/>
      <c r="UAZ205" s="973"/>
      <c r="UBA205" s="973"/>
      <c r="UBB205" s="973"/>
      <c r="UBC205" s="973"/>
      <c r="UBD205" s="973"/>
      <c r="UBE205" s="973"/>
      <c r="UBF205" s="973"/>
      <c r="UBG205" s="973"/>
      <c r="UBH205" s="973"/>
      <c r="UBI205" s="973"/>
      <c r="UBJ205" s="973"/>
      <c r="UBK205" s="973"/>
      <c r="UBL205" s="973"/>
      <c r="UBM205" s="973"/>
      <c r="UBN205" s="973"/>
      <c r="UBO205" s="973"/>
      <c r="UBP205" s="973"/>
      <c r="UBQ205" s="973"/>
      <c r="UBR205" s="973"/>
      <c r="UBS205" s="973"/>
      <c r="UBT205" s="973"/>
      <c r="UBU205" s="973"/>
      <c r="UBV205" s="973"/>
      <c r="UBW205" s="973"/>
      <c r="UBX205" s="973"/>
      <c r="UBY205" s="973"/>
      <c r="UBZ205" s="973"/>
      <c r="UCA205" s="973"/>
      <c r="UCB205" s="973"/>
      <c r="UCC205" s="973"/>
      <c r="UCD205" s="973"/>
      <c r="UCE205" s="973"/>
      <c r="UCF205" s="973"/>
      <c r="UCG205" s="973"/>
      <c r="UCH205" s="973"/>
      <c r="UCI205" s="973"/>
      <c r="UCJ205" s="973"/>
      <c r="UCK205" s="973"/>
      <c r="UCL205" s="973"/>
      <c r="UCM205" s="973"/>
      <c r="UCN205" s="973"/>
      <c r="UCO205" s="973"/>
      <c r="UCP205" s="973"/>
      <c r="UCQ205" s="973"/>
      <c r="UCR205" s="973"/>
      <c r="UCS205" s="973"/>
      <c r="UCT205" s="973"/>
      <c r="UCU205" s="973"/>
      <c r="UCV205" s="973"/>
      <c r="UCW205" s="973"/>
      <c r="UCX205" s="973"/>
      <c r="UCY205" s="973"/>
      <c r="UCZ205" s="973"/>
      <c r="UDA205" s="973"/>
      <c r="UDB205" s="973"/>
      <c r="UDC205" s="973"/>
      <c r="UDD205" s="973"/>
      <c r="UDE205" s="973"/>
      <c r="UDF205" s="973"/>
      <c r="UDG205" s="973"/>
      <c r="UDH205" s="973"/>
      <c r="UDI205" s="973"/>
      <c r="UDJ205" s="973"/>
      <c r="UDK205" s="973"/>
      <c r="UDL205" s="973"/>
      <c r="UDM205" s="973"/>
      <c r="UDN205" s="973"/>
      <c r="UDO205" s="973"/>
      <c r="UDP205" s="973"/>
      <c r="UDQ205" s="973"/>
      <c r="UDR205" s="973"/>
      <c r="UDS205" s="973"/>
      <c r="UDT205" s="973"/>
      <c r="UDU205" s="973"/>
      <c r="UDV205" s="973"/>
      <c r="UDW205" s="973"/>
      <c r="UDX205" s="973"/>
      <c r="UDY205" s="973"/>
      <c r="UDZ205" s="973"/>
      <c r="UEA205" s="973"/>
      <c r="UEB205" s="973"/>
      <c r="UEC205" s="973"/>
      <c r="UED205" s="973"/>
      <c r="UEE205" s="973"/>
      <c r="UEF205" s="973"/>
      <c r="UEG205" s="973"/>
      <c r="UEH205" s="973"/>
      <c r="UEI205" s="973"/>
      <c r="UEJ205" s="973"/>
      <c r="UEK205" s="973"/>
      <c r="UEL205" s="973"/>
      <c r="UEM205" s="973"/>
      <c r="UEN205" s="973"/>
      <c r="UEO205" s="973"/>
      <c r="UEP205" s="973"/>
      <c r="UEQ205" s="973"/>
      <c r="UER205" s="973"/>
      <c r="UES205" s="973"/>
      <c r="UET205" s="973"/>
      <c r="UEU205" s="973"/>
      <c r="UEV205" s="973"/>
      <c r="UEW205" s="973"/>
      <c r="UEX205" s="973"/>
      <c r="UEY205" s="973"/>
      <c r="UEZ205" s="973"/>
      <c r="UFA205" s="973"/>
      <c r="UFB205" s="973"/>
      <c r="UFC205" s="973"/>
      <c r="UFD205" s="973"/>
      <c r="UFE205" s="973"/>
      <c r="UFF205" s="973"/>
      <c r="UFG205" s="973"/>
      <c r="UFH205" s="973"/>
      <c r="UFI205" s="973"/>
      <c r="UFJ205" s="973"/>
      <c r="UFK205" s="973"/>
      <c r="UFL205" s="973"/>
      <c r="UFM205" s="973"/>
      <c r="UFN205" s="973"/>
      <c r="UFO205" s="973"/>
      <c r="UFP205" s="973"/>
      <c r="UFQ205" s="973"/>
      <c r="UFR205" s="973"/>
      <c r="UFS205" s="973"/>
      <c r="UFT205" s="973"/>
      <c r="UFU205" s="973"/>
      <c r="UFV205" s="973"/>
      <c r="UFW205" s="973"/>
      <c r="UFX205" s="973"/>
      <c r="UFY205" s="973"/>
      <c r="UFZ205" s="973"/>
      <c r="UGA205" s="973"/>
      <c r="UGB205" s="973"/>
      <c r="UGC205" s="973"/>
      <c r="UGD205" s="973"/>
      <c r="UGE205" s="973"/>
      <c r="UGF205" s="973"/>
      <c r="UGG205" s="973"/>
      <c r="UGH205" s="973"/>
      <c r="UGI205" s="973"/>
      <c r="UGJ205" s="973"/>
      <c r="UGK205" s="973"/>
      <c r="UGL205" s="973"/>
      <c r="UGM205" s="973"/>
      <c r="UGN205" s="973"/>
      <c r="UGO205" s="973"/>
      <c r="UGP205" s="973"/>
      <c r="UGQ205" s="973"/>
      <c r="UGR205" s="973"/>
      <c r="UGS205" s="973"/>
      <c r="UGT205" s="973"/>
      <c r="UGU205" s="973"/>
      <c r="UGV205" s="973"/>
      <c r="UGW205" s="973"/>
      <c r="UGX205" s="973"/>
      <c r="UGY205" s="973"/>
      <c r="UGZ205" s="973"/>
      <c r="UHA205" s="973"/>
      <c r="UHB205" s="973"/>
      <c r="UHC205" s="973"/>
      <c r="UHD205" s="973"/>
      <c r="UHE205" s="973"/>
      <c r="UHF205" s="973"/>
      <c r="UHG205" s="973"/>
      <c r="UHH205" s="973"/>
      <c r="UHI205" s="973"/>
      <c r="UHJ205" s="973"/>
      <c r="UHK205" s="973"/>
      <c r="UHL205" s="973"/>
      <c r="UHM205" s="973"/>
      <c r="UHN205" s="973"/>
      <c r="UHO205" s="973"/>
      <c r="UHP205" s="973"/>
      <c r="UHQ205" s="973"/>
      <c r="UHR205" s="973"/>
      <c r="UHS205" s="973"/>
      <c r="UHT205" s="973"/>
      <c r="UHU205" s="973"/>
      <c r="UHV205" s="973"/>
      <c r="UHW205" s="973"/>
      <c r="UHX205" s="973"/>
      <c r="UHY205" s="973"/>
      <c r="UHZ205" s="973"/>
      <c r="UIA205" s="973"/>
      <c r="UIB205" s="973"/>
      <c r="UIC205" s="973"/>
      <c r="UID205" s="973"/>
      <c r="UIE205" s="973"/>
      <c r="UIF205" s="973"/>
      <c r="UIG205" s="973"/>
      <c r="UIH205" s="973"/>
      <c r="UII205" s="973"/>
      <c r="UIJ205" s="973"/>
      <c r="UIK205" s="973"/>
      <c r="UIL205" s="973"/>
      <c r="UIM205" s="973"/>
      <c r="UIN205" s="973"/>
      <c r="UIO205" s="973"/>
      <c r="UIP205" s="973"/>
      <c r="UIQ205" s="973"/>
      <c r="UIR205" s="973"/>
      <c r="UIS205" s="973"/>
      <c r="UIT205" s="973"/>
      <c r="UIU205" s="973"/>
      <c r="UIV205" s="973"/>
      <c r="UIW205" s="973"/>
      <c r="UIX205" s="973"/>
      <c r="UIY205" s="973"/>
      <c r="UIZ205" s="973"/>
      <c r="UJA205" s="973"/>
      <c r="UJB205" s="973"/>
      <c r="UJC205" s="973"/>
      <c r="UJD205" s="973"/>
      <c r="UJE205" s="973"/>
      <c r="UJF205" s="973"/>
      <c r="UJG205" s="973"/>
      <c r="UJH205" s="973"/>
      <c r="UJI205" s="973"/>
      <c r="UJJ205" s="973"/>
      <c r="UJK205" s="973"/>
      <c r="UJL205" s="973"/>
      <c r="UJM205" s="973"/>
      <c r="UJN205" s="973"/>
      <c r="UJO205" s="973"/>
      <c r="UJP205" s="973"/>
      <c r="UJQ205" s="973"/>
      <c r="UJR205" s="973"/>
      <c r="UJS205" s="973"/>
      <c r="UJT205" s="973"/>
      <c r="UJU205" s="973"/>
      <c r="UJV205" s="973"/>
      <c r="UJW205" s="973"/>
      <c r="UJX205" s="973"/>
      <c r="UJY205" s="973"/>
      <c r="UJZ205" s="973"/>
      <c r="UKA205" s="973"/>
      <c r="UKB205" s="973"/>
      <c r="UKC205" s="973"/>
      <c r="UKD205" s="973"/>
      <c r="UKE205" s="973"/>
      <c r="UKF205" s="973"/>
      <c r="UKG205" s="973"/>
      <c r="UKH205" s="973"/>
      <c r="UKI205" s="973"/>
      <c r="UKJ205" s="973"/>
      <c r="UKK205" s="973"/>
      <c r="UKL205" s="973"/>
      <c r="UKM205" s="973"/>
      <c r="UKN205" s="973"/>
      <c r="UKO205" s="973"/>
      <c r="UKP205" s="973"/>
      <c r="UKQ205" s="973"/>
      <c r="UKR205" s="973"/>
      <c r="UKS205" s="973"/>
      <c r="UKT205" s="973"/>
      <c r="UKU205" s="973"/>
      <c r="UKV205" s="973"/>
      <c r="UKW205" s="973"/>
      <c r="UKX205" s="973"/>
      <c r="UKY205" s="973"/>
      <c r="UKZ205" s="973"/>
      <c r="ULA205" s="973"/>
      <c r="ULB205" s="973"/>
      <c r="ULC205" s="973"/>
      <c r="ULD205" s="973"/>
      <c r="ULE205" s="973"/>
      <c r="ULF205" s="973"/>
      <c r="ULG205" s="973"/>
      <c r="ULH205" s="973"/>
      <c r="ULI205" s="973"/>
      <c r="ULJ205" s="973"/>
      <c r="ULK205" s="973"/>
      <c r="ULL205" s="973"/>
      <c r="ULM205" s="973"/>
      <c r="ULN205" s="973"/>
      <c r="ULO205" s="973"/>
      <c r="ULP205" s="973"/>
      <c r="ULQ205" s="973"/>
      <c r="ULR205" s="973"/>
      <c r="ULS205" s="973"/>
      <c r="ULT205" s="973"/>
      <c r="ULU205" s="973"/>
      <c r="ULV205" s="973"/>
      <c r="ULW205" s="973"/>
      <c r="ULX205" s="973"/>
      <c r="ULY205" s="973"/>
      <c r="ULZ205" s="973"/>
      <c r="UMA205" s="973"/>
      <c r="UMB205" s="973"/>
      <c r="UMC205" s="973"/>
      <c r="UMD205" s="973"/>
      <c r="UME205" s="973"/>
      <c r="UMF205" s="973"/>
      <c r="UMG205" s="973"/>
      <c r="UMH205" s="973"/>
      <c r="UMI205" s="973"/>
      <c r="UMJ205" s="973"/>
      <c r="UMK205" s="973"/>
      <c r="UML205" s="973"/>
      <c r="UMM205" s="973"/>
      <c r="UMN205" s="973"/>
      <c r="UMO205" s="973"/>
      <c r="UMP205" s="973"/>
      <c r="UMQ205" s="973"/>
      <c r="UMR205" s="973"/>
      <c r="UMS205" s="973"/>
      <c r="UMT205" s="973"/>
      <c r="UMU205" s="973"/>
      <c r="UMV205" s="973"/>
      <c r="UMW205" s="973"/>
      <c r="UMX205" s="973"/>
      <c r="UMY205" s="973"/>
      <c r="UMZ205" s="973"/>
      <c r="UNA205" s="973"/>
      <c r="UNB205" s="973"/>
      <c r="UNC205" s="973"/>
      <c r="UND205" s="973"/>
      <c r="UNE205" s="973"/>
      <c r="UNF205" s="973"/>
      <c r="UNG205" s="973"/>
      <c r="UNH205" s="973"/>
      <c r="UNI205" s="973"/>
      <c r="UNJ205" s="973"/>
      <c r="UNK205" s="973"/>
      <c r="UNL205" s="973"/>
      <c r="UNM205" s="973"/>
      <c r="UNN205" s="973"/>
      <c r="UNO205" s="973"/>
      <c r="UNP205" s="973"/>
      <c r="UNQ205" s="973"/>
      <c r="UNR205" s="973"/>
      <c r="UNS205" s="973"/>
      <c r="UNT205" s="973"/>
      <c r="UNU205" s="973"/>
      <c r="UNV205" s="973"/>
      <c r="UNW205" s="973"/>
      <c r="UNX205" s="973"/>
      <c r="UNY205" s="973"/>
      <c r="UNZ205" s="973"/>
      <c r="UOA205" s="973"/>
      <c r="UOB205" s="973"/>
      <c r="UOC205" s="973"/>
      <c r="UOD205" s="973"/>
      <c r="UOE205" s="973"/>
      <c r="UOF205" s="973"/>
      <c r="UOG205" s="973"/>
      <c r="UOH205" s="973"/>
      <c r="UOI205" s="973"/>
      <c r="UOJ205" s="973"/>
      <c r="UOK205" s="973"/>
      <c r="UOL205" s="973"/>
      <c r="UOM205" s="973"/>
      <c r="UON205" s="973"/>
      <c r="UOO205" s="973"/>
      <c r="UOP205" s="973"/>
      <c r="UOQ205" s="973"/>
      <c r="UOR205" s="973"/>
      <c r="UOS205" s="973"/>
      <c r="UOT205" s="973"/>
      <c r="UOU205" s="973"/>
      <c r="UOV205" s="973"/>
      <c r="UOW205" s="973"/>
      <c r="UOX205" s="973"/>
      <c r="UOY205" s="973"/>
      <c r="UOZ205" s="973"/>
      <c r="UPA205" s="973"/>
      <c r="UPB205" s="973"/>
      <c r="UPC205" s="973"/>
      <c r="UPD205" s="973"/>
      <c r="UPE205" s="973"/>
      <c r="UPF205" s="973"/>
      <c r="UPG205" s="973"/>
      <c r="UPH205" s="973"/>
      <c r="UPI205" s="973"/>
      <c r="UPJ205" s="973"/>
      <c r="UPK205" s="973"/>
      <c r="UPL205" s="973"/>
      <c r="UPM205" s="973"/>
      <c r="UPN205" s="973"/>
      <c r="UPO205" s="973"/>
      <c r="UPP205" s="973"/>
      <c r="UPQ205" s="973"/>
      <c r="UPR205" s="973"/>
      <c r="UPS205" s="973"/>
      <c r="UPT205" s="973"/>
      <c r="UPU205" s="973"/>
      <c r="UPV205" s="973"/>
      <c r="UPW205" s="973"/>
      <c r="UPX205" s="973"/>
      <c r="UPY205" s="973"/>
      <c r="UPZ205" s="973"/>
      <c r="UQA205" s="973"/>
      <c r="UQB205" s="973"/>
      <c r="UQC205" s="973"/>
      <c r="UQD205" s="973"/>
      <c r="UQE205" s="973"/>
      <c r="UQF205" s="973"/>
      <c r="UQG205" s="973"/>
      <c r="UQH205" s="973"/>
      <c r="UQI205" s="973"/>
      <c r="UQJ205" s="973"/>
      <c r="UQK205" s="973"/>
      <c r="UQL205" s="973"/>
      <c r="UQM205" s="973"/>
      <c r="UQN205" s="973"/>
      <c r="UQO205" s="973"/>
      <c r="UQP205" s="973"/>
      <c r="UQQ205" s="973"/>
      <c r="UQR205" s="973"/>
      <c r="UQS205" s="973"/>
      <c r="UQT205" s="973"/>
      <c r="UQU205" s="973"/>
      <c r="UQV205" s="973"/>
      <c r="UQW205" s="973"/>
      <c r="UQX205" s="973"/>
      <c r="UQY205" s="973"/>
      <c r="UQZ205" s="973"/>
      <c r="URA205" s="973"/>
      <c r="URB205" s="973"/>
      <c r="URC205" s="973"/>
      <c r="URD205" s="973"/>
      <c r="URE205" s="973"/>
      <c r="URF205" s="973"/>
      <c r="URG205" s="973"/>
      <c r="URH205" s="973"/>
      <c r="URI205" s="973"/>
      <c r="URJ205" s="973"/>
      <c r="URK205" s="973"/>
      <c r="URL205" s="973"/>
      <c r="URM205" s="973"/>
      <c r="URN205" s="973"/>
      <c r="URO205" s="973"/>
      <c r="URP205" s="973"/>
      <c r="URQ205" s="973"/>
      <c r="URR205" s="973"/>
      <c r="URS205" s="973"/>
      <c r="URT205" s="973"/>
      <c r="URU205" s="973"/>
      <c r="URV205" s="973"/>
      <c r="URW205" s="973"/>
      <c r="URX205" s="973"/>
      <c r="URY205" s="973"/>
      <c r="URZ205" s="973"/>
      <c r="USA205" s="973"/>
      <c r="USB205" s="973"/>
      <c r="USC205" s="973"/>
      <c r="USD205" s="973"/>
      <c r="USE205" s="973"/>
      <c r="USF205" s="973"/>
      <c r="USG205" s="973"/>
      <c r="USH205" s="973"/>
      <c r="USI205" s="973"/>
      <c r="USJ205" s="973"/>
      <c r="USK205" s="973"/>
      <c r="USL205" s="973"/>
      <c r="USM205" s="973"/>
      <c r="USN205" s="973"/>
      <c r="USO205" s="973"/>
      <c r="USP205" s="973"/>
      <c r="USQ205" s="973"/>
      <c r="USR205" s="973"/>
      <c r="USS205" s="973"/>
      <c r="UST205" s="973"/>
      <c r="USU205" s="973"/>
      <c r="USV205" s="973"/>
      <c r="USW205" s="973"/>
      <c r="USX205" s="973"/>
      <c r="USY205" s="973"/>
      <c r="USZ205" s="973"/>
      <c r="UTA205" s="973"/>
      <c r="UTB205" s="973"/>
      <c r="UTC205" s="973"/>
      <c r="UTD205" s="973"/>
      <c r="UTE205" s="973"/>
      <c r="UTF205" s="973"/>
      <c r="UTG205" s="973"/>
      <c r="UTH205" s="973"/>
      <c r="UTI205" s="973"/>
      <c r="UTJ205" s="973"/>
      <c r="UTK205" s="973"/>
      <c r="UTL205" s="973"/>
      <c r="UTM205" s="973"/>
      <c r="UTN205" s="973"/>
      <c r="UTO205" s="973"/>
      <c r="UTP205" s="973"/>
      <c r="UTQ205" s="973"/>
      <c r="UTR205" s="973"/>
      <c r="UTS205" s="973"/>
      <c r="UTT205" s="973"/>
      <c r="UTU205" s="973"/>
      <c r="UTV205" s="973"/>
      <c r="UTW205" s="973"/>
      <c r="UTX205" s="973"/>
      <c r="UTY205" s="973"/>
      <c r="UTZ205" s="973"/>
      <c r="UUA205" s="973"/>
      <c r="UUB205" s="973"/>
      <c r="UUC205" s="973"/>
      <c r="UUD205" s="973"/>
      <c r="UUE205" s="973"/>
      <c r="UUF205" s="973"/>
      <c r="UUG205" s="973"/>
      <c r="UUH205" s="973"/>
      <c r="UUI205" s="973"/>
      <c r="UUJ205" s="973"/>
      <c r="UUK205" s="973"/>
      <c r="UUL205" s="973"/>
      <c r="UUM205" s="973"/>
      <c r="UUN205" s="973"/>
      <c r="UUO205" s="973"/>
      <c r="UUP205" s="973"/>
      <c r="UUQ205" s="973"/>
      <c r="UUR205" s="973"/>
      <c r="UUS205" s="973"/>
      <c r="UUT205" s="973"/>
      <c r="UUU205" s="973"/>
      <c r="UUV205" s="973"/>
      <c r="UUW205" s="973"/>
      <c r="UUX205" s="973"/>
      <c r="UUY205" s="973"/>
      <c r="UUZ205" s="973"/>
      <c r="UVA205" s="973"/>
      <c r="UVB205" s="973"/>
      <c r="UVC205" s="973"/>
      <c r="UVD205" s="973"/>
      <c r="UVE205" s="973"/>
      <c r="UVF205" s="973"/>
      <c r="UVG205" s="973"/>
      <c r="UVH205" s="973"/>
      <c r="UVI205" s="973"/>
      <c r="UVJ205" s="973"/>
      <c r="UVK205" s="973"/>
      <c r="UVL205" s="973"/>
      <c r="UVM205" s="973"/>
      <c r="UVN205" s="973"/>
      <c r="UVO205" s="973"/>
      <c r="UVP205" s="973"/>
      <c r="UVQ205" s="973"/>
      <c r="UVR205" s="973"/>
      <c r="UVS205" s="973"/>
      <c r="UVT205" s="973"/>
      <c r="UVU205" s="973"/>
      <c r="UVV205" s="973"/>
      <c r="UVW205" s="973"/>
      <c r="UVX205" s="973"/>
      <c r="UVY205" s="973"/>
      <c r="UVZ205" s="973"/>
      <c r="UWA205" s="973"/>
      <c r="UWB205" s="973"/>
      <c r="UWC205" s="973"/>
      <c r="UWD205" s="973"/>
      <c r="UWE205" s="973"/>
      <c r="UWF205" s="973"/>
      <c r="UWG205" s="973"/>
      <c r="UWH205" s="973"/>
      <c r="UWI205" s="973"/>
      <c r="UWJ205" s="973"/>
      <c r="UWK205" s="973"/>
      <c r="UWL205" s="973"/>
      <c r="UWM205" s="973"/>
      <c r="UWN205" s="973"/>
      <c r="UWO205" s="973"/>
      <c r="UWP205" s="973"/>
      <c r="UWQ205" s="973"/>
      <c r="UWR205" s="973"/>
      <c r="UWS205" s="973"/>
      <c r="UWT205" s="973"/>
      <c r="UWU205" s="973"/>
      <c r="UWV205" s="973"/>
      <c r="UWW205" s="973"/>
      <c r="UWX205" s="973"/>
      <c r="UWY205" s="973"/>
      <c r="UWZ205" s="973"/>
      <c r="UXA205" s="973"/>
      <c r="UXB205" s="973"/>
      <c r="UXC205" s="973"/>
      <c r="UXD205" s="973"/>
      <c r="UXE205" s="973"/>
      <c r="UXF205" s="973"/>
      <c r="UXG205" s="973"/>
      <c r="UXH205" s="973"/>
      <c r="UXI205" s="973"/>
      <c r="UXJ205" s="973"/>
      <c r="UXK205" s="973"/>
      <c r="UXL205" s="973"/>
      <c r="UXM205" s="973"/>
      <c r="UXN205" s="973"/>
      <c r="UXO205" s="973"/>
      <c r="UXP205" s="973"/>
      <c r="UXQ205" s="973"/>
      <c r="UXR205" s="973"/>
      <c r="UXS205" s="973"/>
      <c r="UXT205" s="973"/>
      <c r="UXU205" s="973"/>
      <c r="UXV205" s="973"/>
      <c r="UXW205" s="973"/>
      <c r="UXX205" s="973"/>
      <c r="UXY205" s="973"/>
      <c r="UXZ205" s="973"/>
      <c r="UYA205" s="973"/>
      <c r="UYB205" s="973"/>
      <c r="UYC205" s="973"/>
      <c r="UYD205" s="973"/>
      <c r="UYE205" s="973"/>
      <c r="UYF205" s="973"/>
      <c r="UYG205" s="973"/>
      <c r="UYH205" s="973"/>
      <c r="UYI205" s="973"/>
      <c r="UYJ205" s="973"/>
      <c r="UYK205" s="973"/>
      <c r="UYL205" s="973"/>
      <c r="UYM205" s="973"/>
      <c r="UYN205" s="973"/>
      <c r="UYO205" s="973"/>
      <c r="UYP205" s="973"/>
      <c r="UYQ205" s="973"/>
      <c r="UYR205" s="973"/>
      <c r="UYS205" s="973"/>
      <c r="UYT205" s="973"/>
      <c r="UYU205" s="973"/>
      <c r="UYV205" s="973"/>
      <c r="UYW205" s="973"/>
      <c r="UYX205" s="973"/>
      <c r="UYY205" s="973"/>
      <c r="UYZ205" s="973"/>
      <c r="UZA205" s="973"/>
      <c r="UZB205" s="973"/>
      <c r="UZC205" s="973"/>
      <c r="UZD205" s="973"/>
      <c r="UZE205" s="973"/>
      <c r="UZF205" s="973"/>
      <c r="UZG205" s="973"/>
      <c r="UZH205" s="973"/>
      <c r="UZI205" s="973"/>
      <c r="UZJ205" s="973"/>
      <c r="UZK205" s="973"/>
      <c r="UZL205" s="973"/>
      <c r="UZM205" s="973"/>
      <c r="UZN205" s="973"/>
      <c r="UZO205" s="973"/>
      <c r="UZP205" s="973"/>
      <c r="UZQ205" s="973"/>
      <c r="UZR205" s="973"/>
      <c r="UZS205" s="973"/>
      <c r="UZT205" s="973"/>
      <c r="UZU205" s="973"/>
      <c r="UZV205" s="973"/>
      <c r="UZW205" s="973"/>
      <c r="UZX205" s="973"/>
      <c r="UZY205" s="973"/>
      <c r="UZZ205" s="973"/>
      <c r="VAA205" s="973"/>
      <c r="VAB205" s="973"/>
      <c r="VAC205" s="973"/>
      <c r="VAD205" s="973"/>
      <c r="VAE205" s="973"/>
      <c r="VAF205" s="973"/>
      <c r="VAG205" s="973"/>
      <c r="VAH205" s="973"/>
      <c r="VAI205" s="973"/>
      <c r="VAJ205" s="973"/>
      <c r="VAK205" s="973"/>
      <c r="VAL205" s="973"/>
      <c r="VAM205" s="973"/>
      <c r="VAN205" s="973"/>
      <c r="VAO205" s="973"/>
      <c r="VAP205" s="973"/>
      <c r="VAQ205" s="973"/>
      <c r="VAR205" s="973"/>
      <c r="VAS205" s="973"/>
      <c r="VAT205" s="973"/>
      <c r="VAU205" s="973"/>
      <c r="VAV205" s="973"/>
      <c r="VAW205" s="973"/>
      <c r="VAX205" s="973"/>
      <c r="VAY205" s="973"/>
      <c r="VAZ205" s="973"/>
      <c r="VBA205" s="973"/>
      <c r="VBB205" s="973"/>
      <c r="VBC205" s="973"/>
      <c r="VBD205" s="973"/>
      <c r="VBE205" s="973"/>
      <c r="VBF205" s="973"/>
      <c r="VBG205" s="973"/>
      <c r="VBH205" s="973"/>
      <c r="VBI205" s="973"/>
      <c r="VBJ205" s="973"/>
      <c r="VBK205" s="973"/>
      <c r="VBL205" s="973"/>
      <c r="VBM205" s="973"/>
      <c r="VBN205" s="973"/>
      <c r="VBO205" s="973"/>
      <c r="VBP205" s="973"/>
      <c r="VBQ205" s="973"/>
      <c r="VBR205" s="973"/>
      <c r="VBS205" s="973"/>
      <c r="VBT205" s="973"/>
      <c r="VBU205" s="973"/>
      <c r="VBV205" s="973"/>
      <c r="VBW205" s="973"/>
      <c r="VBX205" s="973"/>
      <c r="VBY205" s="973"/>
      <c r="VBZ205" s="973"/>
      <c r="VCA205" s="973"/>
      <c r="VCB205" s="973"/>
      <c r="VCC205" s="973"/>
      <c r="VCD205" s="973"/>
      <c r="VCE205" s="973"/>
      <c r="VCF205" s="973"/>
      <c r="VCG205" s="973"/>
      <c r="VCH205" s="973"/>
      <c r="VCI205" s="973"/>
      <c r="VCJ205" s="973"/>
      <c r="VCK205" s="973"/>
      <c r="VCL205" s="973"/>
      <c r="VCM205" s="973"/>
      <c r="VCN205" s="973"/>
      <c r="VCO205" s="973"/>
      <c r="VCP205" s="973"/>
      <c r="VCQ205" s="973"/>
      <c r="VCR205" s="973"/>
      <c r="VCS205" s="973"/>
      <c r="VCT205" s="973"/>
      <c r="VCU205" s="973"/>
      <c r="VCV205" s="973"/>
      <c r="VCW205" s="973"/>
      <c r="VCX205" s="973"/>
      <c r="VCY205" s="973"/>
      <c r="VCZ205" s="973"/>
      <c r="VDA205" s="973"/>
      <c r="VDB205" s="973"/>
      <c r="VDC205" s="973"/>
      <c r="VDD205" s="973"/>
      <c r="VDE205" s="973"/>
      <c r="VDF205" s="973"/>
      <c r="VDG205" s="973"/>
      <c r="VDH205" s="973"/>
      <c r="VDI205" s="973"/>
      <c r="VDJ205" s="973"/>
      <c r="VDK205" s="973"/>
      <c r="VDL205" s="973"/>
      <c r="VDM205" s="973"/>
      <c r="VDN205" s="973"/>
      <c r="VDO205" s="973"/>
      <c r="VDP205" s="973"/>
      <c r="VDQ205" s="973"/>
      <c r="VDR205" s="973"/>
      <c r="VDS205" s="973"/>
      <c r="VDT205" s="973"/>
      <c r="VDU205" s="973"/>
      <c r="VDV205" s="973"/>
      <c r="VDW205" s="973"/>
      <c r="VDX205" s="973"/>
      <c r="VDY205" s="973"/>
      <c r="VDZ205" s="973"/>
      <c r="VEA205" s="973"/>
      <c r="VEB205" s="973"/>
      <c r="VEC205" s="973"/>
      <c r="VED205" s="973"/>
      <c r="VEE205" s="973"/>
      <c r="VEF205" s="973"/>
      <c r="VEG205" s="973"/>
      <c r="VEH205" s="973"/>
      <c r="VEI205" s="973"/>
      <c r="VEJ205" s="973"/>
      <c r="VEK205" s="973"/>
      <c r="VEL205" s="973"/>
      <c r="VEM205" s="973"/>
      <c r="VEN205" s="973"/>
      <c r="VEO205" s="973"/>
      <c r="VEP205" s="973"/>
      <c r="VEQ205" s="973"/>
      <c r="VER205" s="973"/>
      <c r="VES205" s="973"/>
      <c r="VET205" s="973"/>
      <c r="VEU205" s="973"/>
      <c r="VEV205" s="973"/>
      <c r="VEW205" s="973"/>
      <c r="VEX205" s="973"/>
      <c r="VEY205" s="973"/>
      <c r="VEZ205" s="973"/>
      <c r="VFA205" s="973"/>
      <c r="VFB205" s="973"/>
      <c r="VFC205" s="973"/>
      <c r="VFD205" s="973"/>
      <c r="VFE205" s="973"/>
      <c r="VFF205" s="973"/>
      <c r="VFG205" s="973"/>
      <c r="VFH205" s="973"/>
      <c r="VFI205" s="973"/>
      <c r="VFJ205" s="973"/>
      <c r="VFK205" s="973"/>
      <c r="VFL205" s="973"/>
      <c r="VFM205" s="973"/>
      <c r="VFN205" s="973"/>
      <c r="VFO205" s="973"/>
      <c r="VFP205" s="973"/>
      <c r="VFQ205" s="973"/>
      <c r="VFR205" s="973"/>
      <c r="VFS205" s="973"/>
      <c r="VFT205" s="973"/>
      <c r="VFU205" s="973"/>
      <c r="VFV205" s="973"/>
      <c r="VFW205" s="973"/>
      <c r="VFX205" s="973"/>
      <c r="VFY205" s="973"/>
      <c r="VFZ205" s="973"/>
      <c r="VGA205" s="973"/>
      <c r="VGB205" s="973"/>
      <c r="VGC205" s="973"/>
      <c r="VGD205" s="973"/>
      <c r="VGE205" s="973"/>
      <c r="VGF205" s="973"/>
      <c r="VGG205" s="973"/>
      <c r="VGH205" s="973"/>
      <c r="VGI205" s="973"/>
      <c r="VGJ205" s="973"/>
      <c r="VGK205" s="973"/>
      <c r="VGL205" s="973"/>
      <c r="VGM205" s="973"/>
      <c r="VGN205" s="973"/>
      <c r="VGO205" s="973"/>
      <c r="VGP205" s="973"/>
      <c r="VGQ205" s="973"/>
      <c r="VGR205" s="973"/>
      <c r="VGS205" s="973"/>
      <c r="VGT205" s="973"/>
      <c r="VGU205" s="973"/>
      <c r="VGV205" s="973"/>
      <c r="VGW205" s="973"/>
      <c r="VGX205" s="973"/>
      <c r="VGY205" s="973"/>
      <c r="VGZ205" s="973"/>
      <c r="VHA205" s="973"/>
      <c r="VHB205" s="973"/>
      <c r="VHC205" s="973"/>
      <c r="VHD205" s="973"/>
      <c r="VHE205" s="973"/>
      <c r="VHF205" s="973"/>
      <c r="VHG205" s="973"/>
      <c r="VHH205" s="973"/>
      <c r="VHI205" s="973"/>
      <c r="VHJ205" s="973"/>
      <c r="VHK205" s="973"/>
      <c r="VHL205" s="973"/>
      <c r="VHM205" s="973"/>
      <c r="VHN205" s="973"/>
      <c r="VHO205" s="973"/>
      <c r="VHP205" s="973"/>
      <c r="VHQ205" s="973"/>
      <c r="VHR205" s="973"/>
      <c r="VHS205" s="973"/>
      <c r="VHT205" s="973"/>
      <c r="VHU205" s="973"/>
      <c r="VHV205" s="973"/>
      <c r="VHW205" s="973"/>
      <c r="VHX205" s="973"/>
      <c r="VHY205" s="973"/>
      <c r="VHZ205" s="973"/>
      <c r="VIA205" s="973"/>
      <c r="VIB205" s="973"/>
      <c r="VIC205" s="973"/>
      <c r="VID205" s="973"/>
      <c r="VIE205" s="973"/>
      <c r="VIF205" s="973"/>
      <c r="VIG205" s="973"/>
      <c r="VIH205" s="973"/>
      <c r="VII205" s="973"/>
      <c r="VIJ205" s="973"/>
      <c r="VIK205" s="973"/>
      <c r="VIL205" s="973"/>
      <c r="VIM205" s="973"/>
      <c r="VIN205" s="973"/>
      <c r="VIO205" s="973"/>
      <c r="VIP205" s="973"/>
      <c r="VIQ205" s="973"/>
      <c r="VIR205" s="973"/>
      <c r="VIS205" s="973"/>
      <c r="VIT205" s="973"/>
      <c r="VIU205" s="973"/>
      <c r="VIV205" s="973"/>
      <c r="VIW205" s="973"/>
      <c r="VIX205" s="973"/>
      <c r="VIY205" s="973"/>
      <c r="VIZ205" s="973"/>
      <c r="VJA205" s="973"/>
      <c r="VJB205" s="973"/>
      <c r="VJC205" s="973"/>
      <c r="VJD205" s="973"/>
      <c r="VJE205" s="973"/>
      <c r="VJF205" s="973"/>
      <c r="VJG205" s="973"/>
      <c r="VJH205" s="973"/>
      <c r="VJI205" s="973"/>
      <c r="VJJ205" s="973"/>
      <c r="VJK205" s="973"/>
      <c r="VJL205" s="973"/>
      <c r="VJM205" s="973"/>
      <c r="VJN205" s="973"/>
      <c r="VJO205" s="973"/>
      <c r="VJP205" s="973"/>
      <c r="VJQ205" s="973"/>
      <c r="VJR205" s="973"/>
      <c r="VJS205" s="973"/>
      <c r="VJT205" s="973"/>
      <c r="VJU205" s="973"/>
      <c r="VJV205" s="973"/>
      <c r="VJW205" s="973"/>
      <c r="VJX205" s="973"/>
      <c r="VJY205" s="973"/>
      <c r="VJZ205" s="973"/>
      <c r="VKA205" s="973"/>
      <c r="VKB205" s="973"/>
      <c r="VKC205" s="973"/>
      <c r="VKD205" s="973"/>
      <c r="VKE205" s="973"/>
      <c r="VKF205" s="973"/>
      <c r="VKG205" s="973"/>
      <c r="VKH205" s="973"/>
      <c r="VKI205" s="973"/>
      <c r="VKJ205" s="973"/>
      <c r="VKK205" s="973"/>
      <c r="VKL205" s="973"/>
      <c r="VKM205" s="973"/>
      <c r="VKN205" s="973"/>
      <c r="VKO205" s="973"/>
      <c r="VKP205" s="973"/>
      <c r="VKQ205" s="973"/>
      <c r="VKR205" s="973"/>
      <c r="VKS205" s="973"/>
      <c r="VKT205" s="973"/>
      <c r="VKU205" s="973"/>
      <c r="VKV205" s="973"/>
      <c r="VKW205" s="973"/>
      <c r="VKX205" s="973"/>
      <c r="VKY205" s="973"/>
      <c r="VKZ205" s="973"/>
      <c r="VLA205" s="973"/>
      <c r="VLB205" s="973"/>
      <c r="VLC205" s="973"/>
      <c r="VLD205" s="973"/>
      <c r="VLE205" s="973"/>
      <c r="VLF205" s="973"/>
      <c r="VLG205" s="973"/>
      <c r="VLH205" s="973"/>
      <c r="VLI205" s="973"/>
      <c r="VLJ205" s="973"/>
      <c r="VLK205" s="973"/>
      <c r="VLL205" s="973"/>
      <c r="VLM205" s="973"/>
      <c r="VLN205" s="973"/>
      <c r="VLO205" s="973"/>
      <c r="VLP205" s="973"/>
      <c r="VLQ205" s="973"/>
      <c r="VLR205" s="973"/>
      <c r="VLS205" s="973"/>
      <c r="VLT205" s="973"/>
      <c r="VLU205" s="973"/>
      <c r="VLV205" s="973"/>
      <c r="VLW205" s="973"/>
      <c r="VLX205" s="973"/>
      <c r="VLY205" s="973"/>
      <c r="VLZ205" s="973"/>
      <c r="VMA205" s="973"/>
      <c r="VMB205" s="973"/>
      <c r="VMC205" s="973"/>
      <c r="VMD205" s="973"/>
      <c r="VME205" s="973"/>
      <c r="VMF205" s="973"/>
      <c r="VMG205" s="973"/>
      <c r="VMH205" s="973"/>
      <c r="VMI205" s="973"/>
      <c r="VMJ205" s="973"/>
      <c r="VMK205" s="973"/>
      <c r="VML205" s="973"/>
      <c r="VMM205" s="973"/>
      <c r="VMN205" s="973"/>
      <c r="VMO205" s="973"/>
      <c r="VMP205" s="973"/>
      <c r="VMQ205" s="973"/>
      <c r="VMR205" s="973"/>
      <c r="VMS205" s="973"/>
      <c r="VMT205" s="973"/>
      <c r="VMU205" s="973"/>
      <c r="VMV205" s="973"/>
      <c r="VMW205" s="973"/>
      <c r="VMX205" s="973"/>
      <c r="VMY205" s="973"/>
      <c r="VMZ205" s="973"/>
      <c r="VNA205" s="973"/>
      <c r="VNB205" s="973"/>
      <c r="VNC205" s="973"/>
      <c r="VND205" s="973"/>
      <c r="VNE205" s="973"/>
      <c r="VNF205" s="973"/>
      <c r="VNG205" s="973"/>
      <c r="VNH205" s="973"/>
      <c r="VNI205" s="973"/>
      <c r="VNJ205" s="973"/>
      <c r="VNK205" s="973"/>
      <c r="VNL205" s="973"/>
      <c r="VNM205" s="973"/>
      <c r="VNN205" s="973"/>
      <c r="VNO205" s="973"/>
      <c r="VNP205" s="973"/>
      <c r="VNQ205" s="973"/>
      <c r="VNR205" s="973"/>
      <c r="VNS205" s="973"/>
      <c r="VNT205" s="973"/>
      <c r="VNU205" s="973"/>
      <c r="VNV205" s="973"/>
      <c r="VNW205" s="973"/>
      <c r="VNX205" s="973"/>
      <c r="VNY205" s="973"/>
      <c r="VNZ205" s="973"/>
      <c r="VOA205" s="973"/>
      <c r="VOB205" s="973"/>
      <c r="VOC205" s="973"/>
      <c r="VOD205" s="973"/>
      <c r="VOE205" s="973"/>
      <c r="VOF205" s="973"/>
      <c r="VOG205" s="973"/>
      <c r="VOH205" s="973"/>
      <c r="VOI205" s="973"/>
      <c r="VOJ205" s="973"/>
      <c r="VOK205" s="973"/>
      <c r="VOL205" s="973"/>
      <c r="VOM205" s="973"/>
      <c r="VON205" s="973"/>
      <c r="VOO205" s="973"/>
      <c r="VOP205" s="973"/>
      <c r="VOQ205" s="973"/>
      <c r="VOR205" s="973"/>
      <c r="VOS205" s="973"/>
      <c r="VOT205" s="973"/>
      <c r="VOU205" s="973"/>
      <c r="VOV205" s="973"/>
      <c r="VOW205" s="973"/>
      <c r="VOX205" s="973"/>
      <c r="VOY205" s="973"/>
      <c r="VOZ205" s="973"/>
      <c r="VPA205" s="973"/>
      <c r="VPB205" s="973"/>
      <c r="VPC205" s="973"/>
      <c r="VPD205" s="973"/>
      <c r="VPE205" s="973"/>
      <c r="VPF205" s="973"/>
      <c r="VPG205" s="973"/>
      <c r="VPH205" s="973"/>
      <c r="VPI205" s="973"/>
      <c r="VPJ205" s="973"/>
      <c r="VPK205" s="973"/>
      <c r="VPL205" s="973"/>
      <c r="VPM205" s="973"/>
      <c r="VPN205" s="973"/>
      <c r="VPO205" s="973"/>
      <c r="VPP205" s="973"/>
      <c r="VPQ205" s="973"/>
      <c r="VPR205" s="973"/>
      <c r="VPS205" s="973"/>
      <c r="VPT205" s="973"/>
      <c r="VPU205" s="973"/>
      <c r="VPV205" s="973"/>
      <c r="VPW205" s="973"/>
      <c r="VPX205" s="973"/>
      <c r="VPY205" s="973"/>
      <c r="VPZ205" s="973"/>
      <c r="VQA205" s="973"/>
      <c r="VQB205" s="973"/>
      <c r="VQC205" s="973"/>
      <c r="VQD205" s="973"/>
      <c r="VQE205" s="973"/>
      <c r="VQF205" s="973"/>
      <c r="VQG205" s="973"/>
      <c r="VQH205" s="973"/>
      <c r="VQI205" s="973"/>
      <c r="VQJ205" s="973"/>
      <c r="VQK205" s="973"/>
      <c r="VQL205" s="973"/>
      <c r="VQM205" s="973"/>
      <c r="VQN205" s="973"/>
      <c r="VQO205" s="973"/>
      <c r="VQP205" s="973"/>
      <c r="VQQ205" s="973"/>
      <c r="VQR205" s="973"/>
      <c r="VQS205" s="973"/>
      <c r="VQT205" s="973"/>
      <c r="VQU205" s="973"/>
      <c r="VQV205" s="973"/>
      <c r="VQW205" s="973"/>
      <c r="VQX205" s="973"/>
      <c r="VQY205" s="973"/>
      <c r="VQZ205" s="973"/>
      <c r="VRA205" s="973"/>
      <c r="VRB205" s="973"/>
      <c r="VRC205" s="973"/>
      <c r="VRD205" s="973"/>
      <c r="VRE205" s="973"/>
      <c r="VRF205" s="973"/>
      <c r="VRG205" s="973"/>
      <c r="VRH205" s="973"/>
      <c r="VRI205" s="973"/>
      <c r="VRJ205" s="973"/>
      <c r="VRK205" s="973"/>
      <c r="VRL205" s="973"/>
      <c r="VRM205" s="973"/>
      <c r="VRN205" s="973"/>
      <c r="VRO205" s="973"/>
      <c r="VRP205" s="973"/>
      <c r="VRQ205" s="973"/>
      <c r="VRR205" s="973"/>
      <c r="VRS205" s="973"/>
      <c r="VRT205" s="973"/>
      <c r="VRU205" s="973"/>
      <c r="VRV205" s="973"/>
      <c r="VRW205" s="973"/>
      <c r="VRX205" s="973"/>
      <c r="VRY205" s="973"/>
      <c r="VRZ205" s="973"/>
      <c r="VSA205" s="973"/>
      <c r="VSB205" s="973"/>
      <c r="VSC205" s="973"/>
      <c r="VSD205" s="973"/>
      <c r="VSE205" s="973"/>
      <c r="VSF205" s="973"/>
      <c r="VSG205" s="973"/>
      <c r="VSH205" s="973"/>
      <c r="VSI205" s="973"/>
      <c r="VSJ205" s="973"/>
      <c r="VSK205" s="973"/>
      <c r="VSL205" s="973"/>
      <c r="VSM205" s="973"/>
      <c r="VSN205" s="973"/>
      <c r="VSO205" s="973"/>
      <c r="VSP205" s="973"/>
      <c r="VSQ205" s="973"/>
      <c r="VSR205" s="973"/>
      <c r="VSS205" s="973"/>
      <c r="VST205" s="973"/>
      <c r="VSU205" s="973"/>
      <c r="VSV205" s="973"/>
      <c r="VSW205" s="973"/>
      <c r="VSX205" s="973"/>
      <c r="VSY205" s="973"/>
      <c r="VSZ205" s="973"/>
      <c r="VTA205" s="973"/>
      <c r="VTB205" s="973"/>
      <c r="VTC205" s="973"/>
      <c r="VTD205" s="973"/>
      <c r="VTE205" s="973"/>
      <c r="VTF205" s="973"/>
      <c r="VTG205" s="973"/>
      <c r="VTH205" s="973"/>
      <c r="VTI205" s="973"/>
      <c r="VTJ205" s="973"/>
      <c r="VTK205" s="973"/>
      <c r="VTL205" s="973"/>
      <c r="VTM205" s="973"/>
      <c r="VTN205" s="973"/>
      <c r="VTO205" s="973"/>
      <c r="VTP205" s="973"/>
      <c r="VTQ205" s="973"/>
      <c r="VTR205" s="973"/>
      <c r="VTS205" s="973"/>
      <c r="VTT205" s="973"/>
      <c r="VTU205" s="973"/>
      <c r="VTV205" s="973"/>
      <c r="VTW205" s="973"/>
      <c r="VTX205" s="973"/>
      <c r="VTY205" s="973"/>
      <c r="VTZ205" s="973"/>
      <c r="VUA205" s="973"/>
      <c r="VUB205" s="973"/>
      <c r="VUC205" s="973"/>
      <c r="VUD205" s="973"/>
      <c r="VUE205" s="973"/>
      <c r="VUF205" s="973"/>
      <c r="VUG205" s="973"/>
      <c r="VUH205" s="973"/>
      <c r="VUI205" s="973"/>
      <c r="VUJ205" s="973"/>
      <c r="VUK205" s="973"/>
      <c r="VUL205" s="973"/>
      <c r="VUM205" s="973"/>
      <c r="VUN205" s="973"/>
      <c r="VUO205" s="973"/>
      <c r="VUP205" s="973"/>
      <c r="VUQ205" s="973"/>
      <c r="VUR205" s="973"/>
      <c r="VUS205" s="973"/>
      <c r="VUT205" s="973"/>
      <c r="VUU205" s="973"/>
      <c r="VUV205" s="973"/>
      <c r="VUW205" s="973"/>
      <c r="VUX205" s="973"/>
      <c r="VUY205" s="973"/>
      <c r="VUZ205" s="973"/>
      <c r="VVA205" s="973"/>
      <c r="VVB205" s="973"/>
      <c r="VVC205" s="973"/>
      <c r="VVD205" s="973"/>
      <c r="VVE205" s="973"/>
      <c r="VVF205" s="973"/>
      <c r="VVG205" s="973"/>
      <c r="VVH205" s="973"/>
      <c r="VVI205" s="973"/>
      <c r="VVJ205" s="973"/>
      <c r="VVK205" s="973"/>
      <c r="VVL205" s="973"/>
      <c r="VVM205" s="973"/>
      <c r="VVN205" s="973"/>
      <c r="VVO205" s="973"/>
      <c r="VVP205" s="973"/>
      <c r="VVQ205" s="973"/>
      <c r="VVR205" s="973"/>
      <c r="VVS205" s="973"/>
      <c r="VVT205" s="973"/>
      <c r="VVU205" s="973"/>
      <c r="VVV205" s="973"/>
      <c r="VVW205" s="973"/>
      <c r="VVX205" s="973"/>
      <c r="VVY205" s="973"/>
      <c r="VVZ205" s="973"/>
      <c r="VWA205" s="973"/>
      <c r="VWB205" s="973"/>
      <c r="VWC205" s="973"/>
      <c r="VWD205" s="973"/>
      <c r="VWE205" s="973"/>
      <c r="VWF205" s="973"/>
      <c r="VWG205" s="973"/>
      <c r="VWH205" s="973"/>
      <c r="VWI205" s="973"/>
      <c r="VWJ205" s="973"/>
      <c r="VWK205" s="973"/>
      <c r="VWL205" s="973"/>
      <c r="VWM205" s="973"/>
      <c r="VWN205" s="973"/>
      <c r="VWO205" s="973"/>
      <c r="VWP205" s="973"/>
      <c r="VWQ205" s="973"/>
      <c r="VWR205" s="973"/>
      <c r="VWS205" s="973"/>
      <c r="VWT205" s="973"/>
      <c r="VWU205" s="973"/>
      <c r="VWV205" s="973"/>
      <c r="VWW205" s="973"/>
      <c r="VWX205" s="973"/>
      <c r="VWY205" s="973"/>
      <c r="VWZ205" s="973"/>
      <c r="VXA205" s="973"/>
      <c r="VXB205" s="973"/>
      <c r="VXC205" s="973"/>
      <c r="VXD205" s="973"/>
      <c r="VXE205" s="973"/>
      <c r="VXF205" s="973"/>
      <c r="VXG205" s="973"/>
      <c r="VXH205" s="973"/>
      <c r="VXI205" s="973"/>
      <c r="VXJ205" s="973"/>
      <c r="VXK205" s="973"/>
      <c r="VXL205" s="973"/>
      <c r="VXM205" s="973"/>
      <c r="VXN205" s="973"/>
      <c r="VXO205" s="973"/>
      <c r="VXP205" s="973"/>
      <c r="VXQ205" s="973"/>
      <c r="VXR205" s="973"/>
      <c r="VXS205" s="973"/>
      <c r="VXT205" s="973"/>
      <c r="VXU205" s="973"/>
      <c r="VXV205" s="973"/>
      <c r="VXW205" s="973"/>
      <c r="VXX205" s="973"/>
      <c r="VXY205" s="973"/>
      <c r="VXZ205" s="973"/>
      <c r="VYA205" s="973"/>
      <c r="VYB205" s="973"/>
      <c r="VYC205" s="973"/>
      <c r="VYD205" s="973"/>
      <c r="VYE205" s="973"/>
      <c r="VYF205" s="973"/>
      <c r="VYG205" s="973"/>
      <c r="VYH205" s="973"/>
      <c r="VYI205" s="973"/>
      <c r="VYJ205" s="973"/>
      <c r="VYK205" s="973"/>
      <c r="VYL205" s="973"/>
      <c r="VYM205" s="973"/>
      <c r="VYN205" s="973"/>
      <c r="VYO205" s="973"/>
      <c r="VYP205" s="973"/>
      <c r="VYQ205" s="973"/>
      <c r="VYR205" s="973"/>
      <c r="VYS205" s="973"/>
      <c r="VYT205" s="973"/>
      <c r="VYU205" s="973"/>
      <c r="VYV205" s="973"/>
      <c r="VYW205" s="973"/>
      <c r="VYX205" s="973"/>
      <c r="VYY205" s="973"/>
      <c r="VYZ205" s="973"/>
      <c r="VZA205" s="973"/>
      <c r="VZB205" s="973"/>
      <c r="VZC205" s="973"/>
      <c r="VZD205" s="973"/>
      <c r="VZE205" s="973"/>
      <c r="VZF205" s="973"/>
      <c r="VZG205" s="973"/>
      <c r="VZH205" s="973"/>
      <c r="VZI205" s="973"/>
      <c r="VZJ205" s="973"/>
      <c r="VZK205" s="973"/>
      <c r="VZL205" s="973"/>
      <c r="VZM205" s="973"/>
      <c r="VZN205" s="973"/>
      <c r="VZO205" s="973"/>
      <c r="VZP205" s="973"/>
      <c r="VZQ205" s="973"/>
      <c r="VZR205" s="973"/>
      <c r="VZS205" s="973"/>
      <c r="VZT205" s="973"/>
      <c r="VZU205" s="973"/>
      <c r="VZV205" s="973"/>
      <c r="VZW205" s="973"/>
      <c r="VZX205" s="973"/>
      <c r="VZY205" s="973"/>
      <c r="VZZ205" s="973"/>
      <c r="WAA205" s="973"/>
      <c r="WAB205" s="973"/>
      <c r="WAC205" s="973"/>
      <c r="WAD205" s="973"/>
      <c r="WAE205" s="973"/>
      <c r="WAF205" s="973"/>
      <c r="WAG205" s="973"/>
      <c r="WAH205" s="973"/>
      <c r="WAI205" s="973"/>
      <c r="WAJ205" s="973"/>
      <c r="WAK205" s="973"/>
      <c r="WAL205" s="973"/>
      <c r="WAM205" s="973"/>
      <c r="WAN205" s="973"/>
      <c r="WAO205" s="973"/>
      <c r="WAP205" s="973"/>
      <c r="WAQ205" s="973"/>
      <c r="WAR205" s="973"/>
      <c r="WAS205" s="973"/>
      <c r="WAT205" s="973"/>
      <c r="WAU205" s="973"/>
      <c r="WAV205" s="973"/>
      <c r="WAW205" s="973"/>
      <c r="WAX205" s="973"/>
      <c r="WAY205" s="973"/>
      <c r="WAZ205" s="973"/>
      <c r="WBA205" s="973"/>
      <c r="WBB205" s="973"/>
      <c r="WBC205" s="973"/>
      <c r="WBD205" s="973"/>
      <c r="WBE205" s="973"/>
      <c r="WBF205" s="973"/>
      <c r="WBG205" s="973"/>
      <c r="WBH205" s="973"/>
      <c r="WBI205" s="973"/>
      <c r="WBJ205" s="973"/>
      <c r="WBK205" s="973"/>
      <c r="WBL205" s="973"/>
      <c r="WBM205" s="973"/>
      <c r="WBN205" s="973"/>
      <c r="WBO205" s="973"/>
      <c r="WBP205" s="973"/>
      <c r="WBQ205" s="973"/>
      <c r="WBR205" s="973"/>
      <c r="WBS205" s="973"/>
      <c r="WBT205" s="973"/>
      <c r="WBU205" s="973"/>
      <c r="WBV205" s="973"/>
      <c r="WBW205" s="973"/>
      <c r="WBX205" s="973"/>
      <c r="WBY205" s="973"/>
      <c r="WBZ205" s="973"/>
      <c r="WCA205" s="973"/>
      <c r="WCB205" s="973"/>
      <c r="WCC205" s="973"/>
      <c r="WCD205" s="973"/>
      <c r="WCE205" s="973"/>
      <c r="WCF205" s="973"/>
      <c r="WCG205" s="973"/>
      <c r="WCH205" s="973"/>
      <c r="WCI205" s="973"/>
      <c r="WCJ205" s="973"/>
      <c r="WCK205" s="973"/>
      <c r="WCL205" s="973"/>
      <c r="WCM205" s="973"/>
      <c r="WCN205" s="973"/>
      <c r="WCO205" s="973"/>
      <c r="WCP205" s="973"/>
      <c r="WCQ205" s="973"/>
      <c r="WCR205" s="973"/>
      <c r="WCS205" s="973"/>
      <c r="WCT205" s="973"/>
      <c r="WCU205" s="973"/>
      <c r="WCV205" s="973"/>
      <c r="WCW205" s="973"/>
      <c r="WCX205" s="973"/>
      <c r="WCY205" s="973"/>
      <c r="WCZ205" s="973"/>
      <c r="WDA205" s="973"/>
      <c r="WDB205" s="973"/>
      <c r="WDC205" s="973"/>
      <c r="WDD205" s="973"/>
      <c r="WDE205" s="973"/>
      <c r="WDF205" s="973"/>
      <c r="WDG205" s="973"/>
      <c r="WDH205" s="973"/>
      <c r="WDI205" s="973"/>
      <c r="WDJ205" s="973"/>
      <c r="WDK205" s="973"/>
      <c r="WDL205" s="973"/>
      <c r="WDM205" s="973"/>
      <c r="WDN205" s="973"/>
      <c r="WDO205" s="973"/>
      <c r="WDP205" s="973"/>
      <c r="WDQ205" s="973"/>
      <c r="WDR205" s="973"/>
      <c r="WDS205" s="973"/>
      <c r="WDT205" s="973"/>
      <c r="WDU205" s="973"/>
      <c r="WDV205" s="973"/>
      <c r="WDW205" s="973"/>
      <c r="WDX205" s="973"/>
      <c r="WDY205" s="973"/>
      <c r="WDZ205" s="973"/>
      <c r="WEA205" s="973"/>
      <c r="WEB205" s="973"/>
      <c r="WEC205" s="973"/>
      <c r="WED205" s="973"/>
      <c r="WEE205" s="973"/>
      <c r="WEF205" s="973"/>
      <c r="WEG205" s="973"/>
      <c r="WEH205" s="973"/>
      <c r="WEI205" s="973"/>
      <c r="WEJ205" s="973"/>
      <c r="WEK205" s="973"/>
      <c r="WEL205" s="973"/>
      <c r="WEM205" s="973"/>
      <c r="WEN205" s="973"/>
      <c r="WEO205" s="973"/>
      <c r="WEP205" s="973"/>
      <c r="WEQ205" s="973"/>
      <c r="WER205" s="973"/>
      <c r="WES205" s="973"/>
      <c r="WET205" s="973"/>
      <c r="WEU205" s="973"/>
      <c r="WEV205" s="973"/>
      <c r="WEW205" s="973"/>
      <c r="WEX205" s="973"/>
      <c r="WEY205" s="973"/>
      <c r="WEZ205" s="973"/>
      <c r="WFA205" s="973"/>
      <c r="WFB205" s="973"/>
      <c r="WFC205" s="973"/>
      <c r="WFD205" s="973"/>
      <c r="WFE205" s="973"/>
      <c r="WFF205" s="973"/>
      <c r="WFG205" s="973"/>
      <c r="WFH205" s="973"/>
      <c r="WFI205" s="973"/>
      <c r="WFJ205" s="973"/>
      <c r="WFK205" s="973"/>
      <c r="WFL205" s="973"/>
      <c r="WFM205" s="973"/>
      <c r="WFN205" s="973"/>
      <c r="WFO205" s="973"/>
      <c r="WFP205" s="973"/>
      <c r="WFQ205" s="973"/>
      <c r="WFR205" s="973"/>
      <c r="WFS205" s="973"/>
      <c r="WFT205" s="973"/>
      <c r="WFU205" s="973"/>
      <c r="WFV205" s="973"/>
      <c r="WFW205" s="973"/>
      <c r="WFX205" s="973"/>
      <c r="WFY205" s="973"/>
      <c r="WFZ205" s="973"/>
      <c r="WGA205" s="973"/>
      <c r="WGB205" s="973"/>
      <c r="WGC205" s="973"/>
      <c r="WGD205" s="973"/>
      <c r="WGE205" s="973"/>
      <c r="WGF205" s="973"/>
      <c r="WGG205" s="973"/>
      <c r="WGH205" s="973"/>
      <c r="WGI205" s="973"/>
      <c r="WGJ205" s="973"/>
      <c r="WGK205" s="973"/>
      <c r="WGL205" s="973"/>
      <c r="WGM205" s="973"/>
      <c r="WGN205" s="973"/>
      <c r="WGO205" s="973"/>
      <c r="WGP205" s="973"/>
      <c r="WGQ205" s="973"/>
      <c r="WGR205" s="973"/>
      <c r="WGS205" s="973"/>
      <c r="WGT205" s="973"/>
      <c r="WGU205" s="973"/>
      <c r="WGV205" s="973"/>
      <c r="WGW205" s="973"/>
      <c r="WGX205" s="973"/>
      <c r="WGY205" s="973"/>
      <c r="WGZ205" s="973"/>
      <c r="WHA205" s="973"/>
      <c r="WHB205" s="973"/>
      <c r="WHC205" s="973"/>
      <c r="WHD205" s="973"/>
      <c r="WHE205" s="973"/>
      <c r="WHF205" s="973"/>
      <c r="WHG205" s="973"/>
      <c r="WHH205" s="973"/>
      <c r="WHI205" s="973"/>
      <c r="WHJ205" s="973"/>
      <c r="WHK205" s="973"/>
      <c r="WHL205" s="973"/>
      <c r="WHM205" s="973"/>
      <c r="WHN205" s="973"/>
      <c r="WHO205" s="973"/>
      <c r="WHP205" s="973"/>
      <c r="WHQ205" s="973"/>
      <c r="WHR205" s="973"/>
      <c r="WHS205" s="973"/>
      <c r="WHT205" s="973"/>
      <c r="WHU205" s="973"/>
      <c r="WHV205" s="973"/>
      <c r="WHW205" s="973"/>
      <c r="WHX205" s="973"/>
      <c r="WHY205" s="973"/>
      <c r="WHZ205" s="973"/>
      <c r="WIA205" s="973"/>
      <c r="WIB205" s="973"/>
      <c r="WIC205" s="973"/>
      <c r="WID205" s="973"/>
      <c r="WIE205" s="973"/>
      <c r="WIF205" s="973"/>
      <c r="WIG205" s="973"/>
      <c r="WIH205" s="973"/>
      <c r="WII205" s="973"/>
      <c r="WIJ205" s="973"/>
      <c r="WIK205" s="973"/>
      <c r="WIL205" s="973"/>
      <c r="WIM205" s="973"/>
      <c r="WIN205" s="973"/>
      <c r="WIO205" s="973"/>
      <c r="WIP205" s="973"/>
      <c r="WIQ205" s="973"/>
      <c r="WIR205" s="973"/>
      <c r="WIS205" s="973"/>
      <c r="WIT205" s="973"/>
      <c r="WIU205" s="973"/>
      <c r="WIV205" s="973"/>
      <c r="WIW205" s="973"/>
      <c r="WIX205" s="973"/>
      <c r="WIY205" s="973"/>
      <c r="WIZ205" s="973"/>
      <c r="WJA205" s="973"/>
      <c r="WJB205" s="973"/>
      <c r="WJC205" s="973"/>
      <c r="WJD205" s="973"/>
      <c r="WJE205" s="973"/>
      <c r="WJF205" s="973"/>
      <c r="WJG205" s="973"/>
      <c r="WJH205" s="973"/>
      <c r="WJI205" s="973"/>
      <c r="WJJ205" s="973"/>
      <c r="WJK205" s="973"/>
      <c r="WJL205" s="973"/>
      <c r="WJM205" s="973"/>
      <c r="WJN205" s="973"/>
      <c r="WJO205" s="973"/>
      <c r="WJP205" s="973"/>
      <c r="WJQ205" s="973"/>
      <c r="WJR205" s="973"/>
      <c r="WJS205" s="973"/>
      <c r="WJT205" s="973"/>
      <c r="WJU205" s="973"/>
      <c r="WJV205" s="973"/>
      <c r="WJW205" s="973"/>
      <c r="WJX205" s="973"/>
      <c r="WJY205" s="973"/>
      <c r="WJZ205" s="973"/>
      <c r="WKA205" s="973"/>
      <c r="WKB205" s="973"/>
      <c r="WKC205" s="973"/>
      <c r="WKD205" s="973"/>
      <c r="WKE205" s="973"/>
      <c r="WKF205" s="973"/>
      <c r="WKG205" s="973"/>
      <c r="WKH205" s="973"/>
      <c r="WKI205" s="973"/>
      <c r="WKJ205" s="973"/>
      <c r="WKK205" s="973"/>
      <c r="WKL205" s="973"/>
      <c r="WKM205" s="973"/>
      <c r="WKN205" s="973"/>
      <c r="WKO205" s="973"/>
      <c r="WKP205" s="973"/>
      <c r="WKQ205" s="973"/>
      <c r="WKR205" s="973"/>
      <c r="WKS205" s="973"/>
      <c r="WKT205" s="973"/>
      <c r="WKU205" s="973"/>
      <c r="WKV205" s="973"/>
      <c r="WKW205" s="973"/>
      <c r="WKX205" s="973"/>
      <c r="WKY205" s="973"/>
      <c r="WKZ205" s="973"/>
      <c r="WLA205" s="973"/>
      <c r="WLB205" s="973"/>
      <c r="WLC205" s="973"/>
      <c r="WLD205" s="973"/>
      <c r="WLE205" s="973"/>
      <c r="WLF205" s="973"/>
      <c r="WLG205" s="973"/>
      <c r="WLH205" s="973"/>
      <c r="WLI205" s="973"/>
      <c r="WLJ205" s="973"/>
      <c r="WLK205" s="973"/>
      <c r="WLL205" s="973"/>
      <c r="WLM205" s="973"/>
      <c r="WLN205" s="973"/>
      <c r="WLO205" s="973"/>
      <c r="WLP205" s="973"/>
      <c r="WLQ205" s="973"/>
      <c r="WLR205" s="973"/>
      <c r="WLS205" s="973"/>
      <c r="WLT205" s="973"/>
      <c r="WLU205" s="973"/>
      <c r="WLV205" s="973"/>
      <c r="WLW205" s="973"/>
      <c r="WLX205" s="973"/>
      <c r="WLY205" s="973"/>
      <c r="WLZ205" s="973"/>
      <c r="WMA205" s="973"/>
      <c r="WMB205" s="973"/>
      <c r="WMC205" s="973"/>
      <c r="WMD205" s="973"/>
      <c r="WME205" s="973"/>
      <c r="WMF205" s="973"/>
      <c r="WMG205" s="973"/>
      <c r="WMH205" s="973"/>
      <c r="WMI205" s="973"/>
      <c r="WMJ205" s="973"/>
      <c r="WMK205" s="973"/>
      <c r="WML205" s="973"/>
      <c r="WMM205" s="973"/>
      <c r="WMN205" s="973"/>
      <c r="WMO205" s="973"/>
      <c r="WMP205" s="973"/>
      <c r="WMQ205" s="973"/>
      <c r="WMR205" s="973"/>
      <c r="WMS205" s="973"/>
      <c r="WMT205" s="973"/>
      <c r="WMU205" s="973"/>
      <c r="WMV205" s="973"/>
      <c r="WMW205" s="973"/>
      <c r="WMX205" s="973"/>
      <c r="WMY205" s="973"/>
      <c r="WMZ205" s="973"/>
      <c r="WNA205" s="973"/>
      <c r="WNB205" s="973"/>
      <c r="WNC205" s="973"/>
      <c r="WND205" s="973"/>
      <c r="WNE205" s="973"/>
      <c r="WNF205" s="973"/>
      <c r="WNG205" s="973"/>
      <c r="WNH205" s="973"/>
      <c r="WNI205" s="973"/>
      <c r="WNJ205" s="973"/>
      <c r="WNK205" s="973"/>
      <c r="WNL205" s="973"/>
      <c r="WNM205" s="973"/>
      <c r="WNN205" s="973"/>
      <c r="WNO205" s="973"/>
      <c r="WNP205" s="973"/>
      <c r="WNQ205" s="973"/>
      <c r="WNR205" s="973"/>
      <c r="WNS205" s="973"/>
      <c r="WNT205" s="973"/>
      <c r="WNU205" s="973"/>
      <c r="WNV205" s="973"/>
      <c r="WNW205" s="973"/>
      <c r="WNX205" s="973"/>
      <c r="WNY205" s="973"/>
      <c r="WNZ205" s="973"/>
      <c r="WOA205" s="973"/>
      <c r="WOB205" s="973"/>
      <c r="WOC205" s="973"/>
      <c r="WOD205" s="973"/>
      <c r="WOE205" s="973"/>
      <c r="WOF205" s="973"/>
      <c r="WOG205" s="973"/>
      <c r="WOH205" s="973"/>
      <c r="WOI205" s="973"/>
      <c r="WOJ205" s="973"/>
      <c r="WOK205" s="973"/>
      <c r="WOL205" s="973"/>
      <c r="WOM205" s="973"/>
      <c r="WON205" s="973"/>
      <c r="WOO205" s="973"/>
      <c r="WOP205" s="973"/>
      <c r="WOQ205" s="973"/>
      <c r="WOR205" s="973"/>
      <c r="WOS205" s="973"/>
      <c r="WOT205" s="973"/>
      <c r="WOU205" s="973"/>
      <c r="WOV205" s="973"/>
      <c r="WOW205" s="973"/>
      <c r="WOX205" s="973"/>
      <c r="WOY205" s="973"/>
      <c r="WOZ205" s="973"/>
      <c r="WPA205" s="973"/>
      <c r="WPB205" s="973"/>
      <c r="WPC205" s="973"/>
      <c r="WPD205" s="973"/>
      <c r="WPE205" s="973"/>
      <c r="WPF205" s="973"/>
      <c r="WPG205" s="973"/>
      <c r="WPH205" s="973"/>
      <c r="WPI205" s="973"/>
      <c r="WPJ205" s="973"/>
      <c r="WPK205" s="973"/>
      <c r="WPL205" s="973"/>
      <c r="WPM205" s="973"/>
      <c r="WPN205" s="973"/>
      <c r="WPO205" s="973"/>
      <c r="WPP205" s="973"/>
      <c r="WPQ205" s="973"/>
      <c r="WPR205" s="973"/>
      <c r="WPS205" s="973"/>
      <c r="WPT205" s="973"/>
      <c r="WPU205" s="973"/>
      <c r="WPV205" s="973"/>
      <c r="WPW205" s="973"/>
      <c r="WPX205" s="973"/>
      <c r="WPY205" s="973"/>
      <c r="WPZ205" s="973"/>
      <c r="WQA205" s="973"/>
      <c r="WQB205" s="973"/>
      <c r="WQC205" s="973"/>
      <c r="WQD205" s="973"/>
      <c r="WQE205" s="973"/>
      <c r="WQF205" s="973"/>
      <c r="WQG205" s="973"/>
      <c r="WQH205" s="973"/>
      <c r="WQI205" s="973"/>
      <c r="WQJ205" s="973"/>
      <c r="WQK205" s="973"/>
      <c r="WQL205" s="973"/>
      <c r="WQM205" s="973"/>
      <c r="WQN205" s="973"/>
      <c r="WQO205" s="973"/>
      <c r="WQP205" s="973"/>
      <c r="WQQ205" s="973"/>
      <c r="WQR205" s="973"/>
      <c r="WQS205" s="973"/>
      <c r="WQT205" s="973"/>
      <c r="WQU205" s="973"/>
      <c r="WQV205" s="973"/>
      <c r="WQW205" s="973"/>
      <c r="WQX205" s="973"/>
      <c r="WQY205" s="973"/>
      <c r="WQZ205" s="973"/>
      <c r="WRA205" s="973"/>
      <c r="WRB205" s="973"/>
      <c r="WRC205" s="973"/>
      <c r="WRD205" s="973"/>
      <c r="WRE205" s="973"/>
      <c r="WRF205" s="973"/>
      <c r="WRG205" s="973"/>
      <c r="WRH205" s="973"/>
      <c r="WRI205" s="973"/>
      <c r="WRJ205" s="973"/>
      <c r="WRK205" s="973"/>
      <c r="WRL205" s="973"/>
      <c r="WRM205" s="973"/>
      <c r="WRN205" s="973"/>
      <c r="WRO205" s="973"/>
      <c r="WRP205" s="973"/>
      <c r="WRQ205" s="973"/>
      <c r="WRR205" s="973"/>
      <c r="WRS205" s="973"/>
      <c r="WRT205" s="973"/>
      <c r="WRU205" s="973"/>
      <c r="WRV205" s="973"/>
      <c r="WRW205" s="973"/>
      <c r="WRX205" s="973"/>
      <c r="WRY205" s="973"/>
      <c r="WRZ205" s="973"/>
      <c r="WSA205" s="973"/>
      <c r="WSB205" s="973"/>
      <c r="WSC205" s="973"/>
      <c r="WSD205" s="973"/>
      <c r="WSE205" s="973"/>
      <c r="WSF205" s="973"/>
      <c r="WSG205" s="973"/>
      <c r="WSH205" s="973"/>
      <c r="WSI205" s="973"/>
      <c r="WSJ205" s="973"/>
      <c r="WSK205" s="973"/>
      <c r="WSL205" s="973"/>
      <c r="WSM205" s="973"/>
      <c r="WSN205" s="973"/>
      <c r="WSO205" s="973"/>
      <c r="WSP205" s="973"/>
      <c r="WSQ205" s="973"/>
      <c r="WSR205" s="973"/>
      <c r="WSS205" s="973"/>
      <c r="WST205" s="973"/>
      <c r="WSU205" s="973"/>
      <c r="WSV205" s="973"/>
      <c r="WSW205" s="973"/>
      <c r="WSX205" s="973"/>
      <c r="WSY205" s="973"/>
      <c r="WSZ205" s="973"/>
      <c r="WTA205" s="973"/>
      <c r="WTB205" s="973"/>
      <c r="WTC205" s="973"/>
      <c r="WTD205" s="973"/>
      <c r="WTE205" s="973"/>
      <c r="WTF205" s="973"/>
      <c r="WTG205" s="973"/>
      <c r="WTH205" s="973"/>
      <c r="WTI205" s="973"/>
      <c r="WTJ205" s="973"/>
      <c r="WTK205" s="973"/>
      <c r="WTL205" s="973"/>
      <c r="WTM205" s="973"/>
      <c r="WTN205" s="973"/>
      <c r="WTO205" s="973"/>
      <c r="WTP205" s="973"/>
      <c r="WTQ205" s="973"/>
      <c r="WTR205" s="973"/>
      <c r="WTS205" s="973"/>
      <c r="WTT205" s="973"/>
      <c r="WTU205" s="973"/>
      <c r="WTV205" s="973"/>
      <c r="WTW205" s="973"/>
      <c r="WTX205" s="973"/>
      <c r="WTY205" s="973"/>
      <c r="WTZ205" s="973"/>
      <c r="WUA205" s="973"/>
      <c r="WUB205" s="973"/>
      <c r="WUC205" s="973"/>
      <c r="WUD205" s="973"/>
      <c r="WUE205" s="973"/>
      <c r="WUF205" s="973"/>
      <c r="WUG205" s="973"/>
      <c r="WUH205" s="973"/>
      <c r="WUI205" s="973"/>
      <c r="WUJ205" s="973"/>
      <c r="WUK205" s="973"/>
      <c r="WUL205" s="973"/>
      <c r="WUM205" s="973"/>
      <c r="WUN205" s="973"/>
      <c r="WUO205" s="973"/>
      <c r="WUP205" s="973"/>
      <c r="WUQ205" s="973"/>
      <c r="WUR205" s="973"/>
      <c r="WUS205" s="973"/>
      <c r="WUT205" s="973"/>
      <c r="WUU205" s="973"/>
      <c r="WUV205" s="973"/>
      <c r="WUW205" s="973"/>
      <c r="WUX205" s="973"/>
      <c r="WUY205" s="973"/>
      <c r="WUZ205" s="973"/>
      <c r="WVA205" s="973"/>
      <c r="WVB205" s="973"/>
      <c r="WVC205" s="973"/>
      <c r="WVD205" s="973"/>
      <c r="WVE205" s="973"/>
      <c r="WVF205" s="973"/>
      <c r="WVG205" s="973"/>
      <c r="WVH205" s="973"/>
      <c r="WVI205" s="973"/>
      <c r="WVJ205" s="973"/>
      <c r="WVK205" s="973"/>
      <c r="WVL205" s="973"/>
      <c r="WVM205" s="973"/>
      <c r="WVN205" s="973"/>
      <c r="WVO205" s="973"/>
      <c r="WVP205" s="973"/>
      <c r="WVQ205" s="973"/>
      <c r="WVR205" s="973"/>
      <c r="WVS205" s="973"/>
      <c r="WVT205" s="973"/>
      <c r="WVU205" s="973"/>
      <c r="WVV205" s="973"/>
      <c r="WVW205" s="973"/>
      <c r="WVX205" s="973"/>
      <c r="WVY205" s="973"/>
      <c r="WVZ205" s="973"/>
      <c r="WWA205" s="973"/>
      <c r="WWB205" s="973"/>
      <c r="WWC205" s="973"/>
      <c r="WWD205" s="973"/>
      <c r="WWE205" s="973"/>
      <c r="WWF205" s="973"/>
      <c r="WWG205" s="973"/>
      <c r="WWH205" s="973"/>
      <c r="WWI205" s="973"/>
      <c r="WWJ205" s="973"/>
      <c r="WWK205" s="973"/>
      <c r="WWL205" s="973"/>
      <c r="WWM205" s="973"/>
      <c r="WWN205" s="973"/>
      <c r="WWO205" s="973"/>
      <c r="WWP205" s="973"/>
      <c r="WWQ205" s="973"/>
      <c r="WWR205" s="973"/>
      <c r="WWS205" s="973"/>
      <c r="WWT205" s="973"/>
      <c r="WWU205" s="973"/>
      <c r="WWV205" s="973"/>
      <c r="WWW205" s="973"/>
      <c r="WWX205" s="973"/>
      <c r="WWY205" s="973"/>
      <c r="WWZ205" s="973"/>
      <c r="WXA205" s="973"/>
      <c r="WXB205" s="973"/>
      <c r="WXC205" s="973"/>
      <c r="WXD205" s="973"/>
      <c r="WXE205" s="973"/>
      <c r="WXF205" s="973"/>
      <c r="WXG205" s="973"/>
      <c r="WXH205" s="973"/>
      <c r="WXI205" s="973"/>
      <c r="WXJ205" s="973"/>
      <c r="WXK205" s="973"/>
      <c r="WXL205" s="973"/>
      <c r="WXM205" s="973"/>
      <c r="WXN205" s="973"/>
      <c r="WXO205" s="973"/>
      <c r="WXP205" s="973"/>
      <c r="WXQ205" s="973"/>
      <c r="WXR205" s="973"/>
      <c r="WXS205" s="973"/>
      <c r="WXT205" s="973"/>
      <c r="WXU205" s="973"/>
      <c r="WXV205" s="973"/>
      <c r="WXW205" s="973"/>
      <c r="WXX205" s="973"/>
      <c r="WXY205" s="973"/>
      <c r="WXZ205" s="973"/>
      <c r="WYA205" s="973"/>
      <c r="WYB205" s="973"/>
      <c r="WYC205" s="973"/>
      <c r="WYD205" s="973"/>
      <c r="WYE205" s="973"/>
      <c r="WYF205" s="973"/>
      <c r="WYG205" s="973"/>
      <c r="WYH205" s="973"/>
      <c r="WYI205" s="973"/>
      <c r="WYJ205" s="973"/>
      <c r="WYK205" s="973"/>
      <c r="WYL205" s="973"/>
      <c r="WYM205" s="973"/>
      <c r="WYN205" s="973"/>
      <c r="WYO205" s="973"/>
      <c r="WYP205" s="973"/>
      <c r="WYQ205" s="973"/>
      <c r="WYR205" s="973"/>
      <c r="WYS205" s="973"/>
      <c r="WYT205" s="973"/>
      <c r="WYU205" s="973"/>
      <c r="WYV205" s="973"/>
      <c r="WYW205" s="973"/>
      <c r="WYX205" s="973"/>
      <c r="WYY205" s="973"/>
      <c r="WYZ205" s="973"/>
      <c r="WZA205" s="973"/>
      <c r="WZB205" s="973"/>
      <c r="WZC205" s="973"/>
      <c r="WZD205" s="973"/>
      <c r="WZE205" s="973"/>
      <c r="WZF205" s="973"/>
      <c r="WZG205" s="973"/>
      <c r="WZH205" s="973"/>
      <c r="WZI205" s="973"/>
      <c r="WZJ205" s="973"/>
      <c r="WZK205" s="973"/>
      <c r="WZL205" s="973"/>
      <c r="WZM205" s="973"/>
      <c r="WZN205" s="973"/>
      <c r="WZO205" s="973"/>
      <c r="WZP205" s="973"/>
      <c r="WZQ205" s="973"/>
      <c r="WZR205" s="973"/>
      <c r="WZS205" s="973"/>
      <c r="WZT205" s="973"/>
      <c r="WZU205" s="973"/>
      <c r="WZV205" s="973"/>
      <c r="WZW205" s="973"/>
      <c r="WZX205" s="973"/>
      <c r="WZY205" s="973"/>
      <c r="WZZ205" s="973"/>
      <c r="XAA205" s="973"/>
      <c r="XAB205" s="973"/>
      <c r="XAC205" s="973"/>
      <c r="XAD205" s="973"/>
      <c r="XAE205" s="973"/>
      <c r="XAF205" s="973"/>
      <c r="XAG205" s="973"/>
      <c r="XAH205" s="973"/>
      <c r="XAI205" s="973"/>
      <c r="XAJ205" s="973"/>
      <c r="XAK205" s="973"/>
      <c r="XAL205" s="973"/>
      <c r="XAM205" s="973"/>
      <c r="XAN205" s="973"/>
      <c r="XAO205" s="973"/>
      <c r="XAP205" s="973"/>
      <c r="XAQ205" s="973"/>
      <c r="XAR205" s="973"/>
      <c r="XAS205" s="973"/>
      <c r="XAT205" s="973"/>
      <c r="XAU205" s="973"/>
      <c r="XAV205" s="973"/>
      <c r="XAW205" s="973"/>
      <c r="XAX205" s="973"/>
      <c r="XAY205" s="973"/>
      <c r="XAZ205" s="973"/>
      <c r="XBA205" s="973"/>
      <c r="XBB205" s="973"/>
      <c r="XBC205" s="973"/>
      <c r="XBD205" s="973"/>
      <c r="XBE205" s="973"/>
      <c r="XBF205" s="973"/>
      <c r="XBG205" s="973"/>
      <c r="XBH205" s="973"/>
      <c r="XBI205" s="973"/>
      <c r="XBJ205" s="973"/>
      <c r="XBK205" s="973"/>
      <c r="XBL205" s="973"/>
      <c r="XBM205" s="973"/>
      <c r="XBN205" s="973"/>
      <c r="XBO205" s="973"/>
      <c r="XBP205" s="973"/>
      <c r="XBQ205" s="973"/>
      <c r="XBR205" s="973"/>
      <c r="XBS205" s="973"/>
      <c r="XBT205" s="973"/>
      <c r="XBU205" s="973"/>
      <c r="XBV205" s="973"/>
      <c r="XBW205" s="973"/>
      <c r="XBX205" s="973"/>
      <c r="XBY205" s="973"/>
      <c r="XBZ205" s="973"/>
      <c r="XCA205" s="973"/>
      <c r="XCB205" s="973"/>
      <c r="XCC205" s="973"/>
      <c r="XCD205" s="973"/>
      <c r="XCE205" s="973"/>
      <c r="XCF205" s="973"/>
      <c r="XCG205" s="973"/>
      <c r="XCH205" s="973"/>
      <c r="XCI205" s="973"/>
      <c r="XCJ205" s="973"/>
      <c r="XCK205" s="973"/>
      <c r="XCL205" s="973"/>
      <c r="XCM205" s="973"/>
      <c r="XCN205" s="973"/>
      <c r="XCO205" s="973"/>
      <c r="XCP205" s="973"/>
      <c r="XCQ205" s="973"/>
      <c r="XCR205" s="973"/>
      <c r="XCS205" s="973"/>
      <c r="XCT205" s="973"/>
      <c r="XCU205" s="973"/>
      <c r="XCV205" s="973"/>
      <c r="XCW205" s="973"/>
      <c r="XCX205" s="973"/>
      <c r="XCY205" s="973"/>
      <c r="XCZ205" s="973"/>
      <c r="XDA205" s="973"/>
      <c r="XDB205" s="973"/>
      <c r="XDC205" s="973"/>
      <c r="XDD205" s="973"/>
      <c r="XDE205" s="973"/>
      <c r="XDF205" s="973"/>
      <c r="XDG205" s="973"/>
      <c r="XDH205" s="973"/>
      <c r="XDI205" s="973"/>
      <c r="XDJ205" s="973"/>
      <c r="XDK205" s="973"/>
      <c r="XDL205" s="973"/>
      <c r="XDM205" s="973"/>
      <c r="XDN205" s="973"/>
      <c r="XDO205" s="973"/>
      <c r="XDP205" s="973"/>
      <c r="XDQ205" s="973"/>
      <c r="XDR205" s="973"/>
      <c r="XDS205" s="973"/>
      <c r="XDT205" s="973"/>
      <c r="XDU205" s="973"/>
      <c r="XDV205" s="973"/>
      <c r="XDW205" s="973"/>
      <c r="XDX205" s="973"/>
      <c r="XDY205" s="973"/>
      <c r="XDZ205" s="973"/>
      <c r="XEA205" s="973"/>
      <c r="XEB205" s="973"/>
      <c r="XEC205" s="973"/>
      <c r="XED205" s="973"/>
      <c r="XEE205" s="973"/>
      <c r="XEF205" s="973"/>
      <c r="XEG205" s="973"/>
      <c r="XEH205" s="973"/>
      <c r="XEI205" s="973"/>
      <c r="XEJ205" s="973"/>
      <c r="XEK205" s="973"/>
      <c r="XEL205" s="973"/>
      <c r="XEM205" s="973"/>
      <c r="XEN205" s="973"/>
      <c r="XEO205" s="973"/>
      <c r="XEP205" s="973"/>
      <c r="XEQ205" s="973"/>
      <c r="XER205" s="973"/>
      <c r="XES205" s="973"/>
      <c r="XET205" s="973"/>
      <c r="XEU205" s="973"/>
      <c r="XEV205" s="973"/>
      <c r="XEW205" s="973"/>
      <c r="XEX205" s="973"/>
      <c r="XEY205" s="973"/>
      <c r="XEZ205" s="973"/>
      <c r="XFA205" s="973"/>
      <c r="XFB205" s="973"/>
      <c r="XFC205" s="973"/>
      <c r="XFD205" s="973"/>
    </row>
    <row r="206" spans="1:16384" x14ac:dyDescent="0.25">
      <c r="A206" s="984" t="s">
        <v>263</v>
      </c>
      <c r="B206" s="977"/>
      <c r="C206" s="972"/>
      <c r="D206" s="972"/>
      <c r="E206" s="972"/>
      <c r="F206" s="972"/>
      <c r="G206" s="972"/>
      <c r="H206" s="972"/>
      <c r="I206" s="972"/>
      <c r="J206" s="972"/>
      <c r="K206" s="985"/>
      <c r="L206" s="985"/>
      <c r="M206" s="985"/>
      <c r="N206" s="985"/>
      <c r="O206" s="972"/>
      <c r="P206" s="972"/>
      <c r="Q206" s="972"/>
      <c r="R206" s="972"/>
      <c r="S206" s="1160"/>
      <c r="T206" s="1122"/>
      <c r="U206" s="1122"/>
      <c r="V206" s="1122"/>
      <c r="W206" s="1122"/>
      <c r="X206" s="1122"/>
      <c r="Y206" s="1122"/>
      <c r="Z206" s="1122"/>
      <c r="AA206" s="1122"/>
      <c r="AB206" s="1122"/>
      <c r="AC206" s="1122"/>
      <c r="AD206" s="1122"/>
      <c r="AE206" s="1122"/>
      <c r="AF206" s="1170"/>
      <c r="AG206" s="1091"/>
      <c r="AH206" s="973"/>
      <c r="AI206" s="973"/>
      <c r="AJ206" s="973"/>
      <c r="AK206" s="973"/>
      <c r="AL206" s="973"/>
      <c r="AM206" s="973"/>
      <c r="AN206" s="973"/>
      <c r="AO206" s="973"/>
      <c r="AP206" s="973"/>
      <c r="AQ206" s="973"/>
      <c r="AR206" s="973"/>
      <c r="AS206" s="973"/>
      <c r="AT206" s="973"/>
      <c r="AU206" s="973"/>
      <c r="AV206" s="973"/>
      <c r="AW206" s="973"/>
      <c r="AX206" s="973"/>
      <c r="AY206" s="973"/>
      <c r="AZ206" s="973"/>
      <c r="BA206" s="973"/>
      <c r="BB206" s="973"/>
      <c r="BC206" s="973"/>
      <c r="BD206" s="973"/>
      <c r="BE206" s="973"/>
      <c r="BF206" s="973"/>
      <c r="BG206" s="973"/>
      <c r="BH206" s="973"/>
      <c r="BI206" s="973"/>
      <c r="BJ206" s="973"/>
      <c r="BK206" s="973"/>
      <c r="BL206" s="973"/>
      <c r="BM206" s="973"/>
      <c r="BN206" s="973"/>
      <c r="BO206" s="973"/>
      <c r="BP206" s="973"/>
      <c r="BQ206" s="973"/>
      <c r="BR206" s="973"/>
      <c r="BS206" s="973"/>
      <c r="BT206" s="973"/>
      <c r="BU206" s="973"/>
      <c r="BV206" s="973"/>
      <c r="BW206" s="973"/>
      <c r="BX206" s="973"/>
      <c r="BY206" s="973"/>
      <c r="BZ206" s="973"/>
      <c r="CA206" s="973"/>
      <c r="CB206" s="973"/>
      <c r="CC206" s="973"/>
      <c r="CD206" s="973"/>
      <c r="CE206" s="973"/>
      <c r="CF206" s="973"/>
      <c r="CG206" s="973"/>
      <c r="CH206" s="973"/>
      <c r="CI206" s="973"/>
      <c r="CJ206" s="973"/>
      <c r="CK206" s="973"/>
      <c r="CL206" s="973"/>
      <c r="CM206" s="973"/>
      <c r="CN206" s="973"/>
      <c r="CO206" s="973"/>
      <c r="CP206" s="973"/>
      <c r="CQ206" s="973"/>
      <c r="CR206" s="973"/>
      <c r="CS206" s="973"/>
      <c r="CT206" s="973"/>
      <c r="CU206" s="973"/>
      <c r="CV206" s="973"/>
      <c r="CW206" s="973"/>
      <c r="CX206" s="973"/>
      <c r="CY206" s="973"/>
      <c r="CZ206" s="973"/>
      <c r="DA206" s="973"/>
      <c r="DB206" s="973"/>
      <c r="DC206" s="973"/>
      <c r="DD206" s="973"/>
      <c r="DE206" s="973"/>
      <c r="DF206" s="973"/>
      <c r="DG206" s="973"/>
      <c r="DH206" s="973"/>
      <c r="DI206" s="973"/>
      <c r="DJ206" s="973"/>
      <c r="DK206" s="973"/>
      <c r="DL206" s="973"/>
      <c r="DM206" s="973"/>
      <c r="DN206" s="973"/>
      <c r="DO206" s="973"/>
      <c r="DP206" s="973"/>
      <c r="DQ206" s="973"/>
      <c r="DR206" s="973"/>
      <c r="DS206" s="973"/>
      <c r="DT206" s="973"/>
      <c r="DU206" s="973"/>
      <c r="DV206" s="973"/>
      <c r="DW206" s="973"/>
      <c r="DX206" s="973"/>
      <c r="DY206" s="973"/>
      <c r="DZ206" s="973"/>
      <c r="EA206" s="973"/>
      <c r="EB206" s="973"/>
      <c r="EC206" s="973"/>
      <c r="ED206" s="973"/>
      <c r="EE206" s="973"/>
      <c r="EF206" s="973"/>
      <c r="EG206" s="973"/>
      <c r="EH206" s="973"/>
      <c r="EI206" s="973"/>
      <c r="EJ206" s="973"/>
      <c r="EK206" s="973"/>
      <c r="EL206" s="973"/>
      <c r="EM206" s="973"/>
      <c r="EN206" s="973"/>
      <c r="EO206" s="973"/>
      <c r="EP206" s="973"/>
      <c r="EQ206" s="973"/>
      <c r="ER206" s="973"/>
      <c r="ES206" s="973"/>
      <c r="ET206" s="973"/>
      <c r="EU206" s="973"/>
      <c r="EV206" s="973"/>
      <c r="EW206" s="973"/>
      <c r="EX206" s="973"/>
      <c r="EY206" s="973"/>
      <c r="EZ206" s="973"/>
      <c r="FA206" s="973"/>
      <c r="FB206" s="973"/>
      <c r="FC206" s="973"/>
      <c r="FD206" s="973"/>
      <c r="FE206" s="973"/>
      <c r="FF206" s="973"/>
      <c r="FG206" s="973"/>
      <c r="FH206" s="973"/>
      <c r="FI206" s="973"/>
      <c r="FJ206" s="973"/>
      <c r="FK206" s="973"/>
      <c r="FL206" s="973"/>
      <c r="FM206" s="973"/>
      <c r="FN206" s="973"/>
      <c r="FO206" s="973"/>
      <c r="FP206" s="973"/>
      <c r="FQ206" s="973"/>
      <c r="FR206" s="973"/>
      <c r="FS206" s="973"/>
      <c r="FT206" s="973"/>
      <c r="FU206" s="973"/>
      <c r="FV206" s="973"/>
      <c r="FW206" s="973"/>
      <c r="FX206" s="973"/>
      <c r="FY206" s="973"/>
      <c r="FZ206" s="973"/>
      <c r="GA206" s="973"/>
      <c r="GB206" s="973"/>
      <c r="GC206" s="973"/>
      <c r="GD206" s="973"/>
      <c r="GE206" s="973"/>
      <c r="GF206" s="973"/>
      <c r="GG206" s="973"/>
      <c r="GH206" s="973"/>
      <c r="GI206" s="973"/>
      <c r="GJ206" s="973"/>
      <c r="GK206" s="973"/>
      <c r="GL206" s="973"/>
      <c r="GM206" s="973"/>
      <c r="GN206" s="973"/>
      <c r="GO206" s="973"/>
      <c r="GP206" s="973"/>
      <c r="GQ206" s="973"/>
      <c r="GR206" s="973"/>
      <c r="GS206" s="973"/>
      <c r="GT206" s="973"/>
      <c r="GU206" s="973"/>
      <c r="GV206" s="973"/>
      <c r="GW206" s="973"/>
      <c r="GX206" s="973"/>
      <c r="GY206" s="973"/>
      <c r="GZ206" s="973"/>
      <c r="HA206" s="973"/>
      <c r="HB206" s="973"/>
      <c r="HC206" s="973"/>
      <c r="HD206" s="973"/>
      <c r="HE206" s="973"/>
      <c r="HF206" s="973"/>
      <c r="HG206" s="973"/>
      <c r="HH206" s="973"/>
      <c r="HI206" s="973"/>
      <c r="HJ206" s="973"/>
      <c r="HK206" s="973"/>
      <c r="HL206" s="973"/>
      <c r="HM206" s="973"/>
      <c r="HN206" s="973"/>
      <c r="HO206" s="973"/>
      <c r="HP206" s="973"/>
      <c r="HQ206" s="973"/>
      <c r="HR206" s="973"/>
      <c r="HS206" s="973"/>
      <c r="HT206" s="973"/>
      <c r="HU206" s="973"/>
      <c r="HV206" s="973"/>
      <c r="HW206" s="973"/>
      <c r="HX206" s="973"/>
      <c r="HY206" s="973"/>
      <c r="HZ206" s="973"/>
      <c r="IA206" s="973"/>
      <c r="IB206" s="973"/>
      <c r="IC206" s="973"/>
      <c r="ID206" s="973"/>
      <c r="IE206" s="973"/>
      <c r="IF206" s="973"/>
      <c r="IG206" s="973"/>
      <c r="IH206" s="973"/>
      <c r="II206" s="973"/>
      <c r="IJ206" s="973"/>
      <c r="IK206" s="973"/>
      <c r="IL206" s="973"/>
      <c r="IM206" s="973"/>
      <c r="IN206" s="973"/>
      <c r="IO206" s="973"/>
      <c r="IP206" s="973"/>
      <c r="IQ206" s="973"/>
      <c r="IR206" s="973"/>
      <c r="IS206" s="973"/>
      <c r="IT206" s="973"/>
      <c r="IU206" s="973"/>
      <c r="IV206" s="973"/>
      <c r="IW206" s="973"/>
      <c r="IX206" s="973"/>
      <c r="IY206" s="973"/>
      <c r="IZ206" s="973"/>
      <c r="JA206" s="973"/>
      <c r="JB206" s="973"/>
      <c r="JC206" s="973"/>
      <c r="JD206" s="973"/>
      <c r="JE206" s="973"/>
      <c r="JF206" s="973"/>
      <c r="JG206" s="973"/>
      <c r="JH206" s="973"/>
      <c r="JI206" s="973"/>
      <c r="JJ206" s="973"/>
      <c r="JK206" s="973"/>
      <c r="JL206" s="973"/>
      <c r="JM206" s="973"/>
      <c r="JN206" s="973"/>
      <c r="JO206" s="973"/>
      <c r="JP206" s="973"/>
      <c r="JQ206" s="973"/>
      <c r="JR206" s="973"/>
      <c r="JS206" s="973"/>
      <c r="JT206" s="973"/>
      <c r="JU206" s="973"/>
      <c r="JV206" s="973"/>
      <c r="JW206" s="973"/>
      <c r="JX206" s="973"/>
      <c r="JY206" s="973"/>
      <c r="JZ206" s="973"/>
      <c r="KA206" s="973"/>
      <c r="KB206" s="973"/>
      <c r="KC206" s="973"/>
      <c r="KD206" s="973"/>
      <c r="KE206" s="973"/>
      <c r="KF206" s="973"/>
      <c r="KG206" s="973"/>
      <c r="KH206" s="973"/>
      <c r="KI206" s="973"/>
      <c r="KJ206" s="973"/>
      <c r="KK206" s="973"/>
      <c r="KL206" s="973"/>
      <c r="KM206" s="973"/>
      <c r="KN206" s="973"/>
      <c r="KO206" s="973"/>
      <c r="KP206" s="973"/>
      <c r="KQ206" s="973"/>
      <c r="KR206" s="973"/>
      <c r="KS206" s="973"/>
      <c r="KT206" s="973"/>
      <c r="KU206" s="973"/>
      <c r="KV206" s="973"/>
      <c r="KW206" s="973"/>
      <c r="KX206" s="973"/>
      <c r="KY206" s="973"/>
      <c r="KZ206" s="973"/>
      <c r="LA206" s="973"/>
      <c r="LB206" s="973"/>
      <c r="LC206" s="973"/>
      <c r="LD206" s="973"/>
      <c r="LE206" s="973"/>
      <c r="LF206" s="973"/>
      <c r="LG206" s="973"/>
      <c r="LH206" s="973"/>
      <c r="LI206" s="973"/>
      <c r="LJ206" s="973"/>
      <c r="LK206" s="973"/>
      <c r="LL206" s="973"/>
      <c r="LM206" s="973"/>
      <c r="LN206" s="973"/>
      <c r="LO206" s="973"/>
      <c r="LP206" s="973"/>
      <c r="LQ206" s="973"/>
      <c r="LR206" s="973"/>
      <c r="LS206" s="973"/>
      <c r="LT206" s="973"/>
      <c r="LU206" s="973"/>
      <c r="LV206" s="973"/>
      <c r="LW206" s="973"/>
      <c r="LX206" s="973"/>
      <c r="LY206" s="973"/>
      <c r="LZ206" s="973"/>
      <c r="MA206" s="973"/>
      <c r="MB206" s="973"/>
      <c r="MC206" s="973"/>
      <c r="MD206" s="973"/>
      <c r="ME206" s="973"/>
      <c r="MF206" s="973"/>
      <c r="MG206" s="973"/>
      <c r="MH206" s="973"/>
      <c r="MI206" s="973"/>
      <c r="MJ206" s="973"/>
      <c r="MK206" s="973"/>
      <c r="ML206" s="973"/>
      <c r="MM206" s="973"/>
      <c r="MN206" s="973"/>
      <c r="MO206" s="973"/>
      <c r="MP206" s="973"/>
      <c r="MQ206" s="973"/>
      <c r="MR206" s="973"/>
      <c r="MS206" s="973"/>
      <c r="MT206" s="973"/>
      <c r="MU206" s="973"/>
      <c r="MV206" s="973"/>
      <c r="MW206" s="973"/>
      <c r="MX206" s="973"/>
      <c r="MY206" s="973"/>
      <c r="MZ206" s="973"/>
      <c r="NA206" s="973"/>
      <c r="NB206" s="973"/>
      <c r="NC206" s="973"/>
      <c r="ND206" s="973"/>
      <c r="NE206" s="973"/>
      <c r="NF206" s="973"/>
      <c r="NG206" s="973"/>
      <c r="NH206" s="973"/>
      <c r="NI206" s="973"/>
      <c r="NJ206" s="973"/>
      <c r="NK206" s="973"/>
      <c r="NL206" s="973"/>
      <c r="NM206" s="973"/>
      <c r="NN206" s="973"/>
      <c r="NO206" s="973"/>
      <c r="NP206" s="973"/>
      <c r="NQ206" s="973"/>
      <c r="NR206" s="973"/>
      <c r="NS206" s="973"/>
      <c r="NT206" s="973"/>
      <c r="NU206" s="973"/>
      <c r="NV206" s="973"/>
      <c r="NW206" s="973"/>
      <c r="NX206" s="973"/>
      <c r="NY206" s="973"/>
      <c r="NZ206" s="973"/>
      <c r="OA206" s="973"/>
      <c r="OB206" s="973"/>
      <c r="OC206" s="973"/>
      <c r="OD206" s="973"/>
      <c r="OE206" s="973"/>
      <c r="OF206" s="973"/>
      <c r="OG206" s="973"/>
      <c r="OH206" s="973"/>
      <c r="OI206" s="973"/>
      <c r="OJ206" s="973"/>
      <c r="OK206" s="973"/>
      <c r="OL206" s="973"/>
      <c r="OM206" s="973"/>
      <c r="ON206" s="973"/>
      <c r="OO206" s="973"/>
      <c r="OP206" s="973"/>
      <c r="OQ206" s="973"/>
      <c r="OR206" s="973"/>
      <c r="OS206" s="973"/>
      <c r="OT206" s="973"/>
      <c r="OU206" s="973"/>
      <c r="OV206" s="973"/>
      <c r="OW206" s="973"/>
      <c r="OX206" s="973"/>
      <c r="OY206" s="973"/>
      <c r="OZ206" s="973"/>
      <c r="PA206" s="973"/>
      <c r="PB206" s="973"/>
      <c r="PC206" s="973"/>
      <c r="PD206" s="973"/>
      <c r="PE206" s="973"/>
      <c r="PF206" s="973"/>
      <c r="PG206" s="973"/>
      <c r="PH206" s="973"/>
      <c r="PI206" s="973"/>
      <c r="PJ206" s="973"/>
      <c r="PK206" s="973"/>
      <c r="PL206" s="973"/>
      <c r="PM206" s="973"/>
      <c r="PN206" s="973"/>
      <c r="PO206" s="973"/>
      <c r="PP206" s="973"/>
      <c r="PQ206" s="973"/>
      <c r="PR206" s="973"/>
      <c r="PS206" s="973"/>
      <c r="PT206" s="973"/>
      <c r="PU206" s="973"/>
      <c r="PV206" s="973"/>
      <c r="PW206" s="973"/>
      <c r="PX206" s="973"/>
      <c r="PY206" s="973"/>
      <c r="PZ206" s="973"/>
      <c r="QA206" s="973"/>
      <c r="QB206" s="973"/>
      <c r="QC206" s="973"/>
      <c r="QD206" s="973"/>
      <c r="QE206" s="973"/>
      <c r="QF206" s="973"/>
      <c r="QG206" s="973"/>
      <c r="QH206" s="973"/>
      <c r="QI206" s="973"/>
      <c r="QJ206" s="973"/>
      <c r="QK206" s="973"/>
      <c r="QL206" s="973"/>
      <c r="QM206" s="973"/>
      <c r="QN206" s="973"/>
      <c r="QO206" s="973"/>
      <c r="QP206" s="973"/>
      <c r="QQ206" s="973"/>
      <c r="QR206" s="973"/>
      <c r="QS206" s="973"/>
      <c r="QT206" s="973"/>
      <c r="QU206" s="973"/>
      <c r="QV206" s="973"/>
      <c r="QW206" s="973"/>
      <c r="QX206" s="973"/>
      <c r="QY206" s="973"/>
      <c r="QZ206" s="973"/>
      <c r="RA206" s="973"/>
      <c r="RB206" s="973"/>
      <c r="RC206" s="973"/>
      <c r="RD206" s="973"/>
      <c r="RE206" s="973"/>
      <c r="RF206" s="973"/>
      <c r="RG206" s="973"/>
      <c r="RH206" s="973"/>
      <c r="RI206" s="973"/>
      <c r="RJ206" s="973"/>
      <c r="RK206" s="973"/>
      <c r="RL206" s="973"/>
      <c r="RM206" s="973"/>
      <c r="RN206" s="973"/>
      <c r="RO206" s="973"/>
      <c r="RP206" s="973"/>
      <c r="RQ206" s="973"/>
      <c r="RR206" s="973"/>
      <c r="RS206" s="973"/>
      <c r="RT206" s="973"/>
      <c r="RU206" s="973"/>
      <c r="RV206" s="973"/>
      <c r="RW206" s="973"/>
      <c r="RX206" s="973"/>
      <c r="RY206" s="973"/>
      <c r="RZ206" s="973"/>
      <c r="SA206" s="973"/>
      <c r="SB206" s="973"/>
      <c r="SC206" s="973"/>
      <c r="SD206" s="973"/>
      <c r="SE206" s="973"/>
      <c r="SF206" s="973"/>
      <c r="SG206" s="973"/>
      <c r="SH206" s="973"/>
      <c r="SI206" s="973"/>
      <c r="SJ206" s="973"/>
      <c r="SK206" s="973"/>
      <c r="SL206" s="973"/>
      <c r="SM206" s="973"/>
      <c r="SN206" s="973"/>
      <c r="SO206" s="973"/>
      <c r="SP206" s="973"/>
      <c r="SQ206" s="973"/>
      <c r="SR206" s="973"/>
      <c r="SS206" s="973"/>
      <c r="ST206" s="973"/>
      <c r="SU206" s="973"/>
      <c r="SV206" s="973"/>
      <c r="SW206" s="973"/>
      <c r="SX206" s="973"/>
      <c r="SY206" s="973"/>
      <c r="SZ206" s="973"/>
      <c r="TA206" s="973"/>
      <c r="TB206" s="973"/>
      <c r="TC206" s="973"/>
      <c r="TD206" s="973"/>
      <c r="TE206" s="973"/>
      <c r="TF206" s="973"/>
      <c r="TG206" s="973"/>
      <c r="TH206" s="973"/>
      <c r="TI206" s="973"/>
      <c r="TJ206" s="973"/>
      <c r="TK206" s="973"/>
      <c r="TL206" s="973"/>
      <c r="TM206" s="973"/>
      <c r="TN206" s="973"/>
      <c r="TO206" s="973"/>
      <c r="TP206" s="973"/>
      <c r="TQ206" s="973"/>
      <c r="TR206" s="973"/>
      <c r="TS206" s="973"/>
      <c r="TT206" s="973"/>
      <c r="TU206" s="973"/>
      <c r="TV206" s="973"/>
      <c r="TW206" s="973"/>
      <c r="TX206" s="973"/>
      <c r="TY206" s="973"/>
      <c r="TZ206" s="973"/>
      <c r="UA206" s="973"/>
      <c r="UB206" s="973"/>
      <c r="UC206" s="973"/>
      <c r="UD206" s="973"/>
      <c r="UE206" s="973"/>
      <c r="UF206" s="973"/>
      <c r="UG206" s="973"/>
      <c r="UH206" s="973"/>
      <c r="UI206" s="973"/>
      <c r="UJ206" s="973"/>
      <c r="UK206" s="973"/>
      <c r="UL206" s="973"/>
      <c r="UM206" s="973"/>
      <c r="UN206" s="973"/>
      <c r="UO206" s="973"/>
      <c r="UP206" s="973"/>
      <c r="UQ206" s="973"/>
      <c r="UR206" s="973"/>
      <c r="US206" s="973"/>
      <c r="UT206" s="973"/>
      <c r="UU206" s="973"/>
      <c r="UV206" s="973"/>
      <c r="UW206" s="973"/>
      <c r="UX206" s="973"/>
      <c r="UY206" s="973"/>
      <c r="UZ206" s="973"/>
      <c r="VA206" s="973"/>
      <c r="VB206" s="973"/>
      <c r="VC206" s="973"/>
      <c r="VD206" s="973"/>
      <c r="VE206" s="973"/>
      <c r="VF206" s="973"/>
      <c r="VG206" s="973"/>
      <c r="VH206" s="973"/>
      <c r="VI206" s="973"/>
      <c r="VJ206" s="973"/>
      <c r="VK206" s="973"/>
      <c r="VL206" s="973"/>
      <c r="VM206" s="973"/>
      <c r="VN206" s="973"/>
      <c r="VO206" s="973"/>
      <c r="VP206" s="973"/>
      <c r="VQ206" s="973"/>
      <c r="VR206" s="973"/>
      <c r="VS206" s="973"/>
      <c r="VT206" s="973"/>
      <c r="VU206" s="973"/>
      <c r="VV206" s="973"/>
      <c r="VW206" s="973"/>
      <c r="VX206" s="973"/>
      <c r="VY206" s="973"/>
      <c r="VZ206" s="973"/>
      <c r="WA206" s="973"/>
      <c r="WB206" s="973"/>
      <c r="WC206" s="973"/>
      <c r="WD206" s="973"/>
      <c r="WE206" s="973"/>
      <c r="WF206" s="973"/>
      <c r="WG206" s="973"/>
      <c r="WH206" s="973"/>
      <c r="WI206" s="973"/>
      <c r="WJ206" s="973"/>
      <c r="WK206" s="973"/>
      <c r="WL206" s="973"/>
      <c r="WM206" s="973"/>
      <c r="WN206" s="973"/>
      <c r="WO206" s="973"/>
      <c r="WP206" s="973"/>
      <c r="WQ206" s="973"/>
      <c r="WR206" s="973"/>
      <c r="WS206" s="973"/>
      <c r="WT206" s="973"/>
      <c r="WU206" s="973"/>
      <c r="WV206" s="973"/>
      <c r="WW206" s="973"/>
      <c r="WX206" s="973"/>
      <c r="WY206" s="973"/>
      <c r="WZ206" s="973"/>
      <c r="XA206" s="973"/>
      <c r="XB206" s="973"/>
      <c r="XC206" s="973"/>
      <c r="XD206" s="973"/>
      <c r="XE206" s="973"/>
      <c r="XF206" s="973"/>
      <c r="XG206" s="973"/>
      <c r="XH206" s="973"/>
      <c r="XI206" s="973"/>
      <c r="XJ206" s="973"/>
      <c r="XK206" s="973"/>
      <c r="XL206" s="973"/>
      <c r="XM206" s="973"/>
      <c r="XN206" s="973"/>
      <c r="XO206" s="973"/>
      <c r="XP206" s="973"/>
      <c r="XQ206" s="973"/>
      <c r="XR206" s="973"/>
      <c r="XS206" s="973"/>
      <c r="XT206" s="973"/>
      <c r="XU206" s="973"/>
      <c r="XV206" s="973"/>
      <c r="XW206" s="973"/>
      <c r="XX206" s="973"/>
      <c r="XY206" s="973"/>
      <c r="XZ206" s="973"/>
      <c r="YA206" s="973"/>
      <c r="YB206" s="973"/>
      <c r="YC206" s="973"/>
      <c r="YD206" s="973"/>
      <c r="YE206" s="973"/>
      <c r="YF206" s="973"/>
      <c r="YG206" s="973"/>
      <c r="YH206" s="973"/>
      <c r="YI206" s="973"/>
      <c r="YJ206" s="973"/>
      <c r="YK206" s="973"/>
      <c r="YL206" s="973"/>
      <c r="YM206" s="973"/>
      <c r="YN206" s="973"/>
      <c r="YO206" s="973"/>
      <c r="YP206" s="973"/>
      <c r="YQ206" s="973"/>
      <c r="YR206" s="973"/>
      <c r="YS206" s="973"/>
      <c r="YT206" s="973"/>
      <c r="YU206" s="973"/>
      <c r="YV206" s="973"/>
      <c r="YW206" s="973"/>
      <c r="YX206" s="973"/>
      <c r="YY206" s="973"/>
      <c r="YZ206" s="973"/>
      <c r="ZA206" s="973"/>
      <c r="ZB206" s="973"/>
      <c r="ZC206" s="973"/>
      <c r="ZD206" s="973"/>
      <c r="ZE206" s="973"/>
      <c r="ZF206" s="973"/>
      <c r="ZG206" s="973"/>
      <c r="ZH206" s="973"/>
      <c r="ZI206" s="973"/>
      <c r="ZJ206" s="973"/>
      <c r="ZK206" s="973"/>
      <c r="ZL206" s="973"/>
      <c r="ZM206" s="973"/>
      <c r="ZN206" s="973"/>
      <c r="ZO206" s="973"/>
      <c r="ZP206" s="973"/>
      <c r="ZQ206" s="973"/>
      <c r="ZR206" s="973"/>
      <c r="ZS206" s="973"/>
      <c r="ZT206" s="973"/>
      <c r="ZU206" s="973"/>
      <c r="ZV206" s="973"/>
      <c r="ZW206" s="973"/>
      <c r="ZX206" s="973"/>
      <c r="ZY206" s="973"/>
      <c r="ZZ206" s="973"/>
      <c r="AAA206" s="973"/>
      <c r="AAB206" s="973"/>
      <c r="AAC206" s="973"/>
      <c r="AAD206" s="973"/>
      <c r="AAE206" s="973"/>
      <c r="AAF206" s="973"/>
      <c r="AAG206" s="973"/>
      <c r="AAH206" s="973"/>
      <c r="AAI206" s="973"/>
      <c r="AAJ206" s="973"/>
      <c r="AAK206" s="973"/>
      <c r="AAL206" s="973"/>
      <c r="AAM206" s="973"/>
      <c r="AAN206" s="973"/>
      <c r="AAO206" s="973"/>
      <c r="AAP206" s="973"/>
      <c r="AAQ206" s="973"/>
      <c r="AAR206" s="973"/>
      <c r="AAS206" s="973"/>
      <c r="AAT206" s="973"/>
      <c r="AAU206" s="973"/>
      <c r="AAV206" s="973"/>
      <c r="AAW206" s="973"/>
      <c r="AAX206" s="973"/>
      <c r="AAY206" s="973"/>
      <c r="AAZ206" s="973"/>
      <c r="ABA206" s="973"/>
      <c r="ABB206" s="973"/>
      <c r="ABC206" s="973"/>
      <c r="ABD206" s="973"/>
      <c r="ABE206" s="973"/>
      <c r="ABF206" s="973"/>
      <c r="ABG206" s="973"/>
      <c r="ABH206" s="973"/>
      <c r="ABI206" s="973"/>
      <c r="ABJ206" s="973"/>
      <c r="ABK206" s="973"/>
      <c r="ABL206" s="973"/>
      <c r="ABM206" s="973"/>
      <c r="ABN206" s="973"/>
      <c r="ABO206" s="973"/>
      <c r="ABP206" s="973"/>
      <c r="ABQ206" s="973"/>
      <c r="ABR206" s="973"/>
      <c r="ABS206" s="973"/>
      <c r="ABT206" s="973"/>
      <c r="ABU206" s="973"/>
      <c r="ABV206" s="973"/>
      <c r="ABW206" s="973"/>
      <c r="ABX206" s="973"/>
      <c r="ABY206" s="973"/>
      <c r="ABZ206" s="973"/>
      <c r="ACA206" s="973"/>
      <c r="ACB206" s="973"/>
      <c r="ACC206" s="973"/>
      <c r="ACD206" s="973"/>
      <c r="ACE206" s="973"/>
      <c r="ACF206" s="973"/>
      <c r="ACG206" s="973"/>
      <c r="ACH206" s="973"/>
      <c r="ACI206" s="973"/>
      <c r="ACJ206" s="973"/>
      <c r="ACK206" s="973"/>
      <c r="ACL206" s="973"/>
      <c r="ACM206" s="973"/>
      <c r="ACN206" s="973"/>
      <c r="ACO206" s="973"/>
      <c r="ACP206" s="973"/>
      <c r="ACQ206" s="973"/>
      <c r="ACR206" s="973"/>
      <c r="ACS206" s="973"/>
      <c r="ACT206" s="973"/>
      <c r="ACU206" s="973"/>
      <c r="ACV206" s="973"/>
      <c r="ACW206" s="973"/>
      <c r="ACX206" s="973"/>
      <c r="ACY206" s="973"/>
      <c r="ACZ206" s="973"/>
      <c r="ADA206" s="973"/>
      <c r="ADB206" s="973"/>
      <c r="ADC206" s="973"/>
      <c r="ADD206" s="973"/>
      <c r="ADE206" s="973"/>
      <c r="ADF206" s="973"/>
      <c r="ADG206" s="973"/>
      <c r="ADH206" s="973"/>
      <c r="ADI206" s="973"/>
      <c r="ADJ206" s="973"/>
      <c r="ADK206" s="973"/>
      <c r="ADL206" s="973"/>
      <c r="ADM206" s="973"/>
      <c r="ADN206" s="973"/>
      <c r="ADO206" s="973"/>
      <c r="ADP206" s="973"/>
      <c r="ADQ206" s="973"/>
      <c r="ADR206" s="973"/>
      <c r="ADS206" s="973"/>
      <c r="ADT206" s="973"/>
      <c r="ADU206" s="973"/>
      <c r="ADV206" s="973"/>
      <c r="ADW206" s="973"/>
      <c r="ADX206" s="973"/>
      <c r="ADY206" s="973"/>
      <c r="ADZ206" s="973"/>
      <c r="AEA206" s="973"/>
      <c r="AEB206" s="973"/>
      <c r="AEC206" s="973"/>
      <c r="AED206" s="973"/>
      <c r="AEE206" s="973"/>
      <c r="AEF206" s="973"/>
      <c r="AEG206" s="973"/>
      <c r="AEH206" s="973"/>
      <c r="AEI206" s="973"/>
      <c r="AEJ206" s="973"/>
      <c r="AEK206" s="973"/>
      <c r="AEL206" s="973"/>
      <c r="AEM206" s="973"/>
      <c r="AEN206" s="973"/>
      <c r="AEO206" s="973"/>
      <c r="AEP206" s="973"/>
      <c r="AEQ206" s="973"/>
      <c r="AER206" s="973"/>
      <c r="AES206" s="973"/>
      <c r="AET206" s="973"/>
      <c r="AEU206" s="973"/>
      <c r="AEV206" s="973"/>
      <c r="AEW206" s="973"/>
      <c r="AEX206" s="973"/>
      <c r="AEY206" s="973"/>
      <c r="AEZ206" s="973"/>
      <c r="AFA206" s="973"/>
      <c r="AFB206" s="973"/>
      <c r="AFC206" s="973"/>
      <c r="AFD206" s="973"/>
      <c r="AFE206" s="973"/>
      <c r="AFF206" s="973"/>
      <c r="AFG206" s="973"/>
      <c r="AFH206" s="973"/>
      <c r="AFI206" s="973"/>
      <c r="AFJ206" s="973"/>
      <c r="AFK206" s="973"/>
      <c r="AFL206" s="973"/>
      <c r="AFM206" s="973"/>
      <c r="AFN206" s="973"/>
      <c r="AFO206" s="973"/>
      <c r="AFP206" s="973"/>
      <c r="AFQ206" s="973"/>
      <c r="AFR206" s="973"/>
      <c r="AFS206" s="973"/>
      <c r="AFT206" s="973"/>
      <c r="AFU206" s="973"/>
      <c r="AFV206" s="973"/>
      <c r="AFW206" s="973"/>
      <c r="AFX206" s="973"/>
      <c r="AFY206" s="973"/>
      <c r="AFZ206" s="973"/>
      <c r="AGA206" s="973"/>
      <c r="AGB206" s="973"/>
      <c r="AGC206" s="973"/>
      <c r="AGD206" s="973"/>
      <c r="AGE206" s="973"/>
      <c r="AGF206" s="973"/>
      <c r="AGG206" s="973"/>
      <c r="AGH206" s="973"/>
      <c r="AGI206" s="973"/>
      <c r="AGJ206" s="973"/>
      <c r="AGK206" s="973"/>
      <c r="AGL206" s="973"/>
      <c r="AGM206" s="973"/>
      <c r="AGN206" s="973"/>
      <c r="AGO206" s="973"/>
      <c r="AGP206" s="973"/>
      <c r="AGQ206" s="973"/>
      <c r="AGR206" s="973"/>
      <c r="AGS206" s="973"/>
      <c r="AGT206" s="973"/>
      <c r="AGU206" s="973"/>
      <c r="AGV206" s="973"/>
      <c r="AGW206" s="973"/>
      <c r="AGX206" s="973"/>
      <c r="AGY206" s="973"/>
      <c r="AGZ206" s="973"/>
      <c r="AHA206" s="973"/>
      <c r="AHB206" s="973"/>
      <c r="AHC206" s="973"/>
      <c r="AHD206" s="973"/>
      <c r="AHE206" s="973"/>
      <c r="AHF206" s="973"/>
      <c r="AHG206" s="973"/>
      <c r="AHH206" s="973"/>
      <c r="AHI206" s="973"/>
      <c r="AHJ206" s="973"/>
      <c r="AHK206" s="973"/>
      <c r="AHL206" s="973"/>
      <c r="AHM206" s="973"/>
      <c r="AHN206" s="973"/>
      <c r="AHO206" s="973"/>
      <c r="AHP206" s="973"/>
      <c r="AHQ206" s="973"/>
      <c r="AHR206" s="973"/>
      <c r="AHS206" s="973"/>
      <c r="AHT206" s="973"/>
      <c r="AHU206" s="973"/>
      <c r="AHV206" s="973"/>
      <c r="AHW206" s="973"/>
      <c r="AHX206" s="973"/>
      <c r="AHY206" s="973"/>
      <c r="AHZ206" s="973"/>
      <c r="AIA206" s="973"/>
      <c r="AIB206" s="973"/>
      <c r="AIC206" s="973"/>
      <c r="AID206" s="973"/>
      <c r="AIE206" s="973"/>
      <c r="AIF206" s="973"/>
      <c r="AIG206" s="973"/>
      <c r="AIH206" s="973"/>
      <c r="AII206" s="973"/>
      <c r="AIJ206" s="973"/>
      <c r="AIK206" s="973"/>
      <c r="AIL206" s="973"/>
      <c r="AIM206" s="973"/>
      <c r="AIN206" s="973"/>
      <c r="AIO206" s="973"/>
      <c r="AIP206" s="973"/>
      <c r="AIQ206" s="973"/>
      <c r="AIR206" s="973"/>
      <c r="AIS206" s="973"/>
      <c r="AIT206" s="973"/>
      <c r="AIU206" s="973"/>
      <c r="AIV206" s="973"/>
      <c r="AIW206" s="973"/>
      <c r="AIX206" s="973"/>
      <c r="AIY206" s="973"/>
      <c r="AIZ206" s="973"/>
      <c r="AJA206" s="973"/>
      <c r="AJB206" s="973"/>
      <c r="AJC206" s="973"/>
      <c r="AJD206" s="973"/>
      <c r="AJE206" s="973"/>
      <c r="AJF206" s="973"/>
      <c r="AJG206" s="973"/>
      <c r="AJH206" s="973"/>
      <c r="AJI206" s="973"/>
      <c r="AJJ206" s="973"/>
      <c r="AJK206" s="973"/>
      <c r="AJL206" s="973"/>
      <c r="AJM206" s="973"/>
      <c r="AJN206" s="973"/>
      <c r="AJO206" s="973"/>
      <c r="AJP206" s="973"/>
      <c r="AJQ206" s="973"/>
      <c r="AJR206" s="973"/>
      <c r="AJS206" s="973"/>
      <c r="AJT206" s="973"/>
      <c r="AJU206" s="973"/>
      <c r="AJV206" s="973"/>
      <c r="AJW206" s="973"/>
      <c r="AJX206" s="973"/>
      <c r="AJY206" s="973"/>
      <c r="AJZ206" s="973"/>
      <c r="AKA206" s="973"/>
      <c r="AKB206" s="973"/>
      <c r="AKC206" s="973"/>
      <c r="AKD206" s="973"/>
      <c r="AKE206" s="973"/>
      <c r="AKF206" s="973"/>
      <c r="AKG206" s="973"/>
      <c r="AKH206" s="973"/>
      <c r="AKI206" s="973"/>
      <c r="AKJ206" s="973"/>
      <c r="AKK206" s="973"/>
      <c r="AKL206" s="973"/>
      <c r="AKM206" s="973"/>
      <c r="AKN206" s="973"/>
      <c r="AKO206" s="973"/>
      <c r="AKP206" s="973"/>
      <c r="AKQ206" s="973"/>
      <c r="AKR206" s="973"/>
      <c r="AKS206" s="973"/>
      <c r="AKT206" s="973"/>
      <c r="AKU206" s="973"/>
      <c r="AKV206" s="973"/>
      <c r="AKW206" s="973"/>
      <c r="AKX206" s="973"/>
      <c r="AKY206" s="973"/>
      <c r="AKZ206" s="973"/>
      <c r="ALA206" s="973"/>
      <c r="ALB206" s="973"/>
      <c r="ALC206" s="973"/>
      <c r="ALD206" s="973"/>
      <c r="ALE206" s="973"/>
      <c r="ALF206" s="973"/>
      <c r="ALG206" s="973"/>
      <c r="ALH206" s="973"/>
      <c r="ALI206" s="973"/>
      <c r="ALJ206" s="973"/>
      <c r="ALK206" s="973"/>
      <c r="ALL206" s="973"/>
      <c r="ALM206" s="973"/>
      <c r="ALN206" s="973"/>
      <c r="ALO206" s="973"/>
      <c r="ALP206" s="973"/>
      <c r="ALQ206" s="973"/>
      <c r="ALR206" s="973"/>
      <c r="ALS206" s="973"/>
      <c r="ALT206" s="973"/>
      <c r="ALU206" s="973"/>
      <c r="ALV206" s="973"/>
      <c r="ALW206" s="973"/>
      <c r="ALX206" s="973"/>
      <c r="ALY206" s="973"/>
      <c r="ALZ206" s="973"/>
      <c r="AMA206" s="973"/>
      <c r="AMB206" s="973"/>
      <c r="AMC206" s="973"/>
      <c r="AMD206" s="973"/>
      <c r="AME206" s="973"/>
      <c r="AMF206" s="973"/>
      <c r="AMG206" s="973"/>
      <c r="AMH206" s="973"/>
      <c r="AMI206" s="973"/>
      <c r="AMJ206" s="973"/>
      <c r="AMK206" s="973"/>
      <c r="AML206" s="973"/>
      <c r="AMM206" s="973"/>
      <c r="AMN206" s="973"/>
      <c r="AMO206" s="973"/>
      <c r="AMP206" s="973"/>
      <c r="AMQ206" s="973"/>
      <c r="AMR206" s="973"/>
      <c r="AMS206" s="973"/>
      <c r="AMT206" s="973"/>
      <c r="AMU206" s="973"/>
      <c r="AMV206" s="973"/>
      <c r="AMW206" s="973"/>
      <c r="AMX206" s="973"/>
      <c r="AMY206" s="973"/>
      <c r="AMZ206" s="973"/>
      <c r="ANA206" s="973"/>
      <c r="ANB206" s="973"/>
      <c r="ANC206" s="973"/>
      <c r="AND206" s="973"/>
      <c r="ANE206" s="973"/>
      <c r="ANF206" s="973"/>
      <c r="ANG206" s="973"/>
      <c r="ANH206" s="973"/>
      <c r="ANI206" s="973"/>
      <c r="ANJ206" s="973"/>
      <c r="ANK206" s="973"/>
      <c r="ANL206" s="973"/>
      <c r="ANM206" s="973"/>
      <c r="ANN206" s="973"/>
      <c r="ANO206" s="973"/>
      <c r="ANP206" s="973"/>
      <c r="ANQ206" s="973"/>
      <c r="ANR206" s="973"/>
      <c r="ANS206" s="973"/>
      <c r="ANT206" s="973"/>
      <c r="ANU206" s="973"/>
      <c r="ANV206" s="973"/>
      <c r="ANW206" s="973"/>
      <c r="ANX206" s="973"/>
      <c r="ANY206" s="973"/>
      <c r="ANZ206" s="973"/>
      <c r="AOA206" s="973"/>
      <c r="AOB206" s="973"/>
      <c r="AOC206" s="973"/>
      <c r="AOD206" s="973"/>
      <c r="AOE206" s="973"/>
      <c r="AOF206" s="973"/>
      <c r="AOG206" s="973"/>
      <c r="AOH206" s="973"/>
      <c r="AOI206" s="973"/>
      <c r="AOJ206" s="973"/>
      <c r="AOK206" s="973"/>
      <c r="AOL206" s="973"/>
      <c r="AOM206" s="973"/>
      <c r="AON206" s="973"/>
      <c r="AOO206" s="973"/>
      <c r="AOP206" s="973"/>
      <c r="AOQ206" s="973"/>
      <c r="AOR206" s="973"/>
      <c r="AOS206" s="973"/>
      <c r="AOT206" s="973"/>
      <c r="AOU206" s="973"/>
      <c r="AOV206" s="973"/>
      <c r="AOW206" s="973"/>
      <c r="AOX206" s="973"/>
      <c r="AOY206" s="973"/>
      <c r="AOZ206" s="973"/>
      <c r="APA206" s="973"/>
      <c r="APB206" s="973"/>
      <c r="APC206" s="973"/>
      <c r="APD206" s="973"/>
      <c r="APE206" s="973"/>
      <c r="APF206" s="973"/>
      <c r="APG206" s="973"/>
      <c r="APH206" s="973"/>
      <c r="API206" s="973"/>
      <c r="APJ206" s="973"/>
      <c r="APK206" s="973"/>
      <c r="APL206" s="973"/>
      <c r="APM206" s="973"/>
      <c r="APN206" s="973"/>
      <c r="APO206" s="973"/>
      <c r="APP206" s="973"/>
      <c r="APQ206" s="973"/>
      <c r="APR206" s="973"/>
      <c r="APS206" s="973"/>
      <c r="APT206" s="973"/>
      <c r="APU206" s="973"/>
      <c r="APV206" s="973"/>
      <c r="APW206" s="973"/>
      <c r="APX206" s="973"/>
      <c r="APY206" s="973"/>
      <c r="APZ206" s="973"/>
      <c r="AQA206" s="973"/>
      <c r="AQB206" s="973"/>
      <c r="AQC206" s="973"/>
      <c r="AQD206" s="973"/>
      <c r="AQE206" s="973"/>
      <c r="AQF206" s="973"/>
      <c r="AQG206" s="973"/>
      <c r="AQH206" s="973"/>
      <c r="AQI206" s="973"/>
      <c r="AQJ206" s="973"/>
      <c r="AQK206" s="973"/>
      <c r="AQL206" s="973"/>
      <c r="AQM206" s="973"/>
      <c r="AQN206" s="973"/>
      <c r="AQO206" s="973"/>
      <c r="AQP206" s="973"/>
      <c r="AQQ206" s="973"/>
      <c r="AQR206" s="973"/>
      <c r="AQS206" s="973"/>
      <c r="AQT206" s="973"/>
      <c r="AQU206" s="973"/>
      <c r="AQV206" s="973"/>
      <c r="AQW206" s="973"/>
      <c r="AQX206" s="973"/>
      <c r="AQY206" s="973"/>
      <c r="AQZ206" s="973"/>
      <c r="ARA206" s="973"/>
      <c r="ARB206" s="973"/>
      <c r="ARC206" s="973"/>
      <c r="ARD206" s="973"/>
      <c r="ARE206" s="973"/>
      <c r="ARF206" s="973"/>
      <c r="ARG206" s="973"/>
      <c r="ARH206" s="973"/>
      <c r="ARI206" s="973"/>
      <c r="ARJ206" s="973"/>
      <c r="ARK206" s="973"/>
      <c r="ARL206" s="973"/>
      <c r="ARM206" s="973"/>
      <c r="ARN206" s="973"/>
      <c r="ARO206" s="973"/>
      <c r="ARP206" s="973"/>
      <c r="ARQ206" s="973"/>
      <c r="ARR206" s="973"/>
      <c r="ARS206" s="973"/>
      <c r="ART206" s="973"/>
      <c r="ARU206" s="973"/>
      <c r="ARV206" s="973"/>
      <c r="ARW206" s="973"/>
      <c r="ARX206" s="973"/>
      <c r="ARY206" s="973"/>
      <c r="ARZ206" s="973"/>
      <c r="ASA206" s="973"/>
      <c r="ASB206" s="973"/>
      <c r="ASC206" s="973"/>
      <c r="ASD206" s="973"/>
      <c r="ASE206" s="973"/>
      <c r="ASF206" s="973"/>
      <c r="ASG206" s="973"/>
      <c r="ASH206" s="973"/>
      <c r="ASI206" s="973"/>
      <c r="ASJ206" s="973"/>
      <c r="ASK206" s="973"/>
      <c r="ASL206" s="973"/>
      <c r="ASM206" s="973"/>
      <c r="ASN206" s="973"/>
      <c r="ASO206" s="973"/>
      <c r="ASP206" s="973"/>
      <c r="ASQ206" s="973"/>
      <c r="ASR206" s="973"/>
      <c r="ASS206" s="973"/>
      <c r="AST206" s="973"/>
      <c r="ASU206" s="973"/>
      <c r="ASV206" s="973"/>
      <c r="ASW206" s="973"/>
      <c r="ASX206" s="973"/>
      <c r="ASY206" s="973"/>
      <c r="ASZ206" s="973"/>
      <c r="ATA206" s="973"/>
      <c r="ATB206" s="973"/>
      <c r="ATC206" s="973"/>
      <c r="ATD206" s="973"/>
      <c r="ATE206" s="973"/>
      <c r="ATF206" s="973"/>
      <c r="ATG206" s="973"/>
      <c r="ATH206" s="973"/>
      <c r="ATI206" s="973"/>
      <c r="ATJ206" s="973"/>
      <c r="ATK206" s="973"/>
      <c r="ATL206" s="973"/>
      <c r="ATM206" s="973"/>
      <c r="ATN206" s="973"/>
      <c r="ATO206" s="973"/>
      <c r="ATP206" s="973"/>
      <c r="ATQ206" s="973"/>
      <c r="ATR206" s="973"/>
      <c r="ATS206" s="973"/>
      <c r="ATT206" s="973"/>
      <c r="ATU206" s="973"/>
      <c r="ATV206" s="973"/>
      <c r="ATW206" s="973"/>
      <c r="ATX206" s="973"/>
      <c r="ATY206" s="973"/>
      <c r="ATZ206" s="973"/>
      <c r="AUA206" s="973"/>
      <c r="AUB206" s="973"/>
      <c r="AUC206" s="973"/>
      <c r="AUD206" s="973"/>
      <c r="AUE206" s="973"/>
      <c r="AUF206" s="973"/>
      <c r="AUG206" s="973"/>
      <c r="AUH206" s="973"/>
      <c r="AUI206" s="973"/>
      <c r="AUJ206" s="973"/>
      <c r="AUK206" s="973"/>
      <c r="AUL206" s="973"/>
      <c r="AUM206" s="973"/>
      <c r="AUN206" s="973"/>
      <c r="AUO206" s="973"/>
      <c r="AUP206" s="973"/>
      <c r="AUQ206" s="973"/>
      <c r="AUR206" s="973"/>
      <c r="AUS206" s="973"/>
      <c r="AUT206" s="973"/>
      <c r="AUU206" s="973"/>
      <c r="AUV206" s="973"/>
      <c r="AUW206" s="973"/>
      <c r="AUX206" s="973"/>
      <c r="AUY206" s="973"/>
      <c r="AUZ206" s="973"/>
      <c r="AVA206" s="973"/>
      <c r="AVB206" s="973"/>
      <c r="AVC206" s="973"/>
      <c r="AVD206" s="973"/>
      <c r="AVE206" s="973"/>
      <c r="AVF206" s="973"/>
      <c r="AVG206" s="973"/>
      <c r="AVH206" s="973"/>
      <c r="AVI206" s="973"/>
      <c r="AVJ206" s="973"/>
      <c r="AVK206" s="973"/>
      <c r="AVL206" s="973"/>
      <c r="AVM206" s="973"/>
      <c r="AVN206" s="973"/>
      <c r="AVO206" s="973"/>
      <c r="AVP206" s="973"/>
      <c r="AVQ206" s="973"/>
      <c r="AVR206" s="973"/>
      <c r="AVS206" s="973"/>
      <c r="AVT206" s="973"/>
      <c r="AVU206" s="973"/>
      <c r="AVV206" s="973"/>
      <c r="AVW206" s="973"/>
      <c r="AVX206" s="973"/>
      <c r="AVY206" s="973"/>
      <c r="AVZ206" s="973"/>
      <c r="AWA206" s="973"/>
      <c r="AWB206" s="973"/>
      <c r="AWC206" s="973"/>
      <c r="AWD206" s="973"/>
      <c r="AWE206" s="973"/>
      <c r="AWF206" s="973"/>
      <c r="AWG206" s="973"/>
      <c r="AWH206" s="973"/>
      <c r="AWI206" s="973"/>
      <c r="AWJ206" s="973"/>
      <c r="AWK206" s="973"/>
      <c r="AWL206" s="973"/>
      <c r="AWM206" s="973"/>
      <c r="AWN206" s="973"/>
      <c r="AWO206" s="973"/>
      <c r="AWP206" s="973"/>
      <c r="AWQ206" s="973"/>
      <c r="AWR206" s="973"/>
      <c r="AWS206" s="973"/>
      <c r="AWT206" s="973"/>
      <c r="AWU206" s="973"/>
      <c r="AWV206" s="973"/>
      <c r="AWW206" s="973"/>
      <c r="AWX206" s="973"/>
      <c r="AWY206" s="973"/>
      <c r="AWZ206" s="973"/>
      <c r="AXA206" s="973"/>
      <c r="AXB206" s="973"/>
      <c r="AXC206" s="973"/>
      <c r="AXD206" s="973"/>
      <c r="AXE206" s="973"/>
      <c r="AXF206" s="973"/>
      <c r="AXG206" s="973"/>
      <c r="AXH206" s="973"/>
      <c r="AXI206" s="973"/>
      <c r="AXJ206" s="973"/>
      <c r="AXK206" s="973"/>
      <c r="AXL206" s="973"/>
      <c r="AXM206" s="973"/>
      <c r="AXN206" s="973"/>
      <c r="AXO206" s="973"/>
      <c r="AXP206" s="973"/>
      <c r="AXQ206" s="973"/>
      <c r="AXR206" s="973"/>
      <c r="AXS206" s="973"/>
      <c r="AXT206" s="973"/>
      <c r="AXU206" s="973"/>
      <c r="AXV206" s="973"/>
      <c r="AXW206" s="973"/>
      <c r="AXX206" s="973"/>
      <c r="AXY206" s="973"/>
      <c r="AXZ206" s="973"/>
      <c r="AYA206" s="973"/>
      <c r="AYB206" s="973"/>
      <c r="AYC206" s="973"/>
      <c r="AYD206" s="973"/>
      <c r="AYE206" s="973"/>
      <c r="AYF206" s="973"/>
      <c r="AYG206" s="973"/>
      <c r="AYH206" s="973"/>
      <c r="AYI206" s="973"/>
      <c r="AYJ206" s="973"/>
      <c r="AYK206" s="973"/>
      <c r="AYL206" s="973"/>
      <c r="AYM206" s="973"/>
      <c r="AYN206" s="973"/>
      <c r="AYO206" s="973"/>
      <c r="AYP206" s="973"/>
      <c r="AYQ206" s="973"/>
      <c r="AYR206" s="973"/>
      <c r="AYS206" s="973"/>
      <c r="AYT206" s="973"/>
      <c r="AYU206" s="973"/>
      <c r="AYV206" s="973"/>
      <c r="AYW206" s="973"/>
      <c r="AYX206" s="973"/>
      <c r="AYY206" s="973"/>
      <c r="AYZ206" s="973"/>
      <c r="AZA206" s="973"/>
      <c r="AZB206" s="973"/>
      <c r="AZC206" s="973"/>
      <c r="AZD206" s="973"/>
      <c r="AZE206" s="973"/>
      <c r="AZF206" s="973"/>
      <c r="AZG206" s="973"/>
      <c r="AZH206" s="973"/>
      <c r="AZI206" s="973"/>
      <c r="AZJ206" s="973"/>
      <c r="AZK206" s="973"/>
      <c r="AZL206" s="973"/>
      <c r="AZM206" s="973"/>
      <c r="AZN206" s="973"/>
      <c r="AZO206" s="973"/>
      <c r="AZP206" s="973"/>
      <c r="AZQ206" s="973"/>
      <c r="AZR206" s="973"/>
      <c r="AZS206" s="973"/>
      <c r="AZT206" s="973"/>
      <c r="AZU206" s="973"/>
      <c r="AZV206" s="973"/>
      <c r="AZW206" s="973"/>
      <c r="AZX206" s="973"/>
      <c r="AZY206" s="973"/>
      <c r="AZZ206" s="973"/>
      <c r="BAA206" s="973"/>
      <c r="BAB206" s="973"/>
      <c r="BAC206" s="973"/>
      <c r="BAD206" s="973"/>
      <c r="BAE206" s="973"/>
      <c r="BAF206" s="973"/>
      <c r="BAG206" s="973"/>
      <c r="BAH206" s="973"/>
      <c r="BAI206" s="973"/>
      <c r="BAJ206" s="973"/>
      <c r="BAK206" s="973"/>
      <c r="BAL206" s="973"/>
      <c r="BAM206" s="973"/>
      <c r="BAN206" s="973"/>
      <c r="BAO206" s="973"/>
      <c r="BAP206" s="973"/>
      <c r="BAQ206" s="973"/>
      <c r="BAR206" s="973"/>
      <c r="BAS206" s="973"/>
      <c r="BAT206" s="973"/>
      <c r="BAU206" s="973"/>
      <c r="BAV206" s="973"/>
      <c r="BAW206" s="973"/>
      <c r="BAX206" s="973"/>
      <c r="BAY206" s="973"/>
      <c r="BAZ206" s="973"/>
      <c r="BBA206" s="973"/>
      <c r="BBB206" s="973"/>
      <c r="BBC206" s="973"/>
      <c r="BBD206" s="973"/>
      <c r="BBE206" s="973"/>
      <c r="BBF206" s="973"/>
      <c r="BBG206" s="973"/>
      <c r="BBH206" s="973"/>
      <c r="BBI206" s="973"/>
      <c r="BBJ206" s="973"/>
      <c r="BBK206" s="973"/>
      <c r="BBL206" s="973"/>
      <c r="BBM206" s="973"/>
      <c r="BBN206" s="973"/>
      <c r="BBO206" s="973"/>
      <c r="BBP206" s="973"/>
      <c r="BBQ206" s="973"/>
      <c r="BBR206" s="973"/>
      <c r="BBS206" s="973"/>
      <c r="BBT206" s="973"/>
      <c r="BBU206" s="973"/>
      <c r="BBV206" s="973"/>
      <c r="BBW206" s="973"/>
      <c r="BBX206" s="973"/>
      <c r="BBY206" s="973"/>
      <c r="BBZ206" s="973"/>
      <c r="BCA206" s="973"/>
      <c r="BCB206" s="973"/>
      <c r="BCC206" s="973"/>
      <c r="BCD206" s="973"/>
      <c r="BCE206" s="973"/>
      <c r="BCF206" s="973"/>
      <c r="BCG206" s="973"/>
      <c r="BCH206" s="973"/>
      <c r="BCI206" s="973"/>
      <c r="BCJ206" s="973"/>
      <c r="BCK206" s="973"/>
      <c r="BCL206" s="973"/>
      <c r="BCM206" s="973"/>
      <c r="BCN206" s="973"/>
      <c r="BCO206" s="973"/>
      <c r="BCP206" s="973"/>
      <c r="BCQ206" s="973"/>
      <c r="BCR206" s="973"/>
      <c r="BCS206" s="973"/>
      <c r="BCT206" s="973"/>
      <c r="BCU206" s="973"/>
      <c r="BCV206" s="973"/>
      <c r="BCW206" s="973"/>
      <c r="BCX206" s="973"/>
      <c r="BCY206" s="973"/>
      <c r="BCZ206" s="973"/>
      <c r="BDA206" s="973"/>
      <c r="BDB206" s="973"/>
      <c r="BDC206" s="973"/>
      <c r="BDD206" s="973"/>
      <c r="BDE206" s="973"/>
      <c r="BDF206" s="973"/>
      <c r="BDG206" s="973"/>
      <c r="BDH206" s="973"/>
      <c r="BDI206" s="973"/>
      <c r="BDJ206" s="973"/>
      <c r="BDK206" s="973"/>
      <c r="BDL206" s="973"/>
      <c r="BDM206" s="973"/>
      <c r="BDN206" s="973"/>
      <c r="BDO206" s="973"/>
      <c r="BDP206" s="973"/>
      <c r="BDQ206" s="973"/>
      <c r="BDR206" s="973"/>
      <c r="BDS206" s="973"/>
      <c r="BDT206" s="973"/>
      <c r="BDU206" s="973"/>
      <c r="BDV206" s="973"/>
      <c r="BDW206" s="973"/>
      <c r="BDX206" s="973"/>
      <c r="BDY206" s="973"/>
      <c r="BDZ206" s="973"/>
      <c r="BEA206" s="973"/>
      <c r="BEB206" s="973"/>
      <c r="BEC206" s="973"/>
      <c r="BED206" s="973"/>
      <c r="BEE206" s="973"/>
      <c r="BEF206" s="973"/>
      <c r="BEG206" s="973"/>
      <c r="BEH206" s="973"/>
      <c r="BEI206" s="973"/>
      <c r="BEJ206" s="973"/>
      <c r="BEK206" s="973"/>
      <c r="BEL206" s="973"/>
      <c r="BEM206" s="973"/>
      <c r="BEN206" s="973"/>
      <c r="BEO206" s="973"/>
      <c r="BEP206" s="973"/>
      <c r="BEQ206" s="973"/>
      <c r="BER206" s="973"/>
      <c r="BES206" s="973"/>
      <c r="BET206" s="973"/>
      <c r="BEU206" s="973"/>
      <c r="BEV206" s="973"/>
      <c r="BEW206" s="973"/>
      <c r="BEX206" s="973"/>
      <c r="BEY206" s="973"/>
      <c r="BEZ206" s="973"/>
      <c r="BFA206" s="973"/>
      <c r="BFB206" s="973"/>
      <c r="BFC206" s="973"/>
      <c r="BFD206" s="973"/>
      <c r="BFE206" s="973"/>
      <c r="BFF206" s="973"/>
      <c r="BFG206" s="973"/>
      <c r="BFH206" s="973"/>
      <c r="BFI206" s="973"/>
      <c r="BFJ206" s="973"/>
      <c r="BFK206" s="973"/>
      <c r="BFL206" s="973"/>
      <c r="BFM206" s="973"/>
      <c r="BFN206" s="973"/>
      <c r="BFO206" s="973"/>
      <c r="BFP206" s="973"/>
      <c r="BFQ206" s="973"/>
      <c r="BFR206" s="973"/>
      <c r="BFS206" s="973"/>
      <c r="BFT206" s="973"/>
      <c r="BFU206" s="973"/>
      <c r="BFV206" s="973"/>
      <c r="BFW206" s="973"/>
      <c r="BFX206" s="973"/>
      <c r="BFY206" s="973"/>
      <c r="BFZ206" s="973"/>
      <c r="BGA206" s="973"/>
      <c r="BGB206" s="973"/>
      <c r="BGC206" s="973"/>
      <c r="BGD206" s="973"/>
      <c r="BGE206" s="973"/>
      <c r="BGF206" s="973"/>
      <c r="BGG206" s="973"/>
      <c r="BGH206" s="973"/>
      <c r="BGI206" s="973"/>
      <c r="BGJ206" s="973"/>
      <c r="BGK206" s="973"/>
      <c r="BGL206" s="973"/>
      <c r="BGM206" s="973"/>
      <c r="BGN206" s="973"/>
      <c r="BGO206" s="973"/>
      <c r="BGP206" s="973"/>
      <c r="BGQ206" s="973"/>
      <c r="BGR206" s="973"/>
      <c r="BGS206" s="973"/>
      <c r="BGT206" s="973"/>
      <c r="BGU206" s="973"/>
      <c r="BGV206" s="973"/>
      <c r="BGW206" s="973"/>
      <c r="BGX206" s="973"/>
      <c r="BGY206" s="973"/>
      <c r="BGZ206" s="973"/>
      <c r="BHA206" s="973"/>
      <c r="BHB206" s="973"/>
      <c r="BHC206" s="973"/>
      <c r="BHD206" s="973"/>
      <c r="BHE206" s="973"/>
      <c r="BHF206" s="973"/>
      <c r="BHG206" s="973"/>
      <c r="BHH206" s="973"/>
      <c r="BHI206" s="973"/>
      <c r="BHJ206" s="973"/>
      <c r="BHK206" s="973"/>
      <c r="BHL206" s="973"/>
      <c r="BHM206" s="973"/>
      <c r="BHN206" s="973"/>
      <c r="BHO206" s="973"/>
      <c r="BHP206" s="973"/>
      <c r="BHQ206" s="973"/>
      <c r="BHR206" s="973"/>
      <c r="BHS206" s="973"/>
      <c r="BHT206" s="973"/>
      <c r="BHU206" s="973"/>
      <c r="BHV206" s="973"/>
      <c r="BHW206" s="973"/>
      <c r="BHX206" s="973"/>
      <c r="BHY206" s="973"/>
      <c r="BHZ206" s="973"/>
      <c r="BIA206" s="973"/>
      <c r="BIB206" s="973"/>
      <c r="BIC206" s="973"/>
      <c r="BID206" s="973"/>
      <c r="BIE206" s="973"/>
      <c r="BIF206" s="973"/>
      <c r="BIG206" s="973"/>
      <c r="BIH206" s="973"/>
      <c r="BII206" s="973"/>
      <c r="BIJ206" s="973"/>
      <c r="BIK206" s="973"/>
      <c r="BIL206" s="973"/>
      <c r="BIM206" s="973"/>
      <c r="BIN206" s="973"/>
      <c r="BIO206" s="973"/>
      <c r="BIP206" s="973"/>
      <c r="BIQ206" s="973"/>
      <c r="BIR206" s="973"/>
      <c r="BIS206" s="973"/>
      <c r="BIT206" s="973"/>
      <c r="BIU206" s="973"/>
      <c r="BIV206" s="973"/>
      <c r="BIW206" s="973"/>
      <c r="BIX206" s="973"/>
      <c r="BIY206" s="973"/>
      <c r="BIZ206" s="973"/>
      <c r="BJA206" s="973"/>
      <c r="BJB206" s="973"/>
      <c r="BJC206" s="973"/>
      <c r="BJD206" s="973"/>
      <c r="BJE206" s="973"/>
      <c r="BJF206" s="973"/>
      <c r="BJG206" s="973"/>
      <c r="BJH206" s="973"/>
      <c r="BJI206" s="973"/>
      <c r="BJJ206" s="973"/>
      <c r="BJK206" s="973"/>
      <c r="BJL206" s="973"/>
      <c r="BJM206" s="973"/>
      <c r="BJN206" s="973"/>
      <c r="BJO206" s="973"/>
      <c r="BJP206" s="973"/>
      <c r="BJQ206" s="973"/>
      <c r="BJR206" s="973"/>
      <c r="BJS206" s="973"/>
      <c r="BJT206" s="973"/>
      <c r="BJU206" s="973"/>
      <c r="BJV206" s="973"/>
      <c r="BJW206" s="973"/>
      <c r="BJX206" s="973"/>
      <c r="BJY206" s="973"/>
      <c r="BJZ206" s="973"/>
      <c r="BKA206" s="973"/>
      <c r="BKB206" s="973"/>
      <c r="BKC206" s="973"/>
      <c r="BKD206" s="973"/>
      <c r="BKE206" s="973"/>
      <c r="BKF206" s="973"/>
      <c r="BKG206" s="973"/>
      <c r="BKH206" s="973"/>
      <c r="BKI206" s="973"/>
      <c r="BKJ206" s="973"/>
      <c r="BKK206" s="973"/>
      <c r="BKL206" s="973"/>
      <c r="BKM206" s="973"/>
      <c r="BKN206" s="973"/>
      <c r="BKO206" s="973"/>
      <c r="BKP206" s="973"/>
      <c r="BKQ206" s="973"/>
      <c r="BKR206" s="973"/>
      <c r="BKS206" s="973"/>
      <c r="BKT206" s="973"/>
      <c r="BKU206" s="973"/>
      <c r="BKV206" s="973"/>
      <c r="BKW206" s="973"/>
      <c r="BKX206" s="973"/>
      <c r="BKY206" s="973"/>
      <c r="BKZ206" s="973"/>
      <c r="BLA206" s="973"/>
      <c r="BLB206" s="973"/>
      <c r="BLC206" s="973"/>
      <c r="BLD206" s="973"/>
      <c r="BLE206" s="973"/>
      <c r="BLF206" s="973"/>
      <c r="BLG206" s="973"/>
      <c r="BLH206" s="973"/>
      <c r="BLI206" s="973"/>
      <c r="BLJ206" s="973"/>
      <c r="BLK206" s="973"/>
      <c r="BLL206" s="973"/>
      <c r="BLM206" s="973"/>
      <c r="BLN206" s="973"/>
      <c r="BLO206" s="973"/>
      <c r="BLP206" s="973"/>
      <c r="BLQ206" s="973"/>
      <c r="BLR206" s="973"/>
      <c r="BLS206" s="973"/>
      <c r="BLT206" s="973"/>
      <c r="BLU206" s="973"/>
      <c r="BLV206" s="973"/>
      <c r="BLW206" s="973"/>
      <c r="BLX206" s="973"/>
      <c r="BLY206" s="973"/>
      <c r="BLZ206" s="973"/>
      <c r="BMA206" s="973"/>
      <c r="BMB206" s="973"/>
      <c r="BMC206" s="973"/>
      <c r="BMD206" s="973"/>
      <c r="BME206" s="973"/>
      <c r="BMF206" s="973"/>
      <c r="BMG206" s="973"/>
      <c r="BMH206" s="973"/>
      <c r="BMI206" s="973"/>
      <c r="BMJ206" s="973"/>
      <c r="BMK206" s="973"/>
      <c r="BML206" s="973"/>
      <c r="BMM206" s="973"/>
      <c r="BMN206" s="973"/>
      <c r="BMO206" s="973"/>
      <c r="BMP206" s="973"/>
      <c r="BMQ206" s="973"/>
      <c r="BMR206" s="973"/>
      <c r="BMS206" s="973"/>
      <c r="BMT206" s="973"/>
      <c r="BMU206" s="973"/>
      <c r="BMV206" s="973"/>
      <c r="BMW206" s="973"/>
      <c r="BMX206" s="973"/>
      <c r="BMY206" s="973"/>
      <c r="BMZ206" s="973"/>
      <c r="BNA206" s="973"/>
      <c r="BNB206" s="973"/>
      <c r="BNC206" s="973"/>
      <c r="BND206" s="973"/>
      <c r="BNE206" s="973"/>
      <c r="BNF206" s="973"/>
      <c r="BNG206" s="973"/>
      <c r="BNH206" s="973"/>
      <c r="BNI206" s="973"/>
      <c r="BNJ206" s="973"/>
      <c r="BNK206" s="973"/>
      <c r="BNL206" s="973"/>
      <c r="BNM206" s="973"/>
      <c r="BNN206" s="973"/>
      <c r="BNO206" s="973"/>
      <c r="BNP206" s="973"/>
      <c r="BNQ206" s="973"/>
      <c r="BNR206" s="973"/>
      <c r="BNS206" s="973"/>
      <c r="BNT206" s="973"/>
      <c r="BNU206" s="973"/>
      <c r="BNV206" s="973"/>
      <c r="BNW206" s="973"/>
      <c r="BNX206" s="973"/>
      <c r="BNY206" s="973"/>
      <c r="BNZ206" s="973"/>
      <c r="BOA206" s="973"/>
      <c r="BOB206" s="973"/>
      <c r="BOC206" s="973"/>
      <c r="BOD206" s="973"/>
      <c r="BOE206" s="973"/>
      <c r="BOF206" s="973"/>
      <c r="BOG206" s="973"/>
      <c r="BOH206" s="973"/>
      <c r="BOI206" s="973"/>
      <c r="BOJ206" s="973"/>
      <c r="BOK206" s="973"/>
      <c r="BOL206" s="973"/>
      <c r="BOM206" s="973"/>
      <c r="BON206" s="973"/>
      <c r="BOO206" s="973"/>
      <c r="BOP206" s="973"/>
      <c r="BOQ206" s="973"/>
      <c r="BOR206" s="973"/>
      <c r="BOS206" s="973"/>
      <c r="BOT206" s="973"/>
      <c r="BOU206" s="973"/>
      <c r="BOV206" s="973"/>
      <c r="BOW206" s="973"/>
      <c r="BOX206" s="973"/>
      <c r="BOY206" s="973"/>
      <c r="BOZ206" s="973"/>
      <c r="BPA206" s="973"/>
      <c r="BPB206" s="973"/>
      <c r="BPC206" s="973"/>
      <c r="BPD206" s="973"/>
      <c r="BPE206" s="973"/>
      <c r="BPF206" s="973"/>
      <c r="BPG206" s="973"/>
      <c r="BPH206" s="973"/>
      <c r="BPI206" s="973"/>
      <c r="BPJ206" s="973"/>
      <c r="BPK206" s="973"/>
      <c r="BPL206" s="973"/>
      <c r="BPM206" s="973"/>
      <c r="BPN206" s="973"/>
      <c r="BPO206" s="973"/>
      <c r="BPP206" s="973"/>
      <c r="BPQ206" s="973"/>
      <c r="BPR206" s="973"/>
      <c r="BPS206" s="973"/>
      <c r="BPT206" s="973"/>
      <c r="BPU206" s="973"/>
      <c r="BPV206" s="973"/>
      <c r="BPW206" s="973"/>
      <c r="BPX206" s="973"/>
      <c r="BPY206" s="973"/>
      <c r="BPZ206" s="973"/>
      <c r="BQA206" s="973"/>
      <c r="BQB206" s="973"/>
      <c r="BQC206" s="973"/>
      <c r="BQD206" s="973"/>
      <c r="BQE206" s="973"/>
      <c r="BQF206" s="973"/>
      <c r="BQG206" s="973"/>
      <c r="BQH206" s="973"/>
      <c r="BQI206" s="973"/>
      <c r="BQJ206" s="973"/>
      <c r="BQK206" s="973"/>
      <c r="BQL206" s="973"/>
      <c r="BQM206" s="973"/>
      <c r="BQN206" s="973"/>
      <c r="BQO206" s="973"/>
      <c r="BQP206" s="973"/>
      <c r="BQQ206" s="973"/>
      <c r="BQR206" s="973"/>
      <c r="BQS206" s="973"/>
      <c r="BQT206" s="973"/>
      <c r="BQU206" s="973"/>
      <c r="BQV206" s="973"/>
      <c r="BQW206" s="973"/>
      <c r="BQX206" s="973"/>
      <c r="BQY206" s="973"/>
      <c r="BQZ206" s="973"/>
      <c r="BRA206" s="973"/>
      <c r="BRB206" s="973"/>
      <c r="BRC206" s="973"/>
      <c r="BRD206" s="973"/>
      <c r="BRE206" s="973"/>
      <c r="BRF206" s="973"/>
      <c r="BRG206" s="973"/>
      <c r="BRH206" s="973"/>
      <c r="BRI206" s="973"/>
      <c r="BRJ206" s="973"/>
      <c r="BRK206" s="973"/>
      <c r="BRL206" s="973"/>
      <c r="BRM206" s="973"/>
      <c r="BRN206" s="973"/>
      <c r="BRO206" s="973"/>
      <c r="BRP206" s="973"/>
      <c r="BRQ206" s="973"/>
      <c r="BRR206" s="973"/>
      <c r="BRS206" s="973"/>
      <c r="BRT206" s="973"/>
      <c r="BRU206" s="973"/>
      <c r="BRV206" s="973"/>
      <c r="BRW206" s="973"/>
      <c r="BRX206" s="973"/>
      <c r="BRY206" s="973"/>
      <c r="BRZ206" s="973"/>
      <c r="BSA206" s="973"/>
      <c r="BSB206" s="973"/>
      <c r="BSC206" s="973"/>
      <c r="BSD206" s="973"/>
      <c r="BSE206" s="973"/>
      <c r="BSF206" s="973"/>
      <c r="BSG206" s="973"/>
      <c r="BSH206" s="973"/>
      <c r="BSI206" s="973"/>
      <c r="BSJ206" s="973"/>
      <c r="BSK206" s="973"/>
      <c r="BSL206" s="973"/>
      <c r="BSM206" s="973"/>
      <c r="BSN206" s="973"/>
      <c r="BSO206" s="973"/>
      <c r="BSP206" s="973"/>
      <c r="BSQ206" s="973"/>
      <c r="BSR206" s="973"/>
      <c r="BSS206" s="973"/>
      <c r="BST206" s="973"/>
      <c r="BSU206" s="973"/>
      <c r="BSV206" s="973"/>
      <c r="BSW206" s="973"/>
      <c r="BSX206" s="973"/>
      <c r="BSY206" s="973"/>
      <c r="BSZ206" s="973"/>
      <c r="BTA206" s="973"/>
      <c r="BTB206" s="973"/>
      <c r="BTC206" s="973"/>
      <c r="BTD206" s="973"/>
      <c r="BTE206" s="973"/>
      <c r="BTF206" s="973"/>
      <c r="BTG206" s="973"/>
      <c r="BTH206" s="973"/>
      <c r="BTI206" s="973"/>
      <c r="BTJ206" s="973"/>
      <c r="BTK206" s="973"/>
      <c r="BTL206" s="973"/>
      <c r="BTM206" s="973"/>
      <c r="BTN206" s="973"/>
      <c r="BTO206" s="973"/>
      <c r="BTP206" s="973"/>
      <c r="BTQ206" s="973"/>
      <c r="BTR206" s="973"/>
      <c r="BTS206" s="973"/>
      <c r="BTT206" s="973"/>
      <c r="BTU206" s="973"/>
      <c r="BTV206" s="973"/>
      <c r="BTW206" s="973"/>
      <c r="BTX206" s="973"/>
      <c r="BTY206" s="973"/>
      <c r="BTZ206" s="973"/>
      <c r="BUA206" s="973"/>
      <c r="BUB206" s="973"/>
      <c r="BUC206" s="973"/>
      <c r="BUD206" s="973"/>
      <c r="BUE206" s="973"/>
      <c r="BUF206" s="973"/>
      <c r="BUG206" s="973"/>
      <c r="BUH206" s="973"/>
      <c r="BUI206" s="973"/>
      <c r="BUJ206" s="973"/>
      <c r="BUK206" s="973"/>
      <c r="BUL206" s="973"/>
      <c r="BUM206" s="973"/>
      <c r="BUN206" s="973"/>
      <c r="BUO206" s="973"/>
      <c r="BUP206" s="973"/>
      <c r="BUQ206" s="973"/>
      <c r="BUR206" s="973"/>
      <c r="BUS206" s="973"/>
      <c r="BUT206" s="973"/>
      <c r="BUU206" s="973"/>
      <c r="BUV206" s="973"/>
      <c r="BUW206" s="973"/>
      <c r="BUX206" s="973"/>
      <c r="BUY206" s="973"/>
      <c r="BUZ206" s="973"/>
      <c r="BVA206" s="973"/>
      <c r="BVB206" s="973"/>
      <c r="BVC206" s="973"/>
      <c r="BVD206" s="973"/>
      <c r="BVE206" s="973"/>
      <c r="BVF206" s="973"/>
      <c r="BVG206" s="973"/>
      <c r="BVH206" s="973"/>
      <c r="BVI206" s="973"/>
      <c r="BVJ206" s="973"/>
      <c r="BVK206" s="973"/>
      <c r="BVL206" s="973"/>
      <c r="BVM206" s="973"/>
      <c r="BVN206" s="973"/>
      <c r="BVO206" s="973"/>
      <c r="BVP206" s="973"/>
      <c r="BVQ206" s="973"/>
      <c r="BVR206" s="973"/>
      <c r="BVS206" s="973"/>
      <c r="BVT206" s="973"/>
      <c r="BVU206" s="973"/>
      <c r="BVV206" s="973"/>
      <c r="BVW206" s="973"/>
      <c r="BVX206" s="973"/>
      <c r="BVY206" s="973"/>
      <c r="BVZ206" s="973"/>
      <c r="BWA206" s="973"/>
      <c r="BWB206" s="973"/>
      <c r="BWC206" s="973"/>
      <c r="BWD206" s="973"/>
      <c r="BWE206" s="973"/>
      <c r="BWF206" s="973"/>
      <c r="BWG206" s="973"/>
      <c r="BWH206" s="973"/>
      <c r="BWI206" s="973"/>
      <c r="BWJ206" s="973"/>
      <c r="BWK206" s="973"/>
      <c r="BWL206" s="973"/>
      <c r="BWM206" s="973"/>
      <c r="BWN206" s="973"/>
      <c r="BWO206" s="973"/>
      <c r="BWP206" s="973"/>
      <c r="BWQ206" s="973"/>
      <c r="BWR206" s="973"/>
      <c r="BWS206" s="973"/>
      <c r="BWT206" s="973"/>
      <c r="BWU206" s="973"/>
      <c r="BWV206" s="973"/>
      <c r="BWW206" s="973"/>
      <c r="BWX206" s="973"/>
      <c r="BWY206" s="973"/>
      <c r="BWZ206" s="973"/>
      <c r="BXA206" s="973"/>
      <c r="BXB206" s="973"/>
      <c r="BXC206" s="973"/>
      <c r="BXD206" s="973"/>
      <c r="BXE206" s="973"/>
      <c r="BXF206" s="973"/>
      <c r="BXG206" s="973"/>
      <c r="BXH206" s="973"/>
      <c r="BXI206" s="973"/>
      <c r="BXJ206" s="973"/>
      <c r="BXK206" s="973"/>
      <c r="BXL206" s="973"/>
      <c r="BXM206" s="973"/>
      <c r="BXN206" s="973"/>
      <c r="BXO206" s="973"/>
      <c r="BXP206" s="973"/>
      <c r="BXQ206" s="973"/>
      <c r="BXR206" s="973"/>
      <c r="BXS206" s="973"/>
      <c r="BXT206" s="973"/>
      <c r="BXU206" s="973"/>
      <c r="BXV206" s="973"/>
      <c r="BXW206" s="973"/>
      <c r="BXX206" s="973"/>
      <c r="BXY206" s="973"/>
      <c r="BXZ206" s="973"/>
      <c r="BYA206" s="973"/>
      <c r="BYB206" s="973"/>
      <c r="BYC206" s="973"/>
      <c r="BYD206" s="973"/>
      <c r="BYE206" s="973"/>
      <c r="BYF206" s="973"/>
      <c r="BYG206" s="973"/>
      <c r="BYH206" s="973"/>
      <c r="BYI206" s="973"/>
      <c r="BYJ206" s="973"/>
      <c r="BYK206" s="973"/>
      <c r="BYL206" s="973"/>
      <c r="BYM206" s="973"/>
      <c r="BYN206" s="973"/>
      <c r="BYO206" s="973"/>
      <c r="BYP206" s="973"/>
      <c r="BYQ206" s="973"/>
      <c r="BYR206" s="973"/>
      <c r="BYS206" s="973"/>
      <c r="BYT206" s="973"/>
      <c r="BYU206" s="973"/>
      <c r="BYV206" s="973"/>
      <c r="BYW206" s="973"/>
      <c r="BYX206" s="973"/>
      <c r="BYY206" s="973"/>
      <c r="BYZ206" s="973"/>
      <c r="BZA206" s="973"/>
      <c r="BZB206" s="973"/>
      <c r="BZC206" s="973"/>
      <c r="BZD206" s="973"/>
      <c r="BZE206" s="973"/>
      <c r="BZF206" s="973"/>
      <c r="BZG206" s="973"/>
      <c r="BZH206" s="973"/>
      <c r="BZI206" s="973"/>
      <c r="BZJ206" s="973"/>
      <c r="BZK206" s="973"/>
      <c r="BZL206" s="973"/>
      <c r="BZM206" s="973"/>
      <c r="BZN206" s="973"/>
      <c r="BZO206" s="973"/>
      <c r="BZP206" s="973"/>
      <c r="BZQ206" s="973"/>
      <c r="BZR206" s="973"/>
      <c r="BZS206" s="973"/>
      <c r="BZT206" s="973"/>
      <c r="BZU206" s="973"/>
      <c r="BZV206" s="973"/>
      <c r="BZW206" s="973"/>
      <c r="BZX206" s="973"/>
      <c r="BZY206" s="973"/>
      <c r="BZZ206" s="973"/>
      <c r="CAA206" s="973"/>
      <c r="CAB206" s="973"/>
      <c r="CAC206" s="973"/>
      <c r="CAD206" s="973"/>
      <c r="CAE206" s="973"/>
      <c r="CAF206" s="973"/>
      <c r="CAG206" s="973"/>
      <c r="CAH206" s="973"/>
      <c r="CAI206" s="973"/>
      <c r="CAJ206" s="973"/>
      <c r="CAK206" s="973"/>
      <c r="CAL206" s="973"/>
      <c r="CAM206" s="973"/>
      <c r="CAN206" s="973"/>
      <c r="CAO206" s="973"/>
      <c r="CAP206" s="973"/>
      <c r="CAQ206" s="973"/>
      <c r="CAR206" s="973"/>
      <c r="CAS206" s="973"/>
      <c r="CAT206" s="973"/>
      <c r="CAU206" s="973"/>
      <c r="CAV206" s="973"/>
      <c r="CAW206" s="973"/>
      <c r="CAX206" s="973"/>
      <c r="CAY206" s="973"/>
      <c r="CAZ206" s="973"/>
      <c r="CBA206" s="973"/>
      <c r="CBB206" s="973"/>
      <c r="CBC206" s="973"/>
      <c r="CBD206" s="973"/>
      <c r="CBE206" s="973"/>
      <c r="CBF206" s="973"/>
      <c r="CBG206" s="973"/>
      <c r="CBH206" s="973"/>
      <c r="CBI206" s="973"/>
      <c r="CBJ206" s="973"/>
      <c r="CBK206" s="973"/>
      <c r="CBL206" s="973"/>
      <c r="CBM206" s="973"/>
      <c r="CBN206" s="973"/>
      <c r="CBO206" s="973"/>
      <c r="CBP206" s="973"/>
      <c r="CBQ206" s="973"/>
      <c r="CBR206" s="973"/>
      <c r="CBS206" s="973"/>
      <c r="CBT206" s="973"/>
      <c r="CBU206" s="973"/>
      <c r="CBV206" s="973"/>
      <c r="CBW206" s="973"/>
      <c r="CBX206" s="973"/>
      <c r="CBY206" s="973"/>
      <c r="CBZ206" s="973"/>
      <c r="CCA206" s="973"/>
      <c r="CCB206" s="973"/>
      <c r="CCC206" s="973"/>
      <c r="CCD206" s="973"/>
      <c r="CCE206" s="973"/>
      <c r="CCF206" s="973"/>
      <c r="CCG206" s="973"/>
      <c r="CCH206" s="973"/>
      <c r="CCI206" s="973"/>
      <c r="CCJ206" s="973"/>
      <c r="CCK206" s="973"/>
      <c r="CCL206" s="973"/>
      <c r="CCM206" s="973"/>
      <c r="CCN206" s="973"/>
      <c r="CCO206" s="973"/>
      <c r="CCP206" s="973"/>
      <c r="CCQ206" s="973"/>
      <c r="CCR206" s="973"/>
      <c r="CCS206" s="973"/>
      <c r="CCT206" s="973"/>
      <c r="CCU206" s="973"/>
      <c r="CCV206" s="973"/>
      <c r="CCW206" s="973"/>
      <c r="CCX206" s="973"/>
      <c r="CCY206" s="973"/>
      <c r="CCZ206" s="973"/>
      <c r="CDA206" s="973"/>
      <c r="CDB206" s="973"/>
      <c r="CDC206" s="973"/>
      <c r="CDD206" s="973"/>
      <c r="CDE206" s="973"/>
      <c r="CDF206" s="973"/>
      <c r="CDG206" s="973"/>
      <c r="CDH206" s="973"/>
      <c r="CDI206" s="973"/>
      <c r="CDJ206" s="973"/>
      <c r="CDK206" s="973"/>
      <c r="CDL206" s="973"/>
      <c r="CDM206" s="973"/>
      <c r="CDN206" s="973"/>
      <c r="CDO206" s="973"/>
      <c r="CDP206" s="973"/>
      <c r="CDQ206" s="973"/>
      <c r="CDR206" s="973"/>
      <c r="CDS206" s="973"/>
      <c r="CDT206" s="973"/>
      <c r="CDU206" s="973"/>
      <c r="CDV206" s="973"/>
      <c r="CDW206" s="973"/>
      <c r="CDX206" s="973"/>
      <c r="CDY206" s="973"/>
      <c r="CDZ206" s="973"/>
      <c r="CEA206" s="973"/>
      <c r="CEB206" s="973"/>
      <c r="CEC206" s="973"/>
      <c r="CED206" s="973"/>
      <c r="CEE206" s="973"/>
      <c r="CEF206" s="973"/>
      <c r="CEG206" s="973"/>
      <c r="CEH206" s="973"/>
      <c r="CEI206" s="973"/>
      <c r="CEJ206" s="973"/>
      <c r="CEK206" s="973"/>
      <c r="CEL206" s="973"/>
      <c r="CEM206" s="973"/>
      <c r="CEN206" s="973"/>
      <c r="CEO206" s="973"/>
      <c r="CEP206" s="973"/>
      <c r="CEQ206" s="973"/>
      <c r="CER206" s="973"/>
      <c r="CES206" s="973"/>
      <c r="CET206" s="973"/>
      <c r="CEU206" s="973"/>
      <c r="CEV206" s="973"/>
      <c r="CEW206" s="973"/>
      <c r="CEX206" s="973"/>
      <c r="CEY206" s="973"/>
      <c r="CEZ206" s="973"/>
      <c r="CFA206" s="973"/>
      <c r="CFB206" s="973"/>
      <c r="CFC206" s="973"/>
      <c r="CFD206" s="973"/>
      <c r="CFE206" s="973"/>
      <c r="CFF206" s="973"/>
      <c r="CFG206" s="973"/>
      <c r="CFH206" s="973"/>
      <c r="CFI206" s="973"/>
      <c r="CFJ206" s="973"/>
      <c r="CFK206" s="973"/>
      <c r="CFL206" s="973"/>
      <c r="CFM206" s="973"/>
      <c r="CFN206" s="973"/>
      <c r="CFO206" s="973"/>
      <c r="CFP206" s="973"/>
      <c r="CFQ206" s="973"/>
      <c r="CFR206" s="973"/>
      <c r="CFS206" s="973"/>
      <c r="CFT206" s="973"/>
      <c r="CFU206" s="973"/>
      <c r="CFV206" s="973"/>
      <c r="CFW206" s="973"/>
      <c r="CFX206" s="973"/>
      <c r="CFY206" s="973"/>
      <c r="CFZ206" s="973"/>
      <c r="CGA206" s="973"/>
      <c r="CGB206" s="973"/>
      <c r="CGC206" s="973"/>
      <c r="CGD206" s="973"/>
      <c r="CGE206" s="973"/>
      <c r="CGF206" s="973"/>
      <c r="CGG206" s="973"/>
      <c r="CGH206" s="973"/>
      <c r="CGI206" s="973"/>
      <c r="CGJ206" s="973"/>
      <c r="CGK206" s="973"/>
      <c r="CGL206" s="973"/>
      <c r="CGM206" s="973"/>
      <c r="CGN206" s="973"/>
      <c r="CGO206" s="973"/>
      <c r="CGP206" s="973"/>
      <c r="CGQ206" s="973"/>
      <c r="CGR206" s="973"/>
      <c r="CGS206" s="973"/>
      <c r="CGT206" s="973"/>
      <c r="CGU206" s="973"/>
      <c r="CGV206" s="973"/>
      <c r="CGW206" s="973"/>
      <c r="CGX206" s="973"/>
      <c r="CGY206" s="973"/>
      <c r="CGZ206" s="973"/>
      <c r="CHA206" s="973"/>
      <c r="CHB206" s="973"/>
      <c r="CHC206" s="973"/>
      <c r="CHD206" s="973"/>
      <c r="CHE206" s="973"/>
      <c r="CHF206" s="973"/>
      <c r="CHG206" s="973"/>
      <c r="CHH206" s="973"/>
      <c r="CHI206" s="973"/>
      <c r="CHJ206" s="973"/>
      <c r="CHK206" s="973"/>
      <c r="CHL206" s="973"/>
      <c r="CHM206" s="973"/>
      <c r="CHN206" s="973"/>
      <c r="CHO206" s="973"/>
      <c r="CHP206" s="973"/>
      <c r="CHQ206" s="973"/>
      <c r="CHR206" s="973"/>
      <c r="CHS206" s="973"/>
      <c r="CHT206" s="973"/>
      <c r="CHU206" s="973"/>
      <c r="CHV206" s="973"/>
      <c r="CHW206" s="973"/>
      <c r="CHX206" s="973"/>
      <c r="CHY206" s="973"/>
      <c r="CHZ206" s="973"/>
      <c r="CIA206" s="973"/>
      <c r="CIB206" s="973"/>
      <c r="CIC206" s="973"/>
      <c r="CID206" s="973"/>
      <c r="CIE206" s="973"/>
      <c r="CIF206" s="973"/>
      <c r="CIG206" s="973"/>
      <c r="CIH206" s="973"/>
      <c r="CII206" s="973"/>
      <c r="CIJ206" s="973"/>
      <c r="CIK206" s="973"/>
      <c r="CIL206" s="973"/>
      <c r="CIM206" s="973"/>
      <c r="CIN206" s="973"/>
      <c r="CIO206" s="973"/>
      <c r="CIP206" s="973"/>
      <c r="CIQ206" s="973"/>
      <c r="CIR206" s="973"/>
      <c r="CIS206" s="973"/>
      <c r="CIT206" s="973"/>
      <c r="CIU206" s="973"/>
      <c r="CIV206" s="973"/>
      <c r="CIW206" s="973"/>
      <c r="CIX206" s="973"/>
      <c r="CIY206" s="973"/>
      <c r="CIZ206" s="973"/>
      <c r="CJA206" s="973"/>
      <c r="CJB206" s="973"/>
      <c r="CJC206" s="973"/>
      <c r="CJD206" s="973"/>
      <c r="CJE206" s="973"/>
      <c r="CJF206" s="973"/>
      <c r="CJG206" s="973"/>
      <c r="CJH206" s="973"/>
      <c r="CJI206" s="973"/>
      <c r="CJJ206" s="973"/>
      <c r="CJK206" s="973"/>
      <c r="CJL206" s="973"/>
      <c r="CJM206" s="973"/>
      <c r="CJN206" s="973"/>
      <c r="CJO206" s="973"/>
      <c r="CJP206" s="973"/>
      <c r="CJQ206" s="973"/>
      <c r="CJR206" s="973"/>
      <c r="CJS206" s="973"/>
      <c r="CJT206" s="973"/>
      <c r="CJU206" s="973"/>
      <c r="CJV206" s="973"/>
      <c r="CJW206" s="973"/>
      <c r="CJX206" s="973"/>
      <c r="CJY206" s="973"/>
      <c r="CJZ206" s="973"/>
      <c r="CKA206" s="973"/>
      <c r="CKB206" s="973"/>
      <c r="CKC206" s="973"/>
      <c r="CKD206" s="973"/>
      <c r="CKE206" s="973"/>
      <c r="CKF206" s="973"/>
      <c r="CKG206" s="973"/>
      <c r="CKH206" s="973"/>
      <c r="CKI206" s="973"/>
      <c r="CKJ206" s="973"/>
      <c r="CKK206" s="973"/>
      <c r="CKL206" s="973"/>
      <c r="CKM206" s="973"/>
      <c r="CKN206" s="973"/>
      <c r="CKO206" s="973"/>
      <c r="CKP206" s="973"/>
      <c r="CKQ206" s="973"/>
      <c r="CKR206" s="973"/>
      <c r="CKS206" s="973"/>
      <c r="CKT206" s="973"/>
      <c r="CKU206" s="973"/>
      <c r="CKV206" s="973"/>
      <c r="CKW206" s="973"/>
      <c r="CKX206" s="973"/>
      <c r="CKY206" s="973"/>
      <c r="CKZ206" s="973"/>
      <c r="CLA206" s="973"/>
      <c r="CLB206" s="973"/>
      <c r="CLC206" s="973"/>
      <c r="CLD206" s="973"/>
      <c r="CLE206" s="973"/>
      <c r="CLF206" s="973"/>
      <c r="CLG206" s="973"/>
      <c r="CLH206" s="973"/>
      <c r="CLI206" s="973"/>
      <c r="CLJ206" s="973"/>
      <c r="CLK206" s="973"/>
      <c r="CLL206" s="973"/>
      <c r="CLM206" s="973"/>
      <c r="CLN206" s="973"/>
      <c r="CLO206" s="973"/>
      <c r="CLP206" s="973"/>
      <c r="CLQ206" s="973"/>
      <c r="CLR206" s="973"/>
      <c r="CLS206" s="973"/>
      <c r="CLT206" s="973"/>
      <c r="CLU206" s="973"/>
      <c r="CLV206" s="973"/>
      <c r="CLW206" s="973"/>
      <c r="CLX206" s="973"/>
      <c r="CLY206" s="973"/>
      <c r="CLZ206" s="973"/>
      <c r="CMA206" s="973"/>
      <c r="CMB206" s="973"/>
      <c r="CMC206" s="973"/>
      <c r="CMD206" s="973"/>
      <c r="CME206" s="973"/>
      <c r="CMF206" s="973"/>
      <c r="CMG206" s="973"/>
      <c r="CMH206" s="973"/>
      <c r="CMI206" s="973"/>
      <c r="CMJ206" s="973"/>
      <c r="CMK206" s="973"/>
      <c r="CML206" s="973"/>
      <c r="CMM206" s="973"/>
      <c r="CMN206" s="973"/>
      <c r="CMO206" s="973"/>
      <c r="CMP206" s="973"/>
      <c r="CMQ206" s="973"/>
      <c r="CMR206" s="973"/>
      <c r="CMS206" s="973"/>
      <c r="CMT206" s="973"/>
      <c r="CMU206" s="973"/>
      <c r="CMV206" s="973"/>
      <c r="CMW206" s="973"/>
      <c r="CMX206" s="973"/>
      <c r="CMY206" s="973"/>
      <c r="CMZ206" s="973"/>
      <c r="CNA206" s="973"/>
      <c r="CNB206" s="973"/>
      <c r="CNC206" s="973"/>
      <c r="CND206" s="973"/>
      <c r="CNE206" s="973"/>
      <c r="CNF206" s="973"/>
      <c r="CNG206" s="973"/>
      <c r="CNH206" s="973"/>
      <c r="CNI206" s="973"/>
      <c r="CNJ206" s="973"/>
      <c r="CNK206" s="973"/>
      <c r="CNL206" s="973"/>
      <c r="CNM206" s="973"/>
      <c r="CNN206" s="973"/>
      <c r="CNO206" s="973"/>
      <c r="CNP206" s="973"/>
      <c r="CNQ206" s="973"/>
      <c r="CNR206" s="973"/>
      <c r="CNS206" s="973"/>
      <c r="CNT206" s="973"/>
      <c r="CNU206" s="973"/>
      <c r="CNV206" s="973"/>
      <c r="CNW206" s="973"/>
      <c r="CNX206" s="973"/>
      <c r="CNY206" s="973"/>
      <c r="CNZ206" s="973"/>
      <c r="COA206" s="973"/>
      <c r="COB206" s="973"/>
      <c r="COC206" s="973"/>
      <c r="COD206" s="973"/>
      <c r="COE206" s="973"/>
      <c r="COF206" s="973"/>
      <c r="COG206" s="973"/>
      <c r="COH206" s="973"/>
      <c r="COI206" s="973"/>
      <c r="COJ206" s="973"/>
      <c r="COK206" s="973"/>
      <c r="COL206" s="973"/>
      <c r="COM206" s="973"/>
      <c r="CON206" s="973"/>
      <c r="COO206" s="973"/>
      <c r="COP206" s="973"/>
      <c r="COQ206" s="973"/>
      <c r="COR206" s="973"/>
      <c r="COS206" s="973"/>
      <c r="COT206" s="973"/>
      <c r="COU206" s="973"/>
      <c r="COV206" s="973"/>
      <c r="COW206" s="973"/>
      <c r="COX206" s="973"/>
      <c r="COY206" s="973"/>
      <c r="COZ206" s="973"/>
      <c r="CPA206" s="973"/>
      <c r="CPB206" s="973"/>
      <c r="CPC206" s="973"/>
      <c r="CPD206" s="973"/>
      <c r="CPE206" s="973"/>
      <c r="CPF206" s="973"/>
      <c r="CPG206" s="973"/>
      <c r="CPH206" s="973"/>
      <c r="CPI206" s="973"/>
      <c r="CPJ206" s="973"/>
      <c r="CPK206" s="973"/>
      <c r="CPL206" s="973"/>
      <c r="CPM206" s="973"/>
      <c r="CPN206" s="973"/>
      <c r="CPO206" s="973"/>
      <c r="CPP206" s="973"/>
      <c r="CPQ206" s="973"/>
      <c r="CPR206" s="973"/>
      <c r="CPS206" s="973"/>
      <c r="CPT206" s="973"/>
      <c r="CPU206" s="973"/>
      <c r="CPV206" s="973"/>
      <c r="CPW206" s="973"/>
      <c r="CPX206" s="973"/>
      <c r="CPY206" s="973"/>
      <c r="CPZ206" s="973"/>
      <c r="CQA206" s="973"/>
      <c r="CQB206" s="973"/>
      <c r="CQC206" s="973"/>
      <c r="CQD206" s="973"/>
      <c r="CQE206" s="973"/>
      <c r="CQF206" s="973"/>
      <c r="CQG206" s="973"/>
      <c r="CQH206" s="973"/>
      <c r="CQI206" s="973"/>
      <c r="CQJ206" s="973"/>
      <c r="CQK206" s="973"/>
      <c r="CQL206" s="973"/>
      <c r="CQM206" s="973"/>
      <c r="CQN206" s="973"/>
      <c r="CQO206" s="973"/>
      <c r="CQP206" s="973"/>
      <c r="CQQ206" s="973"/>
      <c r="CQR206" s="973"/>
      <c r="CQS206" s="973"/>
      <c r="CQT206" s="973"/>
      <c r="CQU206" s="973"/>
      <c r="CQV206" s="973"/>
      <c r="CQW206" s="973"/>
      <c r="CQX206" s="973"/>
      <c r="CQY206" s="973"/>
      <c r="CQZ206" s="973"/>
      <c r="CRA206" s="973"/>
      <c r="CRB206" s="973"/>
      <c r="CRC206" s="973"/>
      <c r="CRD206" s="973"/>
      <c r="CRE206" s="973"/>
      <c r="CRF206" s="973"/>
      <c r="CRG206" s="973"/>
      <c r="CRH206" s="973"/>
      <c r="CRI206" s="973"/>
      <c r="CRJ206" s="973"/>
      <c r="CRK206" s="973"/>
      <c r="CRL206" s="973"/>
      <c r="CRM206" s="973"/>
      <c r="CRN206" s="973"/>
      <c r="CRO206" s="973"/>
      <c r="CRP206" s="973"/>
      <c r="CRQ206" s="973"/>
      <c r="CRR206" s="973"/>
      <c r="CRS206" s="973"/>
      <c r="CRT206" s="973"/>
      <c r="CRU206" s="973"/>
      <c r="CRV206" s="973"/>
      <c r="CRW206" s="973"/>
      <c r="CRX206" s="973"/>
      <c r="CRY206" s="973"/>
      <c r="CRZ206" s="973"/>
      <c r="CSA206" s="973"/>
      <c r="CSB206" s="973"/>
      <c r="CSC206" s="973"/>
      <c r="CSD206" s="973"/>
      <c r="CSE206" s="973"/>
      <c r="CSF206" s="973"/>
      <c r="CSG206" s="973"/>
      <c r="CSH206" s="973"/>
      <c r="CSI206" s="973"/>
      <c r="CSJ206" s="973"/>
      <c r="CSK206" s="973"/>
      <c r="CSL206" s="973"/>
      <c r="CSM206" s="973"/>
      <c r="CSN206" s="973"/>
      <c r="CSO206" s="973"/>
      <c r="CSP206" s="973"/>
      <c r="CSQ206" s="973"/>
      <c r="CSR206" s="973"/>
      <c r="CSS206" s="973"/>
      <c r="CST206" s="973"/>
      <c r="CSU206" s="973"/>
      <c r="CSV206" s="973"/>
      <c r="CSW206" s="973"/>
      <c r="CSX206" s="973"/>
      <c r="CSY206" s="973"/>
      <c r="CSZ206" s="973"/>
      <c r="CTA206" s="973"/>
      <c r="CTB206" s="973"/>
      <c r="CTC206" s="973"/>
      <c r="CTD206" s="973"/>
      <c r="CTE206" s="973"/>
      <c r="CTF206" s="973"/>
      <c r="CTG206" s="973"/>
      <c r="CTH206" s="973"/>
      <c r="CTI206" s="973"/>
      <c r="CTJ206" s="973"/>
      <c r="CTK206" s="973"/>
      <c r="CTL206" s="973"/>
      <c r="CTM206" s="973"/>
      <c r="CTN206" s="973"/>
      <c r="CTO206" s="973"/>
      <c r="CTP206" s="973"/>
      <c r="CTQ206" s="973"/>
      <c r="CTR206" s="973"/>
      <c r="CTS206" s="973"/>
      <c r="CTT206" s="973"/>
      <c r="CTU206" s="973"/>
      <c r="CTV206" s="973"/>
      <c r="CTW206" s="973"/>
      <c r="CTX206" s="973"/>
      <c r="CTY206" s="973"/>
      <c r="CTZ206" s="973"/>
      <c r="CUA206" s="973"/>
      <c r="CUB206" s="973"/>
      <c r="CUC206" s="973"/>
      <c r="CUD206" s="973"/>
      <c r="CUE206" s="973"/>
      <c r="CUF206" s="973"/>
      <c r="CUG206" s="973"/>
      <c r="CUH206" s="973"/>
      <c r="CUI206" s="973"/>
      <c r="CUJ206" s="973"/>
      <c r="CUK206" s="973"/>
      <c r="CUL206" s="973"/>
      <c r="CUM206" s="973"/>
      <c r="CUN206" s="973"/>
      <c r="CUO206" s="973"/>
      <c r="CUP206" s="973"/>
      <c r="CUQ206" s="973"/>
      <c r="CUR206" s="973"/>
      <c r="CUS206" s="973"/>
      <c r="CUT206" s="973"/>
      <c r="CUU206" s="973"/>
      <c r="CUV206" s="973"/>
      <c r="CUW206" s="973"/>
      <c r="CUX206" s="973"/>
      <c r="CUY206" s="973"/>
      <c r="CUZ206" s="973"/>
      <c r="CVA206" s="973"/>
      <c r="CVB206" s="973"/>
      <c r="CVC206" s="973"/>
      <c r="CVD206" s="973"/>
      <c r="CVE206" s="973"/>
      <c r="CVF206" s="973"/>
      <c r="CVG206" s="973"/>
      <c r="CVH206" s="973"/>
      <c r="CVI206" s="973"/>
      <c r="CVJ206" s="973"/>
      <c r="CVK206" s="973"/>
      <c r="CVL206" s="973"/>
      <c r="CVM206" s="973"/>
      <c r="CVN206" s="973"/>
      <c r="CVO206" s="973"/>
      <c r="CVP206" s="973"/>
      <c r="CVQ206" s="973"/>
      <c r="CVR206" s="973"/>
      <c r="CVS206" s="973"/>
      <c r="CVT206" s="973"/>
      <c r="CVU206" s="973"/>
      <c r="CVV206" s="973"/>
      <c r="CVW206" s="973"/>
      <c r="CVX206" s="973"/>
      <c r="CVY206" s="973"/>
      <c r="CVZ206" s="973"/>
      <c r="CWA206" s="973"/>
      <c r="CWB206" s="973"/>
      <c r="CWC206" s="973"/>
      <c r="CWD206" s="973"/>
      <c r="CWE206" s="973"/>
      <c r="CWF206" s="973"/>
      <c r="CWG206" s="973"/>
      <c r="CWH206" s="973"/>
      <c r="CWI206" s="973"/>
      <c r="CWJ206" s="973"/>
      <c r="CWK206" s="973"/>
      <c r="CWL206" s="973"/>
      <c r="CWM206" s="973"/>
      <c r="CWN206" s="973"/>
      <c r="CWO206" s="973"/>
      <c r="CWP206" s="973"/>
      <c r="CWQ206" s="973"/>
      <c r="CWR206" s="973"/>
      <c r="CWS206" s="973"/>
      <c r="CWT206" s="973"/>
      <c r="CWU206" s="973"/>
      <c r="CWV206" s="973"/>
      <c r="CWW206" s="973"/>
      <c r="CWX206" s="973"/>
      <c r="CWY206" s="973"/>
      <c r="CWZ206" s="973"/>
      <c r="CXA206" s="973"/>
      <c r="CXB206" s="973"/>
      <c r="CXC206" s="973"/>
      <c r="CXD206" s="973"/>
      <c r="CXE206" s="973"/>
      <c r="CXF206" s="973"/>
      <c r="CXG206" s="973"/>
      <c r="CXH206" s="973"/>
      <c r="CXI206" s="973"/>
      <c r="CXJ206" s="973"/>
      <c r="CXK206" s="973"/>
      <c r="CXL206" s="973"/>
      <c r="CXM206" s="973"/>
      <c r="CXN206" s="973"/>
      <c r="CXO206" s="973"/>
      <c r="CXP206" s="973"/>
      <c r="CXQ206" s="973"/>
      <c r="CXR206" s="973"/>
      <c r="CXS206" s="973"/>
      <c r="CXT206" s="973"/>
      <c r="CXU206" s="973"/>
      <c r="CXV206" s="973"/>
      <c r="CXW206" s="973"/>
      <c r="CXX206" s="973"/>
      <c r="CXY206" s="973"/>
      <c r="CXZ206" s="973"/>
      <c r="CYA206" s="973"/>
      <c r="CYB206" s="973"/>
      <c r="CYC206" s="973"/>
      <c r="CYD206" s="973"/>
      <c r="CYE206" s="973"/>
      <c r="CYF206" s="973"/>
      <c r="CYG206" s="973"/>
      <c r="CYH206" s="973"/>
      <c r="CYI206" s="973"/>
      <c r="CYJ206" s="973"/>
      <c r="CYK206" s="973"/>
      <c r="CYL206" s="973"/>
      <c r="CYM206" s="973"/>
      <c r="CYN206" s="973"/>
      <c r="CYO206" s="973"/>
      <c r="CYP206" s="973"/>
      <c r="CYQ206" s="973"/>
      <c r="CYR206" s="973"/>
      <c r="CYS206" s="973"/>
      <c r="CYT206" s="973"/>
      <c r="CYU206" s="973"/>
      <c r="CYV206" s="973"/>
      <c r="CYW206" s="973"/>
      <c r="CYX206" s="973"/>
      <c r="CYY206" s="973"/>
      <c r="CYZ206" s="973"/>
      <c r="CZA206" s="973"/>
      <c r="CZB206" s="973"/>
      <c r="CZC206" s="973"/>
      <c r="CZD206" s="973"/>
      <c r="CZE206" s="973"/>
      <c r="CZF206" s="973"/>
      <c r="CZG206" s="973"/>
      <c r="CZH206" s="973"/>
      <c r="CZI206" s="973"/>
      <c r="CZJ206" s="973"/>
      <c r="CZK206" s="973"/>
      <c r="CZL206" s="973"/>
      <c r="CZM206" s="973"/>
      <c r="CZN206" s="973"/>
      <c r="CZO206" s="973"/>
      <c r="CZP206" s="973"/>
      <c r="CZQ206" s="973"/>
      <c r="CZR206" s="973"/>
      <c r="CZS206" s="973"/>
      <c r="CZT206" s="973"/>
      <c r="CZU206" s="973"/>
      <c r="CZV206" s="973"/>
      <c r="CZW206" s="973"/>
      <c r="CZX206" s="973"/>
      <c r="CZY206" s="973"/>
      <c r="CZZ206" s="973"/>
      <c r="DAA206" s="973"/>
      <c r="DAB206" s="973"/>
      <c r="DAC206" s="973"/>
      <c r="DAD206" s="973"/>
      <c r="DAE206" s="973"/>
      <c r="DAF206" s="973"/>
      <c r="DAG206" s="973"/>
      <c r="DAH206" s="973"/>
      <c r="DAI206" s="973"/>
      <c r="DAJ206" s="973"/>
      <c r="DAK206" s="973"/>
      <c r="DAL206" s="973"/>
      <c r="DAM206" s="973"/>
      <c r="DAN206" s="973"/>
      <c r="DAO206" s="973"/>
      <c r="DAP206" s="973"/>
      <c r="DAQ206" s="973"/>
      <c r="DAR206" s="973"/>
      <c r="DAS206" s="973"/>
      <c r="DAT206" s="973"/>
      <c r="DAU206" s="973"/>
      <c r="DAV206" s="973"/>
      <c r="DAW206" s="973"/>
      <c r="DAX206" s="973"/>
      <c r="DAY206" s="973"/>
      <c r="DAZ206" s="973"/>
      <c r="DBA206" s="973"/>
      <c r="DBB206" s="973"/>
      <c r="DBC206" s="973"/>
      <c r="DBD206" s="973"/>
      <c r="DBE206" s="973"/>
      <c r="DBF206" s="973"/>
      <c r="DBG206" s="973"/>
      <c r="DBH206" s="973"/>
      <c r="DBI206" s="973"/>
      <c r="DBJ206" s="973"/>
      <c r="DBK206" s="973"/>
      <c r="DBL206" s="973"/>
      <c r="DBM206" s="973"/>
      <c r="DBN206" s="973"/>
      <c r="DBO206" s="973"/>
      <c r="DBP206" s="973"/>
      <c r="DBQ206" s="973"/>
      <c r="DBR206" s="973"/>
      <c r="DBS206" s="973"/>
      <c r="DBT206" s="973"/>
      <c r="DBU206" s="973"/>
      <c r="DBV206" s="973"/>
      <c r="DBW206" s="973"/>
      <c r="DBX206" s="973"/>
      <c r="DBY206" s="973"/>
      <c r="DBZ206" s="973"/>
      <c r="DCA206" s="973"/>
      <c r="DCB206" s="973"/>
      <c r="DCC206" s="973"/>
      <c r="DCD206" s="973"/>
      <c r="DCE206" s="973"/>
      <c r="DCF206" s="973"/>
      <c r="DCG206" s="973"/>
      <c r="DCH206" s="973"/>
      <c r="DCI206" s="973"/>
      <c r="DCJ206" s="973"/>
      <c r="DCK206" s="973"/>
      <c r="DCL206" s="973"/>
      <c r="DCM206" s="973"/>
      <c r="DCN206" s="973"/>
      <c r="DCO206" s="973"/>
      <c r="DCP206" s="973"/>
      <c r="DCQ206" s="973"/>
      <c r="DCR206" s="973"/>
      <c r="DCS206" s="973"/>
      <c r="DCT206" s="973"/>
      <c r="DCU206" s="973"/>
      <c r="DCV206" s="973"/>
      <c r="DCW206" s="973"/>
      <c r="DCX206" s="973"/>
      <c r="DCY206" s="973"/>
      <c r="DCZ206" s="973"/>
      <c r="DDA206" s="973"/>
      <c r="DDB206" s="973"/>
      <c r="DDC206" s="973"/>
      <c r="DDD206" s="973"/>
      <c r="DDE206" s="973"/>
      <c r="DDF206" s="973"/>
      <c r="DDG206" s="973"/>
      <c r="DDH206" s="973"/>
      <c r="DDI206" s="973"/>
      <c r="DDJ206" s="973"/>
      <c r="DDK206" s="973"/>
      <c r="DDL206" s="973"/>
      <c r="DDM206" s="973"/>
      <c r="DDN206" s="973"/>
      <c r="DDO206" s="973"/>
      <c r="DDP206" s="973"/>
      <c r="DDQ206" s="973"/>
      <c r="DDR206" s="973"/>
      <c r="DDS206" s="973"/>
      <c r="DDT206" s="973"/>
      <c r="DDU206" s="973"/>
      <c r="DDV206" s="973"/>
      <c r="DDW206" s="973"/>
      <c r="DDX206" s="973"/>
      <c r="DDY206" s="973"/>
      <c r="DDZ206" s="973"/>
      <c r="DEA206" s="973"/>
      <c r="DEB206" s="973"/>
      <c r="DEC206" s="973"/>
      <c r="DED206" s="973"/>
      <c r="DEE206" s="973"/>
      <c r="DEF206" s="973"/>
      <c r="DEG206" s="973"/>
      <c r="DEH206" s="973"/>
      <c r="DEI206" s="973"/>
      <c r="DEJ206" s="973"/>
      <c r="DEK206" s="973"/>
      <c r="DEL206" s="973"/>
      <c r="DEM206" s="973"/>
      <c r="DEN206" s="973"/>
      <c r="DEO206" s="973"/>
      <c r="DEP206" s="973"/>
      <c r="DEQ206" s="973"/>
      <c r="DER206" s="973"/>
      <c r="DES206" s="973"/>
      <c r="DET206" s="973"/>
      <c r="DEU206" s="973"/>
      <c r="DEV206" s="973"/>
      <c r="DEW206" s="973"/>
      <c r="DEX206" s="973"/>
      <c r="DEY206" s="973"/>
      <c r="DEZ206" s="973"/>
      <c r="DFA206" s="973"/>
      <c r="DFB206" s="973"/>
      <c r="DFC206" s="973"/>
      <c r="DFD206" s="973"/>
      <c r="DFE206" s="973"/>
      <c r="DFF206" s="973"/>
      <c r="DFG206" s="973"/>
      <c r="DFH206" s="973"/>
      <c r="DFI206" s="973"/>
      <c r="DFJ206" s="973"/>
      <c r="DFK206" s="973"/>
      <c r="DFL206" s="973"/>
      <c r="DFM206" s="973"/>
      <c r="DFN206" s="973"/>
      <c r="DFO206" s="973"/>
      <c r="DFP206" s="973"/>
      <c r="DFQ206" s="973"/>
      <c r="DFR206" s="973"/>
      <c r="DFS206" s="973"/>
      <c r="DFT206" s="973"/>
      <c r="DFU206" s="973"/>
      <c r="DFV206" s="973"/>
      <c r="DFW206" s="973"/>
      <c r="DFX206" s="973"/>
      <c r="DFY206" s="973"/>
      <c r="DFZ206" s="973"/>
      <c r="DGA206" s="973"/>
      <c r="DGB206" s="973"/>
      <c r="DGC206" s="973"/>
      <c r="DGD206" s="973"/>
      <c r="DGE206" s="973"/>
      <c r="DGF206" s="973"/>
      <c r="DGG206" s="973"/>
      <c r="DGH206" s="973"/>
      <c r="DGI206" s="973"/>
      <c r="DGJ206" s="973"/>
      <c r="DGK206" s="973"/>
      <c r="DGL206" s="973"/>
      <c r="DGM206" s="973"/>
      <c r="DGN206" s="973"/>
      <c r="DGO206" s="973"/>
      <c r="DGP206" s="973"/>
      <c r="DGQ206" s="973"/>
      <c r="DGR206" s="973"/>
      <c r="DGS206" s="973"/>
      <c r="DGT206" s="973"/>
      <c r="DGU206" s="973"/>
      <c r="DGV206" s="973"/>
      <c r="DGW206" s="973"/>
      <c r="DGX206" s="973"/>
      <c r="DGY206" s="973"/>
      <c r="DGZ206" s="973"/>
      <c r="DHA206" s="973"/>
      <c r="DHB206" s="973"/>
      <c r="DHC206" s="973"/>
      <c r="DHD206" s="973"/>
      <c r="DHE206" s="973"/>
      <c r="DHF206" s="973"/>
      <c r="DHG206" s="973"/>
      <c r="DHH206" s="973"/>
      <c r="DHI206" s="973"/>
      <c r="DHJ206" s="973"/>
      <c r="DHK206" s="973"/>
      <c r="DHL206" s="973"/>
      <c r="DHM206" s="973"/>
      <c r="DHN206" s="973"/>
      <c r="DHO206" s="973"/>
      <c r="DHP206" s="973"/>
      <c r="DHQ206" s="973"/>
      <c r="DHR206" s="973"/>
      <c r="DHS206" s="973"/>
      <c r="DHT206" s="973"/>
      <c r="DHU206" s="973"/>
      <c r="DHV206" s="973"/>
      <c r="DHW206" s="973"/>
      <c r="DHX206" s="973"/>
      <c r="DHY206" s="973"/>
      <c r="DHZ206" s="973"/>
      <c r="DIA206" s="973"/>
      <c r="DIB206" s="973"/>
      <c r="DIC206" s="973"/>
      <c r="DID206" s="973"/>
      <c r="DIE206" s="973"/>
      <c r="DIF206" s="973"/>
      <c r="DIG206" s="973"/>
      <c r="DIH206" s="973"/>
      <c r="DII206" s="973"/>
      <c r="DIJ206" s="973"/>
      <c r="DIK206" s="973"/>
      <c r="DIL206" s="973"/>
      <c r="DIM206" s="973"/>
      <c r="DIN206" s="973"/>
      <c r="DIO206" s="973"/>
      <c r="DIP206" s="973"/>
      <c r="DIQ206" s="973"/>
      <c r="DIR206" s="973"/>
      <c r="DIS206" s="973"/>
      <c r="DIT206" s="973"/>
      <c r="DIU206" s="973"/>
      <c r="DIV206" s="973"/>
      <c r="DIW206" s="973"/>
      <c r="DIX206" s="973"/>
      <c r="DIY206" s="973"/>
      <c r="DIZ206" s="973"/>
      <c r="DJA206" s="973"/>
      <c r="DJB206" s="973"/>
      <c r="DJC206" s="973"/>
      <c r="DJD206" s="973"/>
      <c r="DJE206" s="973"/>
      <c r="DJF206" s="973"/>
      <c r="DJG206" s="973"/>
      <c r="DJH206" s="973"/>
      <c r="DJI206" s="973"/>
      <c r="DJJ206" s="973"/>
      <c r="DJK206" s="973"/>
      <c r="DJL206" s="973"/>
      <c r="DJM206" s="973"/>
      <c r="DJN206" s="973"/>
      <c r="DJO206" s="973"/>
      <c r="DJP206" s="973"/>
      <c r="DJQ206" s="973"/>
      <c r="DJR206" s="973"/>
      <c r="DJS206" s="973"/>
      <c r="DJT206" s="973"/>
      <c r="DJU206" s="973"/>
      <c r="DJV206" s="973"/>
      <c r="DJW206" s="973"/>
      <c r="DJX206" s="973"/>
      <c r="DJY206" s="973"/>
      <c r="DJZ206" s="973"/>
      <c r="DKA206" s="973"/>
      <c r="DKB206" s="973"/>
      <c r="DKC206" s="973"/>
      <c r="DKD206" s="973"/>
      <c r="DKE206" s="973"/>
      <c r="DKF206" s="973"/>
      <c r="DKG206" s="973"/>
      <c r="DKH206" s="973"/>
      <c r="DKI206" s="973"/>
      <c r="DKJ206" s="973"/>
      <c r="DKK206" s="973"/>
      <c r="DKL206" s="973"/>
      <c r="DKM206" s="973"/>
      <c r="DKN206" s="973"/>
      <c r="DKO206" s="973"/>
      <c r="DKP206" s="973"/>
      <c r="DKQ206" s="973"/>
      <c r="DKR206" s="973"/>
      <c r="DKS206" s="973"/>
      <c r="DKT206" s="973"/>
      <c r="DKU206" s="973"/>
      <c r="DKV206" s="973"/>
      <c r="DKW206" s="973"/>
      <c r="DKX206" s="973"/>
      <c r="DKY206" s="973"/>
      <c r="DKZ206" s="973"/>
      <c r="DLA206" s="973"/>
      <c r="DLB206" s="973"/>
      <c r="DLC206" s="973"/>
      <c r="DLD206" s="973"/>
      <c r="DLE206" s="973"/>
      <c r="DLF206" s="973"/>
      <c r="DLG206" s="973"/>
      <c r="DLH206" s="973"/>
      <c r="DLI206" s="973"/>
      <c r="DLJ206" s="973"/>
      <c r="DLK206" s="973"/>
      <c r="DLL206" s="973"/>
      <c r="DLM206" s="973"/>
      <c r="DLN206" s="973"/>
      <c r="DLO206" s="973"/>
      <c r="DLP206" s="973"/>
      <c r="DLQ206" s="973"/>
      <c r="DLR206" s="973"/>
      <c r="DLS206" s="973"/>
      <c r="DLT206" s="973"/>
      <c r="DLU206" s="973"/>
      <c r="DLV206" s="973"/>
      <c r="DLW206" s="973"/>
      <c r="DLX206" s="973"/>
      <c r="DLY206" s="973"/>
      <c r="DLZ206" s="973"/>
      <c r="DMA206" s="973"/>
      <c r="DMB206" s="973"/>
      <c r="DMC206" s="973"/>
      <c r="DMD206" s="973"/>
      <c r="DME206" s="973"/>
      <c r="DMF206" s="973"/>
      <c r="DMG206" s="973"/>
      <c r="DMH206" s="973"/>
      <c r="DMI206" s="973"/>
      <c r="DMJ206" s="973"/>
      <c r="DMK206" s="973"/>
      <c r="DML206" s="973"/>
      <c r="DMM206" s="973"/>
      <c r="DMN206" s="973"/>
      <c r="DMO206" s="973"/>
      <c r="DMP206" s="973"/>
      <c r="DMQ206" s="973"/>
      <c r="DMR206" s="973"/>
      <c r="DMS206" s="973"/>
      <c r="DMT206" s="973"/>
      <c r="DMU206" s="973"/>
      <c r="DMV206" s="973"/>
      <c r="DMW206" s="973"/>
      <c r="DMX206" s="973"/>
      <c r="DMY206" s="973"/>
      <c r="DMZ206" s="973"/>
      <c r="DNA206" s="973"/>
      <c r="DNB206" s="973"/>
      <c r="DNC206" s="973"/>
      <c r="DND206" s="973"/>
      <c r="DNE206" s="973"/>
      <c r="DNF206" s="973"/>
      <c r="DNG206" s="973"/>
      <c r="DNH206" s="973"/>
      <c r="DNI206" s="973"/>
      <c r="DNJ206" s="973"/>
      <c r="DNK206" s="973"/>
      <c r="DNL206" s="973"/>
      <c r="DNM206" s="973"/>
      <c r="DNN206" s="973"/>
      <c r="DNO206" s="973"/>
      <c r="DNP206" s="973"/>
      <c r="DNQ206" s="973"/>
      <c r="DNR206" s="973"/>
      <c r="DNS206" s="973"/>
      <c r="DNT206" s="973"/>
      <c r="DNU206" s="973"/>
      <c r="DNV206" s="973"/>
      <c r="DNW206" s="973"/>
      <c r="DNX206" s="973"/>
      <c r="DNY206" s="973"/>
      <c r="DNZ206" s="973"/>
      <c r="DOA206" s="973"/>
      <c r="DOB206" s="973"/>
      <c r="DOC206" s="973"/>
      <c r="DOD206" s="973"/>
      <c r="DOE206" s="973"/>
      <c r="DOF206" s="973"/>
      <c r="DOG206" s="973"/>
      <c r="DOH206" s="973"/>
      <c r="DOI206" s="973"/>
      <c r="DOJ206" s="973"/>
      <c r="DOK206" s="973"/>
      <c r="DOL206" s="973"/>
      <c r="DOM206" s="973"/>
      <c r="DON206" s="973"/>
      <c r="DOO206" s="973"/>
      <c r="DOP206" s="973"/>
      <c r="DOQ206" s="973"/>
      <c r="DOR206" s="973"/>
      <c r="DOS206" s="973"/>
      <c r="DOT206" s="973"/>
      <c r="DOU206" s="973"/>
      <c r="DOV206" s="973"/>
      <c r="DOW206" s="973"/>
      <c r="DOX206" s="973"/>
      <c r="DOY206" s="973"/>
      <c r="DOZ206" s="973"/>
      <c r="DPA206" s="973"/>
      <c r="DPB206" s="973"/>
      <c r="DPC206" s="973"/>
      <c r="DPD206" s="973"/>
      <c r="DPE206" s="973"/>
      <c r="DPF206" s="973"/>
      <c r="DPG206" s="973"/>
      <c r="DPH206" s="973"/>
      <c r="DPI206" s="973"/>
      <c r="DPJ206" s="973"/>
      <c r="DPK206" s="973"/>
      <c r="DPL206" s="973"/>
      <c r="DPM206" s="973"/>
      <c r="DPN206" s="973"/>
      <c r="DPO206" s="973"/>
      <c r="DPP206" s="973"/>
      <c r="DPQ206" s="973"/>
      <c r="DPR206" s="973"/>
      <c r="DPS206" s="973"/>
      <c r="DPT206" s="973"/>
      <c r="DPU206" s="973"/>
      <c r="DPV206" s="973"/>
      <c r="DPW206" s="973"/>
      <c r="DPX206" s="973"/>
      <c r="DPY206" s="973"/>
      <c r="DPZ206" s="973"/>
      <c r="DQA206" s="973"/>
      <c r="DQB206" s="973"/>
      <c r="DQC206" s="973"/>
      <c r="DQD206" s="973"/>
      <c r="DQE206" s="973"/>
      <c r="DQF206" s="973"/>
      <c r="DQG206" s="973"/>
      <c r="DQH206" s="973"/>
      <c r="DQI206" s="973"/>
      <c r="DQJ206" s="973"/>
      <c r="DQK206" s="973"/>
      <c r="DQL206" s="973"/>
      <c r="DQM206" s="973"/>
      <c r="DQN206" s="973"/>
      <c r="DQO206" s="973"/>
      <c r="DQP206" s="973"/>
      <c r="DQQ206" s="973"/>
      <c r="DQR206" s="973"/>
      <c r="DQS206" s="973"/>
      <c r="DQT206" s="973"/>
      <c r="DQU206" s="973"/>
      <c r="DQV206" s="973"/>
      <c r="DQW206" s="973"/>
      <c r="DQX206" s="973"/>
      <c r="DQY206" s="973"/>
      <c r="DQZ206" s="973"/>
      <c r="DRA206" s="973"/>
      <c r="DRB206" s="973"/>
      <c r="DRC206" s="973"/>
      <c r="DRD206" s="973"/>
      <c r="DRE206" s="973"/>
      <c r="DRF206" s="973"/>
      <c r="DRG206" s="973"/>
      <c r="DRH206" s="973"/>
      <c r="DRI206" s="973"/>
      <c r="DRJ206" s="973"/>
      <c r="DRK206" s="973"/>
      <c r="DRL206" s="973"/>
      <c r="DRM206" s="973"/>
      <c r="DRN206" s="973"/>
      <c r="DRO206" s="973"/>
      <c r="DRP206" s="973"/>
      <c r="DRQ206" s="973"/>
      <c r="DRR206" s="973"/>
      <c r="DRS206" s="973"/>
      <c r="DRT206" s="973"/>
      <c r="DRU206" s="973"/>
      <c r="DRV206" s="973"/>
      <c r="DRW206" s="973"/>
      <c r="DRX206" s="973"/>
      <c r="DRY206" s="973"/>
      <c r="DRZ206" s="973"/>
      <c r="DSA206" s="973"/>
      <c r="DSB206" s="973"/>
      <c r="DSC206" s="973"/>
      <c r="DSD206" s="973"/>
      <c r="DSE206" s="973"/>
      <c r="DSF206" s="973"/>
      <c r="DSG206" s="973"/>
      <c r="DSH206" s="973"/>
      <c r="DSI206" s="973"/>
      <c r="DSJ206" s="973"/>
      <c r="DSK206" s="973"/>
      <c r="DSL206" s="973"/>
      <c r="DSM206" s="973"/>
      <c r="DSN206" s="973"/>
      <c r="DSO206" s="973"/>
      <c r="DSP206" s="973"/>
      <c r="DSQ206" s="973"/>
      <c r="DSR206" s="973"/>
      <c r="DSS206" s="973"/>
      <c r="DST206" s="973"/>
      <c r="DSU206" s="973"/>
      <c r="DSV206" s="973"/>
      <c r="DSW206" s="973"/>
      <c r="DSX206" s="973"/>
      <c r="DSY206" s="973"/>
      <c r="DSZ206" s="973"/>
      <c r="DTA206" s="973"/>
      <c r="DTB206" s="973"/>
      <c r="DTC206" s="973"/>
      <c r="DTD206" s="973"/>
      <c r="DTE206" s="973"/>
      <c r="DTF206" s="973"/>
      <c r="DTG206" s="973"/>
      <c r="DTH206" s="973"/>
      <c r="DTI206" s="973"/>
      <c r="DTJ206" s="973"/>
      <c r="DTK206" s="973"/>
      <c r="DTL206" s="973"/>
      <c r="DTM206" s="973"/>
      <c r="DTN206" s="973"/>
      <c r="DTO206" s="973"/>
      <c r="DTP206" s="973"/>
      <c r="DTQ206" s="973"/>
      <c r="DTR206" s="973"/>
      <c r="DTS206" s="973"/>
      <c r="DTT206" s="973"/>
      <c r="DTU206" s="973"/>
      <c r="DTV206" s="973"/>
      <c r="DTW206" s="973"/>
      <c r="DTX206" s="973"/>
      <c r="DTY206" s="973"/>
      <c r="DTZ206" s="973"/>
      <c r="DUA206" s="973"/>
      <c r="DUB206" s="973"/>
      <c r="DUC206" s="973"/>
      <c r="DUD206" s="973"/>
      <c r="DUE206" s="973"/>
      <c r="DUF206" s="973"/>
      <c r="DUG206" s="973"/>
      <c r="DUH206" s="973"/>
      <c r="DUI206" s="973"/>
      <c r="DUJ206" s="973"/>
      <c r="DUK206" s="973"/>
      <c r="DUL206" s="973"/>
      <c r="DUM206" s="973"/>
      <c r="DUN206" s="973"/>
      <c r="DUO206" s="973"/>
      <c r="DUP206" s="973"/>
      <c r="DUQ206" s="973"/>
      <c r="DUR206" s="973"/>
      <c r="DUS206" s="973"/>
      <c r="DUT206" s="973"/>
      <c r="DUU206" s="973"/>
      <c r="DUV206" s="973"/>
      <c r="DUW206" s="973"/>
      <c r="DUX206" s="973"/>
      <c r="DUY206" s="973"/>
      <c r="DUZ206" s="973"/>
      <c r="DVA206" s="973"/>
      <c r="DVB206" s="973"/>
      <c r="DVC206" s="973"/>
      <c r="DVD206" s="973"/>
      <c r="DVE206" s="973"/>
      <c r="DVF206" s="973"/>
      <c r="DVG206" s="973"/>
      <c r="DVH206" s="973"/>
      <c r="DVI206" s="973"/>
      <c r="DVJ206" s="973"/>
      <c r="DVK206" s="973"/>
      <c r="DVL206" s="973"/>
      <c r="DVM206" s="973"/>
      <c r="DVN206" s="973"/>
      <c r="DVO206" s="973"/>
      <c r="DVP206" s="973"/>
      <c r="DVQ206" s="973"/>
      <c r="DVR206" s="973"/>
      <c r="DVS206" s="973"/>
      <c r="DVT206" s="973"/>
      <c r="DVU206" s="973"/>
      <c r="DVV206" s="973"/>
      <c r="DVW206" s="973"/>
      <c r="DVX206" s="973"/>
      <c r="DVY206" s="973"/>
      <c r="DVZ206" s="973"/>
      <c r="DWA206" s="973"/>
      <c r="DWB206" s="973"/>
      <c r="DWC206" s="973"/>
      <c r="DWD206" s="973"/>
      <c r="DWE206" s="973"/>
      <c r="DWF206" s="973"/>
      <c r="DWG206" s="973"/>
      <c r="DWH206" s="973"/>
      <c r="DWI206" s="973"/>
      <c r="DWJ206" s="973"/>
      <c r="DWK206" s="973"/>
      <c r="DWL206" s="973"/>
      <c r="DWM206" s="973"/>
      <c r="DWN206" s="973"/>
      <c r="DWO206" s="973"/>
      <c r="DWP206" s="973"/>
      <c r="DWQ206" s="973"/>
      <c r="DWR206" s="973"/>
      <c r="DWS206" s="973"/>
      <c r="DWT206" s="973"/>
      <c r="DWU206" s="973"/>
      <c r="DWV206" s="973"/>
      <c r="DWW206" s="973"/>
      <c r="DWX206" s="973"/>
      <c r="DWY206" s="973"/>
      <c r="DWZ206" s="973"/>
      <c r="DXA206" s="973"/>
      <c r="DXB206" s="973"/>
      <c r="DXC206" s="973"/>
      <c r="DXD206" s="973"/>
      <c r="DXE206" s="973"/>
      <c r="DXF206" s="973"/>
      <c r="DXG206" s="973"/>
      <c r="DXH206" s="973"/>
      <c r="DXI206" s="973"/>
      <c r="DXJ206" s="973"/>
      <c r="DXK206" s="973"/>
      <c r="DXL206" s="973"/>
      <c r="DXM206" s="973"/>
      <c r="DXN206" s="973"/>
      <c r="DXO206" s="973"/>
      <c r="DXP206" s="973"/>
      <c r="DXQ206" s="973"/>
      <c r="DXR206" s="973"/>
      <c r="DXS206" s="973"/>
      <c r="DXT206" s="973"/>
      <c r="DXU206" s="973"/>
      <c r="DXV206" s="973"/>
      <c r="DXW206" s="973"/>
      <c r="DXX206" s="973"/>
      <c r="DXY206" s="973"/>
      <c r="DXZ206" s="973"/>
      <c r="DYA206" s="973"/>
      <c r="DYB206" s="973"/>
      <c r="DYC206" s="973"/>
      <c r="DYD206" s="973"/>
      <c r="DYE206" s="973"/>
      <c r="DYF206" s="973"/>
      <c r="DYG206" s="973"/>
      <c r="DYH206" s="973"/>
      <c r="DYI206" s="973"/>
      <c r="DYJ206" s="973"/>
      <c r="DYK206" s="973"/>
      <c r="DYL206" s="973"/>
      <c r="DYM206" s="973"/>
      <c r="DYN206" s="973"/>
      <c r="DYO206" s="973"/>
      <c r="DYP206" s="973"/>
      <c r="DYQ206" s="973"/>
      <c r="DYR206" s="973"/>
      <c r="DYS206" s="973"/>
      <c r="DYT206" s="973"/>
      <c r="DYU206" s="973"/>
      <c r="DYV206" s="973"/>
      <c r="DYW206" s="973"/>
      <c r="DYX206" s="973"/>
      <c r="DYY206" s="973"/>
      <c r="DYZ206" s="973"/>
      <c r="DZA206" s="973"/>
      <c r="DZB206" s="973"/>
      <c r="DZC206" s="973"/>
      <c r="DZD206" s="973"/>
      <c r="DZE206" s="973"/>
      <c r="DZF206" s="973"/>
      <c r="DZG206" s="973"/>
      <c r="DZH206" s="973"/>
      <c r="DZI206" s="973"/>
      <c r="DZJ206" s="973"/>
      <c r="DZK206" s="973"/>
      <c r="DZL206" s="973"/>
      <c r="DZM206" s="973"/>
      <c r="DZN206" s="973"/>
      <c r="DZO206" s="973"/>
      <c r="DZP206" s="973"/>
      <c r="DZQ206" s="973"/>
      <c r="DZR206" s="973"/>
      <c r="DZS206" s="973"/>
      <c r="DZT206" s="973"/>
      <c r="DZU206" s="973"/>
      <c r="DZV206" s="973"/>
      <c r="DZW206" s="973"/>
      <c r="DZX206" s="973"/>
      <c r="DZY206" s="973"/>
      <c r="DZZ206" s="973"/>
      <c r="EAA206" s="973"/>
      <c r="EAB206" s="973"/>
      <c r="EAC206" s="973"/>
      <c r="EAD206" s="973"/>
      <c r="EAE206" s="973"/>
      <c r="EAF206" s="973"/>
      <c r="EAG206" s="973"/>
      <c r="EAH206" s="973"/>
      <c r="EAI206" s="973"/>
      <c r="EAJ206" s="973"/>
      <c r="EAK206" s="973"/>
      <c r="EAL206" s="973"/>
      <c r="EAM206" s="973"/>
      <c r="EAN206" s="973"/>
      <c r="EAO206" s="973"/>
      <c r="EAP206" s="973"/>
      <c r="EAQ206" s="973"/>
      <c r="EAR206" s="973"/>
      <c r="EAS206" s="973"/>
      <c r="EAT206" s="973"/>
      <c r="EAU206" s="973"/>
      <c r="EAV206" s="973"/>
      <c r="EAW206" s="973"/>
      <c r="EAX206" s="973"/>
      <c r="EAY206" s="973"/>
      <c r="EAZ206" s="973"/>
      <c r="EBA206" s="973"/>
      <c r="EBB206" s="973"/>
      <c r="EBC206" s="973"/>
      <c r="EBD206" s="973"/>
      <c r="EBE206" s="973"/>
      <c r="EBF206" s="973"/>
      <c r="EBG206" s="973"/>
      <c r="EBH206" s="973"/>
      <c r="EBI206" s="973"/>
      <c r="EBJ206" s="973"/>
      <c r="EBK206" s="973"/>
      <c r="EBL206" s="973"/>
      <c r="EBM206" s="973"/>
      <c r="EBN206" s="973"/>
      <c r="EBO206" s="973"/>
      <c r="EBP206" s="973"/>
      <c r="EBQ206" s="973"/>
      <c r="EBR206" s="973"/>
      <c r="EBS206" s="973"/>
      <c r="EBT206" s="973"/>
      <c r="EBU206" s="973"/>
      <c r="EBV206" s="973"/>
      <c r="EBW206" s="973"/>
      <c r="EBX206" s="973"/>
      <c r="EBY206" s="973"/>
      <c r="EBZ206" s="973"/>
      <c r="ECA206" s="973"/>
      <c r="ECB206" s="973"/>
      <c r="ECC206" s="973"/>
      <c r="ECD206" s="973"/>
      <c r="ECE206" s="973"/>
      <c r="ECF206" s="973"/>
      <c r="ECG206" s="973"/>
      <c r="ECH206" s="973"/>
      <c r="ECI206" s="973"/>
      <c r="ECJ206" s="973"/>
      <c r="ECK206" s="973"/>
      <c r="ECL206" s="973"/>
      <c r="ECM206" s="973"/>
      <c r="ECN206" s="973"/>
      <c r="ECO206" s="973"/>
      <c r="ECP206" s="973"/>
      <c r="ECQ206" s="973"/>
      <c r="ECR206" s="973"/>
      <c r="ECS206" s="973"/>
      <c r="ECT206" s="973"/>
      <c r="ECU206" s="973"/>
      <c r="ECV206" s="973"/>
      <c r="ECW206" s="973"/>
      <c r="ECX206" s="973"/>
      <c r="ECY206" s="973"/>
      <c r="ECZ206" s="973"/>
      <c r="EDA206" s="973"/>
      <c r="EDB206" s="973"/>
      <c r="EDC206" s="973"/>
      <c r="EDD206" s="973"/>
      <c r="EDE206" s="973"/>
      <c r="EDF206" s="973"/>
      <c r="EDG206" s="973"/>
      <c r="EDH206" s="973"/>
      <c r="EDI206" s="973"/>
      <c r="EDJ206" s="973"/>
      <c r="EDK206" s="973"/>
      <c r="EDL206" s="973"/>
      <c r="EDM206" s="973"/>
      <c r="EDN206" s="973"/>
      <c r="EDO206" s="973"/>
      <c r="EDP206" s="973"/>
      <c r="EDQ206" s="973"/>
      <c r="EDR206" s="973"/>
      <c r="EDS206" s="973"/>
      <c r="EDT206" s="973"/>
      <c r="EDU206" s="973"/>
      <c r="EDV206" s="973"/>
      <c r="EDW206" s="973"/>
      <c r="EDX206" s="973"/>
      <c r="EDY206" s="973"/>
      <c r="EDZ206" s="973"/>
      <c r="EEA206" s="973"/>
      <c r="EEB206" s="973"/>
      <c r="EEC206" s="973"/>
      <c r="EED206" s="973"/>
      <c r="EEE206" s="973"/>
      <c r="EEF206" s="973"/>
      <c r="EEG206" s="973"/>
      <c r="EEH206" s="973"/>
      <c r="EEI206" s="973"/>
      <c r="EEJ206" s="973"/>
      <c r="EEK206" s="973"/>
      <c r="EEL206" s="973"/>
      <c r="EEM206" s="973"/>
      <c r="EEN206" s="973"/>
      <c r="EEO206" s="973"/>
      <c r="EEP206" s="973"/>
      <c r="EEQ206" s="973"/>
      <c r="EER206" s="973"/>
      <c r="EES206" s="973"/>
      <c r="EET206" s="973"/>
      <c r="EEU206" s="973"/>
      <c r="EEV206" s="973"/>
      <c r="EEW206" s="973"/>
      <c r="EEX206" s="973"/>
      <c r="EEY206" s="973"/>
      <c r="EEZ206" s="973"/>
      <c r="EFA206" s="973"/>
      <c r="EFB206" s="973"/>
      <c r="EFC206" s="973"/>
      <c r="EFD206" s="973"/>
      <c r="EFE206" s="973"/>
      <c r="EFF206" s="973"/>
      <c r="EFG206" s="973"/>
      <c r="EFH206" s="973"/>
      <c r="EFI206" s="973"/>
      <c r="EFJ206" s="973"/>
      <c r="EFK206" s="973"/>
      <c r="EFL206" s="973"/>
      <c r="EFM206" s="973"/>
      <c r="EFN206" s="973"/>
      <c r="EFO206" s="973"/>
      <c r="EFP206" s="973"/>
      <c r="EFQ206" s="973"/>
      <c r="EFR206" s="973"/>
      <c r="EFS206" s="973"/>
      <c r="EFT206" s="973"/>
      <c r="EFU206" s="973"/>
      <c r="EFV206" s="973"/>
      <c r="EFW206" s="973"/>
      <c r="EFX206" s="973"/>
      <c r="EFY206" s="973"/>
      <c r="EFZ206" s="973"/>
      <c r="EGA206" s="973"/>
      <c r="EGB206" s="973"/>
      <c r="EGC206" s="973"/>
      <c r="EGD206" s="973"/>
      <c r="EGE206" s="973"/>
      <c r="EGF206" s="973"/>
      <c r="EGG206" s="973"/>
      <c r="EGH206" s="973"/>
      <c r="EGI206" s="973"/>
      <c r="EGJ206" s="973"/>
      <c r="EGK206" s="973"/>
      <c r="EGL206" s="973"/>
      <c r="EGM206" s="973"/>
      <c r="EGN206" s="973"/>
      <c r="EGO206" s="973"/>
      <c r="EGP206" s="973"/>
      <c r="EGQ206" s="973"/>
      <c r="EGR206" s="973"/>
      <c r="EGS206" s="973"/>
      <c r="EGT206" s="973"/>
      <c r="EGU206" s="973"/>
      <c r="EGV206" s="973"/>
      <c r="EGW206" s="973"/>
      <c r="EGX206" s="973"/>
      <c r="EGY206" s="973"/>
      <c r="EGZ206" s="973"/>
      <c r="EHA206" s="973"/>
      <c r="EHB206" s="973"/>
      <c r="EHC206" s="973"/>
      <c r="EHD206" s="973"/>
      <c r="EHE206" s="973"/>
      <c r="EHF206" s="973"/>
      <c r="EHG206" s="973"/>
      <c r="EHH206" s="973"/>
      <c r="EHI206" s="973"/>
      <c r="EHJ206" s="973"/>
      <c r="EHK206" s="973"/>
      <c r="EHL206" s="973"/>
      <c r="EHM206" s="973"/>
      <c r="EHN206" s="973"/>
      <c r="EHO206" s="973"/>
      <c r="EHP206" s="973"/>
      <c r="EHQ206" s="973"/>
      <c r="EHR206" s="973"/>
      <c r="EHS206" s="973"/>
      <c r="EHT206" s="973"/>
      <c r="EHU206" s="973"/>
      <c r="EHV206" s="973"/>
      <c r="EHW206" s="973"/>
      <c r="EHX206" s="973"/>
      <c r="EHY206" s="973"/>
      <c r="EHZ206" s="973"/>
      <c r="EIA206" s="973"/>
      <c r="EIB206" s="973"/>
      <c r="EIC206" s="973"/>
      <c r="EID206" s="973"/>
      <c r="EIE206" s="973"/>
      <c r="EIF206" s="973"/>
      <c r="EIG206" s="973"/>
      <c r="EIH206" s="973"/>
      <c r="EII206" s="973"/>
      <c r="EIJ206" s="973"/>
      <c r="EIK206" s="973"/>
      <c r="EIL206" s="973"/>
      <c r="EIM206" s="973"/>
      <c r="EIN206" s="973"/>
      <c r="EIO206" s="973"/>
      <c r="EIP206" s="973"/>
      <c r="EIQ206" s="973"/>
      <c r="EIR206" s="973"/>
      <c r="EIS206" s="973"/>
      <c r="EIT206" s="973"/>
      <c r="EIU206" s="973"/>
      <c r="EIV206" s="973"/>
      <c r="EIW206" s="973"/>
      <c r="EIX206" s="973"/>
      <c r="EIY206" s="973"/>
      <c r="EIZ206" s="973"/>
      <c r="EJA206" s="973"/>
      <c r="EJB206" s="973"/>
      <c r="EJC206" s="973"/>
      <c r="EJD206" s="973"/>
      <c r="EJE206" s="973"/>
      <c r="EJF206" s="973"/>
      <c r="EJG206" s="973"/>
      <c r="EJH206" s="973"/>
      <c r="EJI206" s="973"/>
      <c r="EJJ206" s="973"/>
      <c r="EJK206" s="973"/>
      <c r="EJL206" s="973"/>
      <c r="EJM206" s="973"/>
      <c r="EJN206" s="973"/>
      <c r="EJO206" s="973"/>
      <c r="EJP206" s="973"/>
      <c r="EJQ206" s="973"/>
      <c r="EJR206" s="973"/>
      <c r="EJS206" s="973"/>
      <c r="EJT206" s="973"/>
      <c r="EJU206" s="973"/>
      <c r="EJV206" s="973"/>
      <c r="EJW206" s="973"/>
      <c r="EJX206" s="973"/>
      <c r="EJY206" s="973"/>
      <c r="EJZ206" s="973"/>
      <c r="EKA206" s="973"/>
      <c r="EKB206" s="973"/>
      <c r="EKC206" s="973"/>
      <c r="EKD206" s="973"/>
      <c r="EKE206" s="973"/>
      <c r="EKF206" s="973"/>
      <c r="EKG206" s="973"/>
      <c r="EKH206" s="973"/>
      <c r="EKI206" s="973"/>
      <c r="EKJ206" s="973"/>
      <c r="EKK206" s="973"/>
      <c r="EKL206" s="973"/>
      <c r="EKM206" s="973"/>
      <c r="EKN206" s="973"/>
      <c r="EKO206" s="973"/>
      <c r="EKP206" s="973"/>
      <c r="EKQ206" s="973"/>
      <c r="EKR206" s="973"/>
      <c r="EKS206" s="973"/>
      <c r="EKT206" s="973"/>
      <c r="EKU206" s="973"/>
      <c r="EKV206" s="973"/>
      <c r="EKW206" s="973"/>
      <c r="EKX206" s="973"/>
      <c r="EKY206" s="973"/>
      <c r="EKZ206" s="973"/>
      <c r="ELA206" s="973"/>
      <c r="ELB206" s="973"/>
      <c r="ELC206" s="973"/>
      <c r="ELD206" s="973"/>
      <c r="ELE206" s="973"/>
      <c r="ELF206" s="973"/>
      <c r="ELG206" s="973"/>
      <c r="ELH206" s="973"/>
      <c r="ELI206" s="973"/>
      <c r="ELJ206" s="973"/>
      <c r="ELK206" s="973"/>
      <c r="ELL206" s="973"/>
      <c r="ELM206" s="973"/>
      <c r="ELN206" s="973"/>
      <c r="ELO206" s="973"/>
      <c r="ELP206" s="973"/>
      <c r="ELQ206" s="973"/>
      <c r="ELR206" s="973"/>
      <c r="ELS206" s="973"/>
      <c r="ELT206" s="973"/>
      <c r="ELU206" s="973"/>
      <c r="ELV206" s="973"/>
      <c r="ELW206" s="973"/>
      <c r="ELX206" s="973"/>
      <c r="ELY206" s="973"/>
      <c r="ELZ206" s="973"/>
      <c r="EMA206" s="973"/>
      <c r="EMB206" s="973"/>
      <c r="EMC206" s="973"/>
      <c r="EMD206" s="973"/>
      <c r="EME206" s="973"/>
      <c r="EMF206" s="973"/>
      <c r="EMG206" s="973"/>
      <c r="EMH206" s="973"/>
      <c r="EMI206" s="973"/>
      <c r="EMJ206" s="973"/>
      <c r="EMK206" s="973"/>
      <c r="EML206" s="973"/>
      <c r="EMM206" s="973"/>
      <c r="EMN206" s="973"/>
      <c r="EMO206" s="973"/>
      <c r="EMP206" s="973"/>
      <c r="EMQ206" s="973"/>
      <c r="EMR206" s="973"/>
      <c r="EMS206" s="973"/>
      <c r="EMT206" s="973"/>
      <c r="EMU206" s="973"/>
      <c r="EMV206" s="973"/>
      <c r="EMW206" s="973"/>
      <c r="EMX206" s="973"/>
      <c r="EMY206" s="973"/>
      <c r="EMZ206" s="973"/>
      <c r="ENA206" s="973"/>
      <c r="ENB206" s="973"/>
      <c r="ENC206" s="973"/>
      <c r="END206" s="973"/>
      <c r="ENE206" s="973"/>
      <c r="ENF206" s="973"/>
      <c r="ENG206" s="973"/>
      <c r="ENH206" s="973"/>
      <c r="ENI206" s="973"/>
      <c r="ENJ206" s="973"/>
      <c r="ENK206" s="973"/>
      <c r="ENL206" s="973"/>
      <c r="ENM206" s="973"/>
      <c r="ENN206" s="973"/>
      <c r="ENO206" s="973"/>
      <c r="ENP206" s="973"/>
      <c r="ENQ206" s="973"/>
      <c r="ENR206" s="973"/>
      <c r="ENS206" s="973"/>
      <c r="ENT206" s="973"/>
      <c r="ENU206" s="973"/>
      <c r="ENV206" s="973"/>
      <c r="ENW206" s="973"/>
      <c r="ENX206" s="973"/>
      <c r="ENY206" s="973"/>
      <c r="ENZ206" s="973"/>
      <c r="EOA206" s="973"/>
      <c r="EOB206" s="973"/>
      <c r="EOC206" s="973"/>
      <c r="EOD206" s="973"/>
      <c r="EOE206" s="973"/>
      <c r="EOF206" s="973"/>
      <c r="EOG206" s="973"/>
      <c r="EOH206" s="973"/>
      <c r="EOI206" s="973"/>
      <c r="EOJ206" s="973"/>
      <c r="EOK206" s="973"/>
      <c r="EOL206" s="973"/>
      <c r="EOM206" s="973"/>
      <c r="EON206" s="973"/>
      <c r="EOO206" s="973"/>
      <c r="EOP206" s="973"/>
      <c r="EOQ206" s="973"/>
      <c r="EOR206" s="973"/>
      <c r="EOS206" s="973"/>
      <c r="EOT206" s="973"/>
      <c r="EOU206" s="973"/>
      <c r="EOV206" s="973"/>
      <c r="EOW206" s="973"/>
      <c r="EOX206" s="973"/>
      <c r="EOY206" s="973"/>
      <c r="EOZ206" s="973"/>
      <c r="EPA206" s="973"/>
      <c r="EPB206" s="973"/>
      <c r="EPC206" s="973"/>
      <c r="EPD206" s="973"/>
      <c r="EPE206" s="973"/>
      <c r="EPF206" s="973"/>
      <c r="EPG206" s="973"/>
      <c r="EPH206" s="973"/>
      <c r="EPI206" s="973"/>
      <c r="EPJ206" s="973"/>
      <c r="EPK206" s="973"/>
      <c r="EPL206" s="973"/>
      <c r="EPM206" s="973"/>
      <c r="EPN206" s="973"/>
      <c r="EPO206" s="973"/>
      <c r="EPP206" s="973"/>
      <c r="EPQ206" s="973"/>
      <c r="EPR206" s="973"/>
      <c r="EPS206" s="973"/>
      <c r="EPT206" s="973"/>
      <c r="EPU206" s="973"/>
      <c r="EPV206" s="973"/>
      <c r="EPW206" s="973"/>
      <c r="EPX206" s="973"/>
      <c r="EPY206" s="973"/>
      <c r="EPZ206" s="973"/>
      <c r="EQA206" s="973"/>
      <c r="EQB206" s="973"/>
      <c r="EQC206" s="973"/>
      <c r="EQD206" s="973"/>
      <c r="EQE206" s="973"/>
      <c r="EQF206" s="973"/>
      <c r="EQG206" s="973"/>
      <c r="EQH206" s="973"/>
      <c r="EQI206" s="973"/>
      <c r="EQJ206" s="973"/>
      <c r="EQK206" s="973"/>
      <c r="EQL206" s="973"/>
      <c r="EQM206" s="973"/>
      <c r="EQN206" s="973"/>
      <c r="EQO206" s="973"/>
      <c r="EQP206" s="973"/>
      <c r="EQQ206" s="973"/>
      <c r="EQR206" s="973"/>
      <c r="EQS206" s="973"/>
      <c r="EQT206" s="973"/>
      <c r="EQU206" s="973"/>
      <c r="EQV206" s="973"/>
      <c r="EQW206" s="973"/>
      <c r="EQX206" s="973"/>
      <c r="EQY206" s="973"/>
      <c r="EQZ206" s="973"/>
      <c r="ERA206" s="973"/>
      <c r="ERB206" s="973"/>
      <c r="ERC206" s="973"/>
      <c r="ERD206" s="973"/>
      <c r="ERE206" s="973"/>
      <c r="ERF206" s="973"/>
      <c r="ERG206" s="973"/>
      <c r="ERH206" s="973"/>
      <c r="ERI206" s="973"/>
      <c r="ERJ206" s="973"/>
      <c r="ERK206" s="973"/>
      <c r="ERL206" s="973"/>
      <c r="ERM206" s="973"/>
      <c r="ERN206" s="973"/>
      <c r="ERO206" s="973"/>
      <c r="ERP206" s="973"/>
      <c r="ERQ206" s="973"/>
      <c r="ERR206" s="973"/>
      <c r="ERS206" s="973"/>
      <c r="ERT206" s="973"/>
      <c r="ERU206" s="973"/>
      <c r="ERV206" s="973"/>
      <c r="ERW206" s="973"/>
      <c r="ERX206" s="973"/>
      <c r="ERY206" s="973"/>
      <c r="ERZ206" s="973"/>
      <c r="ESA206" s="973"/>
      <c r="ESB206" s="973"/>
      <c r="ESC206" s="973"/>
      <c r="ESD206" s="973"/>
      <c r="ESE206" s="973"/>
      <c r="ESF206" s="973"/>
      <c r="ESG206" s="973"/>
      <c r="ESH206" s="973"/>
      <c r="ESI206" s="973"/>
      <c r="ESJ206" s="973"/>
      <c r="ESK206" s="973"/>
      <c r="ESL206" s="973"/>
      <c r="ESM206" s="973"/>
      <c r="ESN206" s="973"/>
      <c r="ESO206" s="973"/>
      <c r="ESP206" s="973"/>
      <c r="ESQ206" s="973"/>
      <c r="ESR206" s="973"/>
      <c r="ESS206" s="973"/>
      <c r="EST206" s="973"/>
      <c r="ESU206" s="973"/>
      <c r="ESV206" s="973"/>
      <c r="ESW206" s="973"/>
      <c r="ESX206" s="973"/>
      <c r="ESY206" s="973"/>
      <c r="ESZ206" s="973"/>
      <c r="ETA206" s="973"/>
      <c r="ETB206" s="973"/>
      <c r="ETC206" s="973"/>
      <c r="ETD206" s="973"/>
      <c r="ETE206" s="973"/>
      <c r="ETF206" s="973"/>
      <c r="ETG206" s="973"/>
      <c r="ETH206" s="973"/>
      <c r="ETI206" s="973"/>
      <c r="ETJ206" s="973"/>
      <c r="ETK206" s="973"/>
      <c r="ETL206" s="973"/>
      <c r="ETM206" s="973"/>
      <c r="ETN206" s="973"/>
      <c r="ETO206" s="973"/>
      <c r="ETP206" s="973"/>
      <c r="ETQ206" s="973"/>
      <c r="ETR206" s="973"/>
      <c r="ETS206" s="973"/>
      <c r="ETT206" s="973"/>
      <c r="ETU206" s="973"/>
      <c r="ETV206" s="973"/>
      <c r="ETW206" s="973"/>
      <c r="ETX206" s="973"/>
      <c r="ETY206" s="973"/>
      <c r="ETZ206" s="973"/>
      <c r="EUA206" s="973"/>
      <c r="EUB206" s="973"/>
      <c r="EUC206" s="973"/>
      <c r="EUD206" s="973"/>
      <c r="EUE206" s="973"/>
      <c r="EUF206" s="973"/>
      <c r="EUG206" s="973"/>
      <c r="EUH206" s="973"/>
      <c r="EUI206" s="973"/>
      <c r="EUJ206" s="973"/>
      <c r="EUK206" s="973"/>
      <c r="EUL206" s="973"/>
      <c r="EUM206" s="973"/>
      <c r="EUN206" s="973"/>
      <c r="EUO206" s="973"/>
      <c r="EUP206" s="973"/>
      <c r="EUQ206" s="973"/>
      <c r="EUR206" s="973"/>
      <c r="EUS206" s="973"/>
      <c r="EUT206" s="973"/>
      <c r="EUU206" s="973"/>
      <c r="EUV206" s="973"/>
      <c r="EUW206" s="973"/>
      <c r="EUX206" s="973"/>
      <c r="EUY206" s="973"/>
      <c r="EUZ206" s="973"/>
      <c r="EVA206" s="973"/>
      <c r="EVB206" s="973"/>
      <c r="EVC206" s="973"/>
      <c r="EVD206" s="973"/>
      <c r="EVE206" s="973"/>
      <c r="EVF206" s="973"/>
      <c r="EVG206" s="973"/>
      <c r="EVH206" s="973"/>
      <c r="EVI206" s="973"/>
      <c r="EVJ206" s="973"/>
      <c r="EVK206" s="973"/>
      <c r="EVL206" s="973"/>
      <c r="EVM206" s="973"/>
      <c r="EVN206" s="973"/>
      <c r="EVO206" s="973"/>
      <c r="EVP206" s="973"/>
      <c r="EVQ206" s="973"/>
      <c r="EVR206" s="973"/>
      <c r="EVS206" s="973"/>
      <c r="EVT206" s="973"/>
      <c r="EVU206" s="973"/>
      <c r="EVV206" s="973"/>
      <c r="EVW206" s="973"/>
      <c r="EVX206" s="973"/>
      <c r="EVY206" s="973"/>
      <c r="EVZ206" s="973"/>
      <c r="EWA206" s="973"/>
      <c r="EWB206" s="973"/>
      <c r="EWC206" s="973"/>
      <c r="EWD206" s="973"/>
      <c r="EWE206" s="973"/>
      <c r="EWF206" s="973"/>
      <c r="EWG206" s="973"/>
      <c r="EWH206" s="973"/>
      <c r="EWI206" s="973"/>
      <c r="EWJ206" s="973"/>
      <c r="EWK206" s="973"/>
      <c r="EWL206" s="973"/>
      <c r="EWM206" s="973"/>
      <c r="EWN206" s="973"/>
      <c r="EWO206" s="973"/>
      <c r="EWP206" s="973"/>
      <c r="EWQ206" s="973"/>
      <c r="EWR206" s="973"/>
      <c r="EWS206" s="973"/>
      <c r="EWT206" s="973"/>
      <c r="EWU206" s="973"/>
      <c r="EWV206" s="973"/>
      <c r="EWW206" s="973"/>
      <c r="EWX206" s="973"/>
      <c r="EWY206" s="973"/>
      <c r="EWZ206" s="973"/>
      <c r="EXA206" s="973"/>
      <c r="EXB206" s="973"/>
      <c r="EXC206" s="973"/>
      <c r="EXD206" s="973"/>
      <c r="EXE206" s="973"/>
      <c r="EXF206" s="973"/>
      <c r="EXG206" s="973"/>
      <c r="EXH206" s="973"/>
      <c r="EXI206" s="973"/>
      <c r="EXJ206" s="973"/>
      <c r="EXK206" s="973"/>
      <c r="EXL206" s="973"/>
      <c r="EXM206" s="973"/>
      <c r="EXN206" s="973"/>
      <c r="EXO206" s="973"/>
      <c r="EXP206" s="973"/>
      <c r="EXQ206" s="973"/>
      <c r="EXR206" s="973"/>
      <c r="EXS206" s="973"/>
      <c r="EXT206" s="973"/>
      <c r="EXU206" s="973"/>
      <c r="EXV206" s="973"/>
      <c r="EXW206" s="973"/>
      <c r="EXX206" s="973"/>
      <c r="EXY206" s="973"/>
      <c r="EXZ206" s="973"/>
      <c r="EYA206" s="973"/>
      <c r="EYB206" s="973"/>
      <c r="EYC206" s="973"/>
      <c r="EYD206" s="973"/>
      <c r="EYE206" s="973"/>
      <c r="EYF206" s="973"/>
      <c r="EYG206" s="973"/>
      <c r="EYH206" s="973"/>
      <c r="EYI206" s="973"/>
      <c r="EYJ206" s="973"/>
      <c r="EYK206" s="973"/>
      <c r="EYL206" s="973"/>
      <c r="EYM206" s="973"/>
      <c r="EYN206" s="973"/>
      <c r="EYO206" s="973"/>
      <c r="EYP206" s="973"/>
      <c r="EYQ206" s="973"/>
      <c r="EYR206" s="973"/>
      <c r="EYS206" s="973"/>
      <c r="EYT206" s="973"/>
      <c r="EYU206" s="973"/>
      <c r="EYV206" s="973"/>
      <c r="EYW206" s="973"/>
      <c r="EYX206" s="973"/>
      <c r="EYY206" s="973"/>
      <c r="EYZ206" s="973"/>
      <c r="EZA206" s="973"/>
      <c r="EZB206" s="973"/>
      <c r="EZC206" s="973"/>
      <c r="EZD206" s="973"/>
      <c r="EZE206" s="973"/>
      <c r="EZF206" s="973"/>
      <c r="EZG206" s="973"/>
      <c r="EZH206" s="973"/>
      <c r="EZI206" s="973"/>
      <c r="EZJ206" s="973"/>
      <c r="EZK206" s="973"/>
      <c r="EZL206" s="973"/>
      <c r="EZM206" s="973"/>
      <c r="EZN206" s="973"/>
      <c r="EZO206" s="973"/>
      <c r="EZP206" s="973"/>
      <c r="EZQ206" s="973"/>
      <c r="EZR206" s="973"/>
      <c r="EZS206" s="973"/>
      <c r="EZT206" s="973"/>
      <c r="EZU206" s="973"/>
      <c r="EZV206" s="973"/>
      <c r="EZW206" s="973"/>
      <c r="EZX206" s="973"/>
      <c r="EZY206" s="973"/>
      <c r="EZZ206" s="973"/>
      <c r="FAA206" s="973"/>
      <c r="FAB206" s="973"/>
      <c r="FAC206" s="973"/>
      <c r="FAD206" s="973"/>
      <c r="FAE206" s="973"/>
      <c r="FAF206" s="973"/>
      <c r="FAG206" s="973"/>
      <c r="FAH206" s="973"/>
      <c r="FAI206" s="973"/>
      <c r="FAJ206" s="973"/>
      <c r="FAK206" s="973"/>
      <c r="FAL206" s="973"/>
      <c r="FAM206" s="973"/>
      <c r="FAN206" s="973"/>
      <c r="FAO206" s="973"/>
      <c r="FAP206" s="973"/>
      <c r="FAQ206" s="973"/>
      <c r="FAR206" s="973"/>
      <c r="FAS206" s="973"/>
      <c r="FAT206" s="973"/>
      <c r="FAU206" s="973"/>
      <c r="FAV206" s="973"/>
      <c r="FAW206" s="973"/>
      <c r="FAX206" s="973"/>
      <c r="FAY206" s="973"/>
      <c r="FAZ206" s="973"/>
      <c r="FBA206" s="973"/>
      <c r="FBB206" s="973"/>
      <c r="FBC206" s="973"/>
      <c r="FBD206" s="973"/>
      <c r="FBE206" s="973"/>
      <c r="FBF206" s="973"/>
      <c r="FBG206" s="973"/>
      <c r="FBH206" s="973"/>
      <c r="FBI206" s="973"/>
      <c r="FBJ206" s="973"/>
      <c r="FBK206" s="973"/>
      <c r="FBL206" s="973"/>
      <c r="FBM206" s="973"/>
      <c r="FBN206" s="973"/>
      <c r="FBO206" s="973"/>
      <c r="FBP206" s="973"/>
      <c r="FBQ206" s="973"/>
      <c r="FBR206" s="973"/>
      <c r="FBS206" s="973"/>
      <c r="FBT206" s="973"/>
      <c r="FBU206" s="973"/>
      <c r="FBV206" s="973"/>
      <c r="FBW206" s="973"/>
      <c r="FBX206" s="973"/>
      <c r="FBY206" s="973"/>
      <c r="FBZ206" s="973"/>
      <c r="FCA206" s="973"/>
      <c r="FCB206" s="973"/>
      <c r="FCC206" s="973"/>
      <c r="FCD206" s="973"/>
      <c r="FCE206" s="973"/>
      <c r="FCF206" s="973"/>
      <c r="FCG206" s="973"/>
      <c r="FCH206" s="973"/>
      <c r="FCI206" s="973"/>
      <c r="FCJ206" s="973"/>
      <c r="FCK206" s="973"/>
      <c r="FCL206" s="973"/>
      <c r="FCM206" s="973"/>
      <c r="FCN206" s="973"/>
      <c r="FCO206" s="973"/>
      <c r="FCP206" s="973"/>
      <c r="FCQ206" s="973"/>
      <c r="FCR206" s="973"/>
      <c r="FCS206" s="973"/>
      <c r="FCT206" s="973"/>
      <c r="FCU206" s="973"/>
      <c r="FCV206" s="973"/>
      <c r="FCW206" s="973"/>
      <c r="FCX206" s="973"/>
      <c r="FCY206" s="973"/>
      <c r="FCZ206" s="973"/>
      <c r="FDA206" s="973"/>
      <c r="FDB206" s="973"/>
      <c r="FDC206" s="973"/>
      <c r="FDD206" s="973"/>
      <c r="FDE206" s="973"/>
      <c r="FDF206" s="973"/>
      <c r="FDG206" s="973"/>
      <c r="FDH206" s="973"/>
      <c r="FDI206" s="973"/>
      <c r="FDJ206" s="973"/>
      <c r="FDK206" s="973"/>
      <c r="FDL206" s="973"/>
      <c r="FDM206" s="973"/>
      <c r="FDN206" s="973"/>
      <c r="FDO206" s="973"/>
      <c r="FDP206" s="973"/>
      <c r="FDQ206" s="973"/>
      <c r="FDR206" s="973"/>
      <c r="FDS206" s="973"/>
      <c r="FDT206" s="973"/>
      <c r="FDU206" s="973"/>
      <c r="FDV206" s="973"/>
      <c r="FDW206" s="973"/>
      <c r="FDX206" s="973"/>
      <c r="FDY206" s="973"/>
      <c r="FDZ206" s="973"/>
      <c r="FEA206" s="973"/>
      <c r="FEB206" s="973"/>
      <c r="FEC206" s="973"/>
      <c r="FED206" s="973"/>
      <c r="FEE206" s="973"/>
      <c r="FEF206" s="973"/>
      <c r="FEG206" s="973"/>
      <c r="FEH206" s="973"/>
      <c r="FEI206" s="973"/>
      <c r="FEJ206" s="973"/>
      <c r="FEK206" s="973"/>
      <c r="FEL206" s="973"/>
      <c r="FEM206" s="973"/>
      <c r="FEN206" s="973"/>
      <c r="FEO206" s="973"/>
      <c r="FEP206" s="973"/>
      <c r="FEQ206" s="973"/>
      <c r="FER206" s="973"/>
      <c r="FES206" s="973"/>
      <c r="FET206" s="973"/>
      <c r="FEU206" s="973"/>
      <c r="FEV206" s="973"/>
      <c r="FEW206" s="973"/>
      <c r="FEX206" s="973"/>
      <c r="FEY206" s="973"/>
      <c r="FEZ206" s="973"/>
      <c r="FFA206" s="973"/>
      <c r="FFB206" s="973"/>
      <c r="FFC206" s="973"/>
      <c r="FFD206" s="973"/>
      <c r="FFE206" s="973"/>
      <c r="FFF206" s="973"/>
      <c r="FFG206" s="973"/>
      <c r="FFH206" s="973"/>
      <c r="FFI206" s="973"/>
      <c r="FFJ206" s="973"/>
      <c r="FFK206" s="973"/>
      <c r="FFL206" s="973"/>
      <c r="FFM206" s="973"/>
      <c r="FFN206" s="973"/>
      <c r="FFO206" s="973"/>
      <c r="FFP206" s="973"/>
      <c r="FFQ206" s="973"/>
      <c r="FFR206" s="973"/>
      <c r="FFS206" s="973"/>
      <c r="FFT206" s="973"/>
      <c r="FFU206" s="973"/>
      <c r="FFV206" s="973"/>
      <c r="FFW206" s="973"/>
      <c r="FFX206" s="973"/>
      <c r="FFY206" s="973"/>
      <c r="FFZ206" s="973"/>
      <c r="FGA206" s="973"/>
      <c r="FGB206" s="973"/>
      <c r="FGC206" s="973"/>
      <c r="FGD206" s="973"/>
      <c r="FGE206" s="973"/>
      <c r="FGF206" s="973"/>
      <c r="FGG206" s="973"/>
      <c r="FGH206" s="973"/>
      <c r="FGI206" s="973"/>
      <c r="FGJ206" s="973"/>
      <c r="FGK206" s="973"/>
      <c r="FGL206" s="973"/>
      <c r="FGM206" s="973"/>
      <c r="FGN206" s="973"/>
      <c r="FGO206" s="973"/>
      <c r="FGP206" s="973"/>
      <c r="FGQ206" s="973"/>
      <c r="FGR206" s="973"/>
      <c r="FGS206" s="973"/>
      <c r="FGT206" s="973"/>
      <c r="FGU206" s="973"/>
      <c r="FGV206" s="973"/>
      <c r="FGW206" s="973"/>
      <c r="FGX206" s="973"/>
      <c r="FGY206" s="973"/>
      <c r="FGZ206" s="973"/>
      <c r="FHA206" s="973"/>
      <c r="FHB206" s="973"/>
      <c r="FHC206" s="973"/>
      <c r="FHD206" s="973"/>
      <c r="FHE206" s="973"/>
      <c r="FHF206" s="973"/>
      <c r="FHG206" s="973"/>
      <c r="FHH206" s="973"/>
      <c r="FHI206" s="973"/>
      <c r="FHJ206" s="973"/>
      <c r="FHK206" s="973"/>
      <c r="FHL206" s="973"/>
      <c r="FHM206" s="973"/>
      <c r="FHN206" s="973"/>
      <c r="FHO206" s="973"/>
      <c r="FHP206" s="973"/>
      <c r="FHQ206" s="973"/>
      <c r="FHR206" s="973"/>
      <c r="FHS206" s="973"/>
      <c r="FHT206" s="973"/>
      <c r="FHU206" s="973"/>
      <c r="FHV206" s="973"/>
      <c r="FHW206" s="973"/>
      <c r="FHX206" s="973"/>
      <c r="FHY206" s="973"/>
      <c r="FHZ206" s="973"/>
      <c r="FIA206" s="973"/>
      <c r="FIB206" s="973"/>
      <c r="FIC206" s="973"/>
      <c r="FID206" s="973"/>
      <c r="FIE206" s="973"/>
      <c r="FIF206" s="973"/>
      <c r="FIG206" s="973"/>
      <c r="FIH206" s="973"/>
      <c r="FII206" s="973"/>
      <c r="FIJ206" s="973"/>
      <c r="FIK206" s="973"/>
      <c r="FIL206" s="973"/>
      <c r="FIM206" s="973"/>
      <c r="FIN206" s="973"/>
      <c r="FIO206" s="973"/>
      <c r="FIP206" s="973"/>
      <c r="FIQ206" s="973"/>
      <c r="FIR206" s="973"/>
      <c r="FIS206" s="973"/>
      <c r="FIT206" s="973"/>
      <c r="FIU206" s="973"/>
      <c r="FIV206" s="973"/>
      <c r="FIW206" s="973"/>
      <c r="FIX206" s="973"/>
      <c r="FIY206" s="973"/>
      <c r="FIZ206" s="973"/>
      <c r="FJA206" s="973"/>
      <c r="FJB206" s="973"/>
      <c r="FJC206" s="973"/>
      <c r="FJD206" s="973"/>
      <c r="FJE206" s="973"/>
      <c r="FJF206" s="973"/>
      <c r="FJG206" s="973"/>
      <c r="FJH206" s="973"/>
      <c r="FJI206" s="973"/>
      <c r="FJJ206" s="973"/>
      <c r="FJK206" s="973"/>
      <c r="FJL206" s="973"/>
      <c r="FJM206" s="973"/>
      <c r="FJN206" s="973"/>
      <c r="FJO206" s="973"/>
      <c r="FJP206" s="973"/>
      <c r="FJQ206" s="973"/>
      <c r="FJR206" s="973"/>
      <c r="FJS206" s="973"/>
      <c r="FJT206" s="973"/>
      <c r="FJU206" s="973"/>
      <c r="FJV206" s="973"/>
      <c r="FJW206" s="973"/>
      <c r="FJX206" s="973"/>
      <c r="FJY206" s="973"/>
      <c r="FJZ206" s="973"/>
      <c r="FKA206" s="973"/>
      <c r="FKB206" s="973"/>
      <c r="FKC206" s="973"/>
      <c r="FKD206" s="973"/>
      <c r="FKE206" s="973"/>
      <c r="FKF206" s="973"/>
      <c r="FKG206" s="973"/>
      <c r="FKH206" s="973"/>
      <c r="FKI206" s="973"/>
      <c r="FKJ206" s="973"/>
      <c r="FKK206" s="973"/>
      <c r="FKL206" s="973"/>
      <c r="FKM206" s="973"/>
      <c r="FKN206" s="973"/>
      <c r="FKO206" s="973"/>
      <c r="FKP206" s="973"/>
      <c r="FKQ206" s="973"/>
      <c r="FKR206" s="973"/>
      <c r="FKS206" s="973"/>
      <c r="FKT206" s="973"/>
      <c r="FKU206" s="973"/>
      <c r="FKV206" s="973"/>
      <c r="FKW206" s="973"/>
      <c r="FKX206" s="973"/>
      <c r="FKY206" s="973"/>
      <c r="FKZ206" s="973"/>
      <c r="FLA206" s="973"/>
      <c r="FLB206" s="973"/>
      <c r="FLC206" s="973"/>
      <c r="FLD206" s="973"/>
      <c r="FLE206" s="973"/>
      <c r="FLF206" s="973"/>
      <c r="FLG206" s="973"/>
      <c r="FLH206" s="973"/>
      <c r="FLI206" s="973"/>
      <c r="FLJ206" s="973"/>
      <c r="FLK206" s="973"/>
      <c r="FLL206" s="973"/>
      <c r="FLM206" s="973"/>
      <c r="FLN206" s="973"/>
      <c r="FLO206" s="973"/>
      <c r="FLP206" s="973"/>
      <c r="FLQ206" s="973"/>
      <c r="FLR206" s="973"/>
      <c r="FLS206" s="973"/>
      <c r="FLT206" s="973"/>
      <c r="FLU206" s="973"/>
      <c r="FLV206" s="973"/>
      <c r="FLW206" s="973"/>
      <c r="FLX206" s="973"/>
      <c r="FLY206" s="973"/>
      <c r="FLZ206" s="973"/>
      <c r="FMA206" s="973"/>
      <c r="FMB206" s="973"/>
      <c r="FMC206" s="973"/>
      <c r="FMD206" s="973"/>
      <c r="FME206" s="973"/>
      <c r="FMF206" s="973"/>
      <c r="FMG206" s="973"/>
      <c r="FMH206" s="973"/>
      <c r="FMI206" s="973"/>
      <c r="FMJ206" s="973"/>
      <c r="FMK206" s="973"/>
      <c r="FML206" s="973"/>
      <c r="FMM206" s="973"/>
      <c r="FMN206" s="973"/>
      <c r="FMO206" s="973"/>
      <c r="FMP206" s="973"/>
      <c r="FMQ206" s="973"/>
      <c r="FMR206" s="973"/>
      <c r="FMS206" s="973"/>
      <c r="FMT206" s="973"/>
      <c r="FMU206" s="973"/>
      <c r="FMV206" s="973"/>
      <c r="FMW206" s="973"/>
      <c r="FMX206" s="973"/>
      <c r="FMY206" s="973"/>
      <c r="FMZ206" s="973"/>
      <c r="FNA206" s="973"/>
      <c r="FNB206" s="973"/>
      <c r="FNC206" s="973"/>
      <c r="FND206" s="973"/>
      <c r="FNE206" s="973"/>
      <c r="FNF206" s="973"/>
      <c r="FNG206" s="973"/>
      <c r="FNH206" s="973"/>
      <c r="FNI206" s="973"/>
      <c r="FNJ206" s="973"/>
      <c r="FNK206" s="973"/>
      <c r="FNL206" s="973"/>
      <c r="FNM206" s="973"/>
      <c r="FNN206" s="973"/>
      <c r="FNO206" s="973"/>
      <c r="FNP206" s="973"/>
      <c r="FNQ206" s="973"/>
      <c r="FNR206" s="973"/>
      <c r="FNS206" s="973"/>
      <c r="FNT206" s="973"/>
      <c r="FNU206" s="973"/>
      <c r="FNV206" s="973"/>
      <c r="FNW206" s="973"/>
      <c r="FNX206" s="973"/>
      <c r="FNY206" s="973"/>
      <c r="FNZ206" s="973"/>
      <c r="FOA206" s="973"/>
      <c r="FOB206" s="973"/>
      <c r="FOC206" s="973"/>
      <c r="FOD206" s="973"/>
      <c r="FOE206" s="973"/>
      <c r="FOF206" s="973"/>
      <c r="FOG206" s="973"/>
      <c r="FOH206" s="973"/>
      <c r="FOI206" s="973"/>
      <c r="FOJ206" s="973"/>
      <c r="FOK206" s="973"/>
      <c r="FOL206" s="973"/>
      <c r="FOM206" s="973"/>
      <c r="FON206" s="973"/>
      <c r="FOO206" s="973"/>
      <c r="FOP206" s="973"/>
      <c r="FOQ206" s="973"/>
      <c r="FOR206" s="973"/>
      <c r="FOS206" s="973"/>
      <c r="FOT206" s="973"/>
      <c r="FOU206" s="973"/>
      <c r="FOV206" s="973"/>
      <c r="FOW206" s="973"/>
      <c r="FOX206" s="973"/>
      <c r="FOY206" s="973"/>
      <c r="FOZ206" s="973"/>
      <c r="FPA206" s="973"/>
      <c r="FPB206" s="973"/>
      <c r="FPC206" s="973"/>
      <c r="FPD206" s="973"/>
      <c r="FPE206" s="973"/>
      <c r="FPF206" s="973"/>
      <c r="FPG206" s="973"/>
      <c r="FPH206" s="973"/>
      <c r="FPI206" s="973"/>
      <c r="FPJ206" s="973"/>
      <c r="FPK206" s="973"/>
      <c r="FPL206" s="973"/>
      <c r="FPM206" s="973"/>
      <c r="FPN206" s="973"/>
      <c r="FPO206" s="973"/>
      <c r="FPP206" s="973"/>
      <c r="FPQ206" s="973"/>
      <c r="FPR206" s="973"/>
      <c r="FPS206" s="973"/>
      <c r="FPT206" s="973"/>
      <c r="FPU206" s="973"/>
      <c r="FPV206" s="973"/>
      <c r="FPW206" s="973"/>
      <c r="FPX206" s="973"/>
      <c r="FPY206" s="973"/>
      <c r="FPZ206" s="973"/>
      <c r="FQA206" s="973"/>
      <c r="FQB206" s="973"/>
      <c r="FQC206" s="973"/>
      <c r="FQD206" s="973"/>
      <c r="FQE206" s="973"/>
      <c r="FQF206" s="973"/>
      <c r="FQG206" s="973"/>
      <c r="FQH206" s="973"/>
      <c r="FQI206" s="973"/>
      <c r="FQJ206" s="973"/>
      <c r="FQK206" s="973"/>
      <c r="FQL206" s="973"/>
      <c r="FQM206" s="973"/>
      <c r="FQN206" s="973"/>
      <c r="FQO206" s="973"/>
      <c r="FQP206" s="973"/>
      <c r="FQQ206" s="973"/>
      <c r="FQR206" s="973"/>
      <c r="FQS206" s="973"/>
      <c r="FQT206" s="973"/>
      <c r="FQU206" s="973"/>
      <c r="FQV206" s="973"/>
      <c r="FQW206" s="973"/>
      <c r="FQX206" s="973"/>
      <c r="FQY206" s="973"/>
      <c r="FQZ206" s="973"/>
      <c r="FRA206" s="973"/>
      <c r="FRB206" s="973"/>
      <c r="FRC206" s="973"/>
      <c r="FRD206" s="973"/>
      <c r="FRE206" s="973"/>
      <c r="FRF206" s="973"/>
      <c r="FRG206" s="973"/>
      <c r="FRH206" s="973"/>
      <c r="FRI206" s="973"/>
      <c r="FRJ206" s="973"/>
      <c r="FRK206" s="973"/>
      <c r="FRL206" s="973"/>
      <c r="FRM206" s="973"/>
      <c r="FRN206" s="973"/>
      <c r="FRO206" s="973"/>
      <c r="FRP206" s="973"/>
      <c r="FRQ206" s="973"/>
      <c r="FRR206" s="973"/>
      <c r="FRS206" s="973"/>
      <c r="FRT206" s="973"/>
      <c r="FRU206" s="973"/>
      <c r="FRV206" s="973"/>
      <c r="FRW206" s="973"/>
      <c r="FRX206" s="973"/>
      <c r="FRY206" s="973"/>
      <c r="FRZ206" s="973"/>
      <c r="FSA206" s="973"/>
      <c r="FSB206" s="973"/>
      <c r="FSC206" s="973"/>
      <c r="FSD206" s="973"/>
      <c r="FSE206" s="973"/>
      <c r="FSF206" s="973"/>
      <c r="FSG206" s="973"/>
      <c r="FSH206" s="973"/>
      <c r="FSI206" s="973"/>
      <c r="FSJ206" s="973"/>
      <c r="FSK206" s="973"/>
      <c r="FSL206" s="973"/>
      <c r="FSM206" s="973"/>
      <c r="FSN206" s="973"/>
      <c r="FSO206" s="973"/>
      <c r="FSP206" s="973"/>
      <c r="FSQ206" s="973"/>
      <c r="FSR206" s="973"/>
      <c r="FSS206" s="973"/>
      <c r="FST206" s="973"/>
      <c r="FSU206" s="973"/>
      <c r="FSV206" s="973"/>
      <c r="FSW206" s="973"/>
      <c r="FSX206" s="973"/>
      <c r="FSY206" s="973"/>
      <c r="FSZ206" s="973"/>
      <c r="FTA206" s="973"/>
      <c r="FTB206" s="973"/>
      <c r="FTC206" s="973"/>
      <c r="FTD206" s="973"/>
      <c r="FTE206" s="973"/>
      <c r="FTF206" s="973"/>
      <c r="FTG206" s="973"/>
      <c r="FTH206" s="973"/>
      <c r="FTI206" s="973"/>
      <c r="FTJ206" s="973"/>
      <c r="FTK206" s="973"/>
      <c r="FTL206" s="973"/>
      <c r="FTM206" s="973"/>
      <c r="FTN206" s="973"/>
      <c r="FTO206" s="973"/>
      <c r="FTP206" s="973"/>
      <c r="FTQ206" s="973"/>
      <c r="FTR206" s="973"/>
      <c r="FTS206" s="973"/>
      <c r="FTT206" s="973"/>
      <c r="FTU206" s="973"/>
      <c r="FTV206" s="973"/>
      <c r="FTW206" s="973"/>
      <c r="FTX206" s="973"/>
      <c r="FTY206" s="973"/>
      <c r="FTZ206" s="973"/>
      <c r="FUA206" s="973"/>
      <c r="FUB206" s="973"/>
      <c r="FUC206" s="973"/>
      <c r="FUD206" s="973"/>
      <c r="FUE206" s="973"/>
      <c r="FUF206" s="973"/>
      <c r="FUG206" s="973"/>
      <c r="FUH206" s="973"/>
      <c r="FUI206" s="973"/>
      <c r="FUJ206" s="973"/>
      <c r="FUK206" s="973"/>
      <c r="FUL206" s="973"/>
      <c r="FUM206" s="973"/>
      <c r="FUN206" s="973"/>
      <c r="FUO206" s="973"/>
      <c r="FUP206" s="973"/>
      <c r="FUQ206" s="973"/>
      <c r="FUR206" s="973"/>
      <c r="FUS206" s="973"/>
      <c r="FUT206" s="973"/>
      <c r="FUU206" s="973"/>
      <c r="FUV206" s="973"/>
      <c r="FUW206" s="973"/>
      <c r="FUX206" s="973"/>
      <c r="FUY206" s="973"/>
      <c r="FUZ206" s="973"/>
      <c r="FVA206" s="973"/>
      <c r="FVB206" s="973"/>
      <c r="FVC206" s="973"/>
      <c r="FVD206" s="973"/>
      <c r="FVE206" s="973"/>
      <c r="FVF206" s="973"/>
      <c r="FVG206" s="973"/>
      <c r="FVH206" s="973"/>
      <c r="FVI206" s="973"/>
      <c r="FVJ206" s="973"/>
      <c r="FVK206" s="973"/>
      <c r="FVL206" s="973"/>
      <c r="FVM206" s="973"/>
      <c r="FVN206" s="973"/>
      <c r="FVO206" s="973"/>
      <c r="FVP206" s="973"/>
      <c r="FVQ206" s="973"/>
      <c r="FVR206" s="973"/>
      <c r="FVS206" s="973"/>
      <c r="FVT206" s="973"/>
      <c r="FVU206" s="973"/>
      <c r="FVV206" s="973"/>
      <c r="FVW206" s="973"/>
      <c r="FVX206" s="973"/>
      <c r="FVY206" s="973"/>
      <c r="FVZ206" s="973"/>
      <c r="FWA206" s="973"/>
      <c r="FWB206" s="973"/>
      <c r="FWC206" s="973"/>
      <c r="FWD206" s="973"/>
      <c r="FWE206" s="973"/>
      <c r="FWF206" s="973"/>
      <c r="FWG206" s="973"/>
      <c r="FWH206" s="973"/>
      <c r="FWI206" s="973"/>
      <c r="FWJ206" s="973"/>
      <c r="FWK206" s="973"/>
      <c r="FWL206" s="973"/>
      <c r="FWM206" s="973"/>
      <c r="FWN206" s="973"/>
      <c r="FWO206" s="973"/>
      <c r="FWP206" s="973"/>
      <c r="FWQ206" s="973"/>
      <c r="FWR206" s="973"/>
      <c r="FWS206" s="973"/>
      <c r="FWT206" s="973"/>
      <c r="FWU206" s="973"/>
      <c r="FWV206" s="973"/>
      <c r="FWW206" s="973"/>
      <c r="FWX206" s="973"/>
      <c r="FWY206" s="973"/>
      <c r="FWZ206" s="973"/>
      <c r="FXA206" s="973"/>
      <c r="FXB206" s="973"/>
      <c r="FXC206" s="973"/>
      <c r="FXD206" s="973"/>
      <c r="FXE206" s="973"/>
      <c r="FXF206" s="973"/>
      <c r="FXG206" s="973"/>
      <c r="FXH206" s="973"/>
      <c r="FXI206" s="973"/>
      <c r="FXJ206" s="973"/>
      <c r="FXK206" s="973"/>
      <c r="FXL206" s="973"/>
      <c r="FXM206" s="973"/>
      <c r="FXN206" s="973"/>
      <c r="FXO206" s="973"/>
      <c r="FXP206" s="973"/>
      <c r="FXQ206" s="973"/>
      <c r="FXR206" s="973"/>
      <c r="FXS206" s="973"/>
      <c r="FXT206" s="973"/>
      <c r="FXU206" s="973"/>
      <c r="FXV206" s="973"/>
      <c r="FXW206" s="973"/>
      <c r="FXX206" s="973"/>
      <c r="FXY206" s="973"/>
      <c r="FXZ206" s="973"/>
      <c r="FYA206" s="973"/>
      <c r="FYB206" s="973"/>
      <c r="FYC206" s="973"/>
      <c r="FYD206" s="973"/>
      <c r="FYE206" s="973"/>
      <c r="FYF206" s="973"/>
      <c r="FYG206" s="973"/>
      <c r="FYH206" s="973"/>
      <c r="FYI206" s="973"/>
      <c r="FYJ206" s="973"/>
      <c r="FYK206" s="973"/>
      <c r="FYL206" s="973"/>
      <c r="FYM206" s="973"/>
      <c r="FYN206" s="973"/>
      <c r="FYO206" s="973"/>
      <c r="FYP206" s="973"/>
      <c r="FYQ206" s="973"/>
      <c r="FYR206" s="973"/>
      <c r="FYS206" s="973"/>
      <c r="FYT206" s="973"/>
      <c r="FYU206" s="973"/>
      <c r="FYV206" s="973"/>
      <c r="FYW206" s="973"/>
      <c r="FYX206" s="973"/>
      <c r="FYY206" s="973"/>
      <c r="FYZ206" s="973"/>
      <c r="FZA206" s="973"/>
      <c r="FZB206" s="973"/>
      <c r="FZC206" s="973"/>
      <c r="FZD206" s="973"/>
      <c r="FZE206" s="973"/>
      <c r="FZF206" s="973"/>
      <c r="FZG206" s="973"/>
      <c r="FZH206" s="973"/>
      <c r="FZI206" s="973"/>
      <c r="FZJ206" s="973"/>
      <c r="FZK206" s="973"/>
      <c r="FZL206" s="973"/>
      <c r="FZM206" s="973"/>
      <c r="FZN206" s="973"/>
      <c r="FZO206" s="973"/>
      <c r="FZP206" s="973"/>
      <c r="FZQ206" s="973"/>
      <c r="FZR206" s="973"/>
      <c r="FZS206" s="973"/>
      <c r="FZT206" s="973"/>
      <c r="FZU206" s="973"/>
      <c r="FZV206" s="973"/>
      <c r="FZW206" s="973"/>
      <c r="FZX206" s="973"/>
      <c r="FZY206" s="973"/>
      <c r="FZZ206" s="973"/>
      <c r="GAA206" s="973"/>
      <c r="GAB206" s="973"/>
      <c r="GAC206" s="973"/>
      <c r="GAD206" s="973"/>
      <c r="GAE206" s="973"/>
      <c r="GAF206" s="973"/>
      <c r="GAG206" s="973"/>
      <c r="GAH206" s="973"/>
      <c r="GAI206" s="973"/>
      <c r="GAJ206" s="973"/>
      <c r="GAK206" s="973"/>
      <c r="GAL206" s="973"/>
      <c r="GAM206" s="973"/>
      <c r="GAN206" s="973"/>
      <c r="GAO206" s="973"/>
      <c r="GAP206" s="973"/>
      <c r="GAQ206" s="973"/>
      <c r="GAR206" s="973"/>
      <c r="GAS206" s="973"/>
      <c r="GAT206" s="973"/>
      <c r="GAU206" s="973"/>
      <c r="GAV206" s="973"/>
      <c r="GAW206" s="973"/>
      <c r="GAX206" s="973"/>
      <c r="GAY206" s="973"/>
      <c r="GAZ206" s="973"/>
      <c r="GBA206" s="973"/>
      <c r="GBB206" s="973"/>
      <c r="GBC206" s="973"/>
      <c r="GBD206" s="973"/>
      <c r="GBE206" s="973"/>
      <c r="GBF206" s="973"/>
      <c r="GBG206" s="973"/>
      <c r="GBH206" s="973"/>
      <c r="GBI206" s="973"/>
      <c r="GBJ206" s="973"/>
      <c r="GBK206" s="973"/>
      <c r="GBL206" s="973"/>
      <c r="GBM206" s="973"/>
      <c r="GBN206" s="973"/>
      <c r="GBO206" s="973"/>
      <c r="GBP206" s="973"/>
      <c r="GBQ206" s="973"/>
      <c r="GBR206" s="973"/>
      <c r="GBS206" s="973"/>
      <c r="GBT206" s="973"/>
      <c r="GBU206" s="973"/>
      <c r="GBV206" s="973"/>
      <c r="GBW206" s="973"/>
      <c r="GBX206" s="973"/>
      <c r="GBY206" s="973"/>
      <c r="GBZ206" s="973"/>
      <c r="GCA206" s="973"/>
      <c r="GCB206" s="973"/>
      <c r="GCC206" s="973"/>
      <c r="GCD206" s="973"/>
      <c r="GCE206" s="973"/>
      <c r="GCF206" s="973"/>
      <c r="GCG206" s="973"/>
      <c r="GCH206" s="973"/>
      <c r="GCI206" s="973"/>
      <c r="GCJ206" s="973"/>
      <c r="GCK206" s="973"/>
      <c r="GCL206" s="973"/>
      <c r="GCM206" s="973"/>
      <c r="GCN206" s="973"/>
      <c r="GCO206" s="973"/>
      <c r="GCP206" s="973"/>
      <c r="GCQ206" s="973"/>
      <c r="GCR206" s="973"/>
      <c r="GCS206" s="973"/>
      <c r="GCT206" s="973"/>
      <c r="GCU206" s="973"/>
      <c r="GCV206" s="973"/>
      <c r="GCW206" s="973"/>
      <c r="GCX206" s="973"/>
      <c r="GCY206" s="973"/>
      <c r="GCZ206" s="973"/>
      <c r="GDA206" s="973"/>
      <c r="GDB206" s="973"/>
      <c r="GDC206" s="973"/>
      <c r="GDD206" s="973"/>
      <c r="GDE206" s="973"/>
      <c r="GDF206" s="973"/>
      <c r="GDG206" s="973"/>
      <c r="GDH206" s="973"/>
      <c r="GDI206" s="973"/>
      <c r="GDJ206" s="973"/>
      <c r="GDK206" s="973"/>
      <c r="GDL206" s="973"/>
      <c r="GDM206" s="973"/>
      <c r="GDN206" s="973"/>
      <c r="GDO206" s="973"/>
      <c r="GDP206" s="973"/>
      <c r="GDQ206" s="973"/>
      <c r="GDR206" s="973"/>
      <c r="GDS206" s="973"/>
      <c r="GDT206" s="973"/>
      <c r="GDU206" s="973"/>
      <c r="GDV206" s="973"/>
      <c r="GDW206" s="973"/>
      <c r="GDX206" s="973"/>
      <c r="GDY206" s="973"/>
      <c r="GDZ206" s="973"/>
      <c r="GEA206" s="973"/>
      <c r="GEB206" s="973"/>
      <c r="GEC206" s="973"/>
      <c r="GED206" s="973"/>
      <c r="GEE206" s="973"/>
      <c r="GEF206" s="973"/>
      <c r="GEG206" s="973"/>
      <c r="GEH206" s="973"/>
      <c r="GEI206" s="973"/>
      <c r="GEJ206" s="973"/>
      <c r="GEK206" s="973"/>
      <c r="GEL206" s="973"/>
      <c r="GEM206" s="973"/>
      <c r="GEN206" s="973"/>
      <c r="GEO206" s="973"/>
      <c r="GEP206" s="973"/>
      <c r="GEQ206" s="973"/>
      <c r="GER206" s="973"/>
      <c r="GES206" s="973"/>
      <c r="GET206" s="973"/>
      <c r="GEU206" s="973"/>
      <c r="GEV206" s="973"/>
      <c r="GEW206" s="973"/>
      <c r="GEX206" s="973"/>
      <c r="GEY206" s="973"/>
      <c r="GEZ206" s="973"/>
      <c r="GFA206" s="973"/>
      <c r="GFB206" s="973"/>
      <c r="GFC206" s="973"/>
      <c r="GFD206" s="973"/>
      <c r="GFE206" s="973"/>
      <c r="GFF206" s="973"/>
      <c r="GFG206" s="973"/>
      <c r="GFH206" s="973"/>
      <c r="GFI206" s="973"/>
      <c r="GFJ206" s="973"/>
      <c r="GFK206" s="973"/>
      <c r="GFL206" s="973"/>
      <c r="GFM206" s="973"/>
      <c r="GFN206" s="973"/>
      <c r="GFO206" s="973"/>
      <c r="GFP206" s="973"/>
      <c r="GFQ206" s="973"/>
      <c r="GFR206" s="973"/>
      <c r="GFS206" s="973"/>
      <c r="GFT206" s="973"/>
      <c r="GFU206" s="973"/>
      <c r="GFV206" s="973"/>
      <c r="GFW206" s="973"/>
      <c r="GFX206" s="973"/>
      <c r="GFY206" s="973"/>
      <c r="GFZ206" s="973"/>
      <c r="GGA206" s="973"/>
      <c r="GGB206" s="973"/>
      <c r="GGC206" s="973"/>
      <c r="GGD206" s="973"/>
      <c r="GGE206" s="973"/>
      <c r="GGF206" s="973"/>
      <c r="GGG206" s="973"/>
      <c r="GGH206" s="973"/>
      <c r="GGI206" s="973"/>
      <c r="GGJ206" s="973"/>
      <c r="GGK206" s="973"/>
      <c r="GGL206" s="973"/>
      <c r="GGM206" s="973"/>
      <c r="GGN206" s="973"/>
      <c r="GGO206" s="973"/>
      <c r="GGP206" s="973"/>
      <c r="GGQ206" s="973"/>
      <c r="GGR206" s="973"/>
      <c r="GGS206" s="973"/>
      <c r="GGT206" s="973"/>
      <c r="GGU206" s="973"/>
      <c r="GGV206" s="973"/>
      <c r="GGW206" s="973"/>
      <c r="GGX206" s="973"/>
      <c r="GGY206" s="973"/>
      <c r="GGZ206" s="973"/>
      <c r="GHA206" s="973"/>
      <c r="GHB206" s="973"/>
      <c r="GHC206" s="973"/>
      <c r="GHD206" s="973"/>
      <c r="GHE206" s="973"/>
      <c r="GHF206" s="973"/>
      <c r="GHG206" s="973"/>
      <c r="GHH206" s="973"/>
      <c r="GHI206" s="973"/>
      <c r="GHJ206" s="973"/>
      <c r="GHK206" s="973"/>
      <c r="GHL206" s="973"/>
      <c r="GHM206" s="973"/>
      <c r="GHN206" s="973"/>
      <c r="GHO206" s="973"/>
      <c r="GHP206" s="973"/>
      <c r="GHQ206" s="973"/>
      <c r="GHR206" s="973"/>
      <c r="GHS206" s="973"/>
      <c r="GHT206" s="973"/>
      <c r="GHU206" s="973"/>
      <c r="GHV206" s="973"/>
      <c r="GHW206" s="973"/>
      <c r="GHX206" s="973"/>
      <c r="GHY206" s="973"/>
      <c r="GHZ206" s="973"/>
      <c r="GIA206" s="973"/>
      <c r="GIB206" s="973"/>
      <c r="GIC206" s="973"/>
      <c r="GID206" s="973"/>
      <c r="GIE206" s="973"/>
      <c r="GIF206" s="973"/>
      <c r="GIG206" s="973"/>
      <c r="GIH206" s="973"/>
      <c r="GII206" s="973"/>
      <c r="GIJ206" s="973"/>
      <c r="GIK206" s="973"/>
      <c r="GIL206" s="973"/>
      <c r="GIM206" s="973"/>
      <c r="GIN206" s="973"/>
      <c r="GIO206" s="973"/>
      <c r="GIP206" s="973"/>
      <c r="GIQ206" s="973"/>
      <c r="GIR206" s="973"/>
      <c r="GIS206" s="973"/>
      <c r="GIT206" s="973"/>
      <c r="GIU206" s="973"/>
      <c r="GIV206" s="973"/>
      <c r="GIW206" s="973"/>
      <c r="GIX206" s="973"/>
      <c r="GIY206" s="973"/>
      <c r="GIZ206" s="973"/>
      <c r="GJA206" s="973"/>
      <c r="GJB206" s="973"/>
      <c r="GJC206" s="973"/>
      <c r="GJD206" s="973"/>
      <c r="GJE206" s="973"/>
      <c r="GJF206" s="973"/>
      <c r="GJG206" s="973"/>
      <c r="GJH206" s="973"/>
      <c r="GJI206" s="973"/>
      <c r="GJJ206" s="973"/>
      <c r="GJK206" s="973"/>
      <c r="GJL206" s="973"/>
      <c r="GJM206" s="973"/>
      <c r="GJN206" s="973"/>
      <c r="GJO206" s="973"/>
      <c r="GJP206" s="973"/>
      <c r="GJQ206" s="973"/>
      <c r="GJR206" s="973"/>
      <c r="GJS206" s="973"/>
      <c r="GJT206" s="973"/>
      <c r="GJU206" s="973"/>
      <c r="GJV206" s="973"/>
      <c r="GJW206" s="973"/>
      <c r="GJX206" s="973"/>
      <c r="GJY206" s="973"/>
      <c r="GJZ206" s="973"/>
      <c r="GKA206" s="973"/>
      <c r="GKB206" s="973"/>
      <c r="GKC206" s="973"/>
      <c r="GKD206" s="973"/>
      <c r="GKE206" s="973"/>
      <c r="GKF206" s="973"/>
      <c r="GKG206" s="973"/>
      <c r="GKH206" s="973"/>
      <c r="GKI206" s="973"/>
      <c r="GKJ206" s="973"/>
      <c r="GKK206" s="973"/>
      <c r="GKL206" s="973"/>
      <c r="GKM206" s="973"/>
      <c r="GKN206" s="973"/>
      <c r="GKO206" s="973"/>
      <c r="GKP206" s="973"/>
      <c r="GKQ206" s="973"/>
      <c r="GKR206" s="973"/>
      <c r="GKS206" s="973"/>
      <c r="GKT206" s="973"/>
      <c r="GKU206" s="973"/>
      <c r="GKV206" s="973"/>
      <c r="GKW206" s="973"/>
      <c r="GKX206" s="973"/>
      <c r="GKY206" s="973"/>
      <c r="GKZ206" s="973"/>
      <c r="GLA206" s="973"/>
      <c r="GLB206" s="973"/>
      <c r="GLC206" s="973"/>
      <c r="GLD206" s="973"/>
      <c r="GLE206" s="973"/>
      <c r="GLF206" s="973"/>
      <c r="GLG206" s="973"/>
      <c r="GLH206" s="973"/>
      <c r="GLI206" s="973"/>
      <c r="GLJ206" s="973"/>
      <c r="GLK206" s="973"/>
      <c r="GLL206" s="973"/>
      <c r="GLM206" s="973"/>
      <c r="GLN206" s="973"/>
      <c r="GLO206" s="973"/>
      <c r="GLP206" s="973"/>
      <c r="GLQ206" s="973"/>
      <c r="GLR206" s="973"/>
      <c r="GLS206" s="973"/>
      <c r="GLT206" s="973"/>
      <c r="GLU206" s="973"/>
      <c r="GLV206" s="973"/>
      <c r="GLW206" s="973"/>
      <c r="GLX206" s="973"/>
      <c r="GLY206" s="973"/>
      <c r="GLZ206" s="973"/>
      <c r="GMA206" s="973"/>
      <c r="GMB206" s="973"/>
      <c r="GMC206" s="973"/>
      <c r="GMD206" s="973"/>
      <c r="GME206" s="973"/>
      <c r="GMF206" s="973"/>
      <c r="GMG206" s="973"/>
      <c r="GMH206" s="973"/>
      <c r="GMI206" s="973"/>
      <c r="GMJ206" s="973"/>
      <c r="GMK206" s="973"/>
      <c r="GML206" s="973"/>
      <c r="GMM206" s="973"/>
      <c r="GMN206" s="973"/>
      <c r="GMO206" s="973"/>
      <c r="GMP206" s="973"/>
      <c r="GMQ206" s="973"/>
      <c r="GMR206" s="973"/>
      <c r="GMS206" s="973"/>
      <c r="GMT206" s="973"/>
      <c r="GMU206" s="973"/>
      <c r="GMV206" s="973"/>
      <c r="GMW206" s="973"/>
      <c r="GMX206" s="973"/>
      <c r="GMY206" s="973"/>
      <c r="GMZ206" s="973"/>
      <c r="GNA206" s="973"/>
      <c r="GNB206" s="973"/>
      <c r="GNC206" s="973"/>
      <c r="GND206" s="973"/>
      <c r="GNE206" s="973"/>
      <c r="GNF206" s="973"/>
      <c r="GNG206" s="973"/>
      <c r="GNH206" s="973"/>
      <c r="GNI206" s="973"/>
      <c r="GNJ206" s="973"/>
      <c r="GNK206" s="973"/>
      <c r="GNL206" s="973"/>
      <c r="GNM206" s="973"/>
      <c r="GNN206" s="973"/>
      <c r="GNO206" s="973"/>
      <c r="GNP206" s="973"/>
      <c r="GNQ206" s="973"/>
      <c r="GNR206" s="973"/>
      <c r="GNS206" s="973"/>
      <c r="GNT206" s="973"/>
      <c r="GNU206" s="973"/>
      <c r="GNV206" s="973"/>
      <c r="GNW206" s="973"/>
      <c r="GNX206" s="973"/>
      <c r="GNY206" s="973"/>
      <c r="GNZ206" s="973"/>
      <c r="GOA206" s="973"/>
      <c r="GOB206" s="973"/>
      <c r="GOC206" s="973"/>
      <c r="GOD206" s="973"/>
      <c r="GOE206" s="973"/>
      <c r="GOF206" s="973"/>
      <c r="GOG206" s="973"/>
      <c r="GOH206" s="973"/>
      <c r="GOI206" s="973"/>
      <c r="GOJ206" s="973"/>
      <c r="GOK206" s="973"/>
      <c r="GOL206" s="973"/>
      <c r="GOM206" s="973"/>
      <c r="GON206" s="973"/>
      <c r="GOO206" s="973"/>
      <c r="GOP206" s="973"/>
      <c r="GOQ206" s="973"/>
      <c r="GOR206" s="973"/>
      <c r="GOS206" s="973"/>
      <c r="GOT206" s="973"/>
      <c r="GOU206" s="973"/>
      <c r="GOV206" s="973"/>
      <c r="GOW206" s="973"/>
      <c r="GOX206" s="973"/>
      <c r="GOY206" s="973"/>
      <c r="GOZ206" s="973"/>
      <c r="GPA206" s="973"/>
      <c r="GPB206" s="973"/>
      <c r="GPC206" s="973"/>
      <c r="GPD206" s="973"/>
      <c r="GPE206" s="973"/>
      <c r="GPF206" s="973"/>
      <c r="GPG206" s="973"/>
      <c r="GPH206" s="973"/>
      <c r="GPI206" s="973"/>
      <c r="GPJ206" s="973"/>
      <c r="GPK206" s="973"/>
      <c r="GPL206" s="973"/>
      <c r="GPM206" s="973"/>
      <c r="GPN206" s="973"/>
      <c r="GPO206" s="973"/>
      <c r="GPP206" s="973"/>
      <c r="GPQ206" s="973"/>
      <c r="GPR206" s="973"/>
      <c r="GPS206" s="973"/>
      <c r="GPT206" s="973"/>
      <c r="GPU206" s="973"/>
      <c r="GPV206" s="973"/>
      <c r="GPW206" s="973"/>
      <c r="GPX206" s="973"/>
      <c r="GPY206" s="973"/>
      <c r="GPZ206" s="973"/>
      <c r="GQA206" s="973"/>
      <c r="GQB206" s="973"/>
      <c r="GQC206" s="973"/>
      <c r="GQD206" s="973"/>
      <c r="GQE206" s="973"/>
      <c r="GQF206" s="973"/>
      <c r="GQG206" s="973"/>
      <c r="GQH206" s="973"/>
      <c r="GQI206" s="973"/>
      <c r="GQJ206" s="973"/>
      <c r="GQK206" s="973"/>
      <c r="GQL206" s="973"/>
      <c r="GQM206" s="973"/>
      <c r="GQN206" s="973"/>
      <c r="GQO206" s="973"/>
      <c r="GQP206" s="973"/>
      <c r="GQQ206" s="973"/>
      <c r="GQR206" s="973"/>
      <c r="GQS206" s="973"/>
      <c r="GQT206" s="973"/>
      <c r="GQU206" s="973"/>
      <c r="GQV206" s="973"/>
      <c r="GQW206" s="973"/>
      <c r="GQX206" s="973"/>
      <c r="GQY206" s="973"/>
      <c r="GQZ206" s="973"/>
      <c r="GRA206" s="973"/>
      <c r="GRB206" s="973"/>
      <c r="GRC206" s="973"/>
      <c r="GRD206" s="973"/>
      <c r="GRE206" s="973"/>
      <c r="GRF206" s="973"/>
      <c r="GRG206" s="973"/>
      <c r="GRH206" s="973"/>
      <c r="GRI206" s="973"/>
      <c r="GRJ206" s="973"/>
      <c r="GRK206" s="973"/>
      <c r="GRL206" s="973"/>
      <c r="GRM206" s="973"/>
      <c r="GRN206" s="973"/>
      <c r="GRO206" s="973"/>
      <c r="GRP206" s="973"/>
      <c r="GRQ206" s="973"/>
      <c r="GRR206" s="973"/>
      <c r="GRS206" s="973"/>
      <c r="GRT206" s="973"/>
      <c r="GRU206" s="973"/>
      <c r="GRV206" s="973"/>
      <c r="GRW206" s="973"/>
      <c r="GRX206" s="973"/>
      <c r="GRY206" s="973"/>
      <c r="GRZ206" s="973"/>
      <c r="GSA206" s="973"/>
      <c r="GSB206" s="973"/>
      <c r="GSC206" s="973"/>
      <c r="GSD206" s="973"/>
      <c r="GSE206" s="973"/>
      <c r="GSF206" s="973"/>
      <c r="GSG206" s="973"/>
      <c r="GSH206" s="973"/>
      <c r="GSI206" s="973"/>
      <c r="GSJ206" s="973"/>
      <c r="GSK206" s="973"/>
      <c r="GSL206" s="973"/>
      <c r="GSM206" s="973"/>
      <c r="GSN206" s="973"/>
      <c r="GSO206" s="973"/>
      <c r="GSP206" s="973"/>
      <c r="GSQ206" s="973"/>
      <c r="GSR206" s="973"/>
      <c r="GSS206" s="973"/>
      <c r="GST206" s="973"/>
      <c r="GSU206" s="973"/>
      <c r="GSV206" s="973"/>
      <c r="GSW206" s="973"/>
      <c r="GSX206" s="973"/>
      <c r="GSY206" s="973"/>
      <c r="GSZ206" s="973"/>
      <c r="GTA206" s="973"/>
      <c r="GTB206" s="973"/>
      <c r="GTC206" s="973"/>
      <c r="GTD206" s="973"/>
      <c r="GTE206" s="973"/>
      <c r="GTF206" s="973"/>
      <c r="GTG206" s="973"/>
      <c r="GTH206" s="973"/>
      <c r="GTI206" s="973"/>
      <c r="GTJ206" s="973"/>
      <c r="GTK206" s="973"/>
      <c r="GTL206" s="973"/>
      <c r="GTM206" s="973"/>
      <c r="GTN206" s="973"/>
      <c r="GTO206" s="973"/>
      <c r="GTP206" s="973"/>
      <c r="GTQ206" s="973"/>
      <c r="GTR206" s="973"/>
      <c r="GTS206" s="973"/>
      <c r="GTT206" s="973"/>
      <c r="GTU206" s="973"/>
      <c r="GTV206" s="973"/>
      <c r="GTW206" s="973"/>
      <c r="GTX206" s="973"/>
      <c r="GTY206" s="973"/>
      <c r="GTZ206" s="973"/>
      <c r="GUA206" s="973"/>
      <c r="GUB206" s="973"/>
      <c r="GUC206" s="973"/>
      <c r="GUD206" s="973"/>
      <c r="GUE206" s="973"/>
      <c r="GUF206" s="973"/>
      <c r="GUG206" s="973"/>
      <c r="GUH206" s="973"/>
      <c r="GUI206" s="973"/>
      <c r="GUJ206" s="973"/>
      <c r="GUK206" s="973"/>
      <c r="GUL206" s="973"/>
      <c r="GUM206" s="973"/>
      <c r="GUN206" s="973"/>
      <c r="GUO206" s="973"/>
      <c r="GUP206" s="973"/>
      <c r="GUQ206" s="973"/>
      <c r="GUR206" s="973"/>
      <c r="GUS206" s="973"/>
      <c r="GUT206" s="973"/>
      <c r="GUU206" s="973"/>
      <c r="GUV206" s="973"/>
      <c r="GUW206" s="973"/>
      <c r="GUX206" s="973"/>
      <c r="GUY206" s="973"/>
      <c r="GUZ206" s="973"/>
      <c r="GVA206" s="973"/>
      <c r="GVB206" s="973"/>
      <c r="GVC206" s="973"/>
      <c r="GVD206" s="973"/>
      <c r="GVE206" s="973"/>
      <c r="GVF206" s="973"/>
      <c r="GVG206" s="973"/>
      <c r="GVH206" s="973"/>
      <c r="GVI206" s="973"/>
      <c r="GVJ206" s="973"/>
      <c r="GVK206" s="973"/>
      <c r="GVL206" s="973"/>
      <c r="GVM206" s="973"/>
      <c r="GVN206" s="973"/>
      <c r="GVO206" s="973"/>
      <c r="GVP206" s="973"/>
      <c r="GVQ206" s="973"/>
      <c r="GVR206" s="973"/>
      <c r="GVS206" s="973"/>
      <c r="GVT206" s="973"/>
      <c r="GVU206" s="973"/>
      <c r="GVV206" s="973"/>
      <c r="GVW206" s="973"/>
      <c r="GVX206" s="973"/>
      <c r="GVY206" s="973"/>
      <c r="GVZ206" s="973"/>
      <c r="GWA206" s="973"/>
      <c r="GWB206" s="973"/>
      <c r="GWC206" s="973"/>
      <c r="GWD206" s="973"/>
      <c r="GWE206" s="973"/>
      <c r="GWF206" s="973"/>
      <c r="GWG206" s="973"/>
      <c r="GWH206" s="973"/>
      <c r="GWI206" s="973"/>
      <c r="GWJ206" s="973"/>
      <c r="GWK206" s="973"/>
      <c r="GWL206" s="973"/>
      <c r="GWM206" s="973"/>
      <c r="GWN206" s="973"/>
      <c r="GWO206" s="973"/>
      <c r="GWP206" s="973"/>
      <c r="GWQ206" s="973"/>
      <c r="GWR206" s="973"/>
      <c r="GWS206" s="973"/>
      <c r="GWT206" s="973"/>
      <c r="GWU206" s="973"/>
      <c r="GWV206" s="973"/>
      <c r="GWW206" s="973"/>
      <c r="GWX206" s="973"/>
      <c r="GWY206" s="973"/>
      <c r="GWZ206" s="973"/>
      <c r="GXA206" s="973"/>
      <c r="GXB206" s="973"/>
      <c r="GXC206" s="973"/>
      <c r="GXD206" s="973"/>
      <c r="GXE206" s="973"/>
      <c r="GXF206" s="973"/>
      <c r="GXG206" s="973"/>
      <c r="GXH206" s="973"/>
      <c r="GXI206" s="973"/>
      <c r="GXJ206" s="973"/>
      <c r="GXK206" s="973"/>
      <c r="GXL206" s="973"/>
      <c r="GXM206" s="973"/>
      <c r="GXN206" s="973"/>
      <c r="GXO206" s="973"/>
      <c r="GXP206" s="973"/>
      <c r="GXQ206" s="973"/>
      <c r="GXR206" s="973"/>
      <c r="GXS206" s="973"/>
      <c r="GXT206" s="973"/>
      <c r="GXU206" s="973"/>
      <c r="GXV206" s="973"/>
      <c r="GXW206" s="973"/>
      <c r="GXX206" s="973"/>
      <c r="GXY206" s="973"/>
      <c r="GXZ206" s="973"/>
      <c r="GYA206" s="973"/>
      <c r="GYB206" s="973"/>
      <c r="GYC206" s="973"/>
      <c r="GYD206" s="973"/>
      <c r="GYE206" s="973"/>
      <c r="GYF206" s="973"/>
      <c r="GYG206" s="973"/>
      <c r="GYH206" s="973"/>
      <c r="GYI206" s="973"/>
      <c r="GYJ206" s="973"/>
      <c r="GYK206" s="973"/>
      <c r="GYL206" s="973"/>
      <c r="GYM206" s="973"/>
      <c r="GYN206" s="973"/>
      <c r="GYO206" s="973"/>
      <c r="GYP206" s="973"/>
      <c r="GYQ206" s="973"/>
      <c r="GYR206" s="973"/>
      <c r="GYS206" s="973"/>
      <c r="GYT206" s="973"/>
      <c r="GYU206" s="973"/>
      <c r="GYV206" s="973"/>
      <c r="GYW206" s="973"/>
      <c r="GYX206" s="973"/>
      <c r="GYY206" s="973"/>
      <c r="GYZ206" s="973"/>
      <c r="GZA206" s="973"/>
      <c r="GZB206" s="973"/>
      <c r="GZC206" s="973"/>
      <c r="GZD206" s="973"/>
      <c r="GZE206" s="973"/>
      <c r="GZF206" s="973"/>
      <c r="GZG206" s="973"/>
      <c r="GZH206" s="973"/>
      <c r="GZI206" s="973"/>
      <c r="GZJ206" s="973"/>
      <c r="GZK206" s="973"/>
      <c r="GZL206" s="973"/>
      <c r="GZM206" s="973"/>
      <c r="GZN206" s="973"/>
      <c r="GZO206" s="973"/>
      <c r="GZP206" s="973"/>
      <c r="GZQ206" s="973"/>
      <c r="GZR206" s="973"/>
      <c r="GZS206" s="973"/>
      <c r="GZT206" s="973"/>
      <c r="GZU206" s="973"/>
      <c r="GZV206" s="973"/>
      <c r="GZW206" s="973"/>
      <c r="GZX206" s="973"/>
      <c r="GZY206" s="973"/>
      <c r="GZZ206" s="973"/>
      <c r="HAA206" s="973"/>
      <c r="HAB206" s="973"/>
      <c r="HAC206" s="973"/>
      <c r="HAD206" s="973"/>
      <c r="HAE206" s="973"/>
      <c r="HAF206" s="973"/>
      <c r="HAG206" s="973"/>
      <c r="HAH206" s="973"/>
      <c r="HAI206" s="973"/>
      <c r="HAJ206" s="973"/>
      <c r="HAK206" s="973"/>
      <c r="HAL206" s="973"/>
      <c r="HAM206" s="973"/>
      <c r="HAN206" s="973"/>
      <c r="HAO206" s="973"/>
      <c r="HAP206" s="973"/>
      <c r="HAQ206" s="973"/>
      <c r="HAR206" s="973"/>
      <c r="HAS206" s="973"/>
      <c r="HAT206" s="973"/>
      <c r="HAU206" s="973"/>
      <c r="HAV206" s="973"/>
      <c r="HAW206" s="973"/>
      <c r="HAX206" s="973"/>
      <c r="HAY206" s="973"/>
      <c r="HAZ206" s="973"/>
      <c r="HBA206" s="973"/>
      <c r="HBB206" s="973"/>
      <c r="HBC206" s="973"/>
      <c r="HBD206" s="973"/>
      <c r="HBE206" s="973"/>
      <c r="HBF206" s="973"/>
      <c r="HBG206" s="973"/>
      <c r="HBH206" s="973"/>
      <c r="HBI206" s="973"/>
      <c r="HBJ206" s="973"/>
      <c r="HBK206" s="973"/>
      <c r="HBL206" s="973"/>
      <c r="HBM206" s="973"/>
      <c r="HBN206" s="973"/>
      <c r="HBO206" s="973"/>
      <c r="HBP206" s="973"/>
      <c r="HBQ206" s="973"/>
      <c r="HBR206" s="973"/>
      <c r="HBS206" s="973"/>
      <c r="HBT206" s="973"/>
      <c r="HBU206" s="973"/>
      <c r="HBV206" s="973"/>
      <c r="HBW206" s="973"/>
      <c r="HBX206" s="973"/>
      <c r="HBY206" s="973"/>
      <c r="HBZ206" s="973"/>
      <c r="HCA206" s="973"/>
      <c r="HCB206" s="973"/>
      <c r="HCC206" s="973"/>
      <c r="HCD206" s="973"/>
      <c r="HCE206" s="973"/>
      <c r="HCF206" s="973"/>
      <c r="HCG206" s="973"/>
      <c r="HCH206" s="973"/>
      <c r="HCI206" s="973"/>
      <c r="HCJ206" s="973"/>
      <c r="HCK206" s="973"/>
      <c r="HCL206" s="973"/>
      <c r="HCM206" s="973"/>
      <c r="HCN206" s="973"/>
      <c r="HCO206" s="973"/>
      <c r="HCP206" s="973"/>
      <c r="HCQ206" s="973"/>
      <c r="HCR206" s="973"/>
      <c r="HCS206" s="973"/>
      <c r="HCT206" s="973"/>
      <c r="HCU206" s="973"/>
      <c r="HCV206" s="973"/>
      <c r="HCW206" s="973"/>
      <c r="HCX206" s="973"/>
      <c r="HCY206" s="973"/>
      <c r="HCZ206" s="973"/>
      <c r="HDA206" s="973"/>
      <c r="HDB206" s="973"/>
      <c r="HDC206" s="973"/>
      <c r="HDD206" s="973"/>
      <c r="HDE206" s="973"/>
      <c r="HDF206" s="973"/>
      <c r="HDG206" s="973"/>
      <c r="HDH206" s="973"/>
      <c r="HDI206" s="973"/>
      <c r="HDJ206" s="973"/>
      <c r="HDK206" s="973"/>
      <c r="HDL206" s="973"/>
      <c r="HDM206" s="973"/>
      <c r="HDN206" s="973"/>
      <c r="HDO206" s="973"/>
      <c r="HDP206" s="973"/>
      <c r="HDQ206" s="973"/>
      <c r="HDR206" s="973"/>
      <c r="HDS206" s="973"/>
      <c r="HDT206" s="973"/>
      <c r="HDU206" s="973"/>
      <c r="HDV206" s="973"/>
      <c r="HDW206" s="973"/>
      <c r="HDX206" s="973"/>
      <c r="HDY206" s="973"/>
      <c r="HDZ206" s="973"/>
      <c r="HEA206" s="973"/>
      <c r="HEB206" s="973"/>
      <c r="HEC206" s="973"/>
      <c r="HED206" s="973"/>
      <c r="HEE206" s="973"/>
      <c r="HEF206" s="973"/>
      <c r="HEG206" s="973"/>
      <c r="HEH206" s="973"/>
      <c r="HEI206" s="973"/>
      <c r="HEJ206" s="973"/>
      <c r="HEK206" s="973"/>
      <c r="HEL206" s="973"/>
      <c r="HEM206" s="973"/>
      <c r="HEN206" s="973"/>
      <c r="HEO206" s="973"/>
      <c r="HEP206" s="973"/>
      <c r="HEQ206" s="973"/>
      <c r="HER206" s="973"/>
      <c r="HES206" s="973"/>
      <c r="HET206" s="973"/>
      <c r="HEU206" s="973"/>
      <c r="HEV206" s="973"/>
      <c r="HEW206" s="973"/>
      <c r="HEX206" s="973"/>
      <c r="HEY206" s="973"/>
      <c r="HEZ206" s="973"/>
      <c r="HFA206" s="973"/>
      <c r="HFB206" s="973"/>
      <c r="HFC206" s="973"/>
      <c r="HFD206" s="973"/>
      <c r="HFE206" s="973"/>
      <c r="HFF206" s="973"/>
      <c r="HFG206" s="973"/>
      <c r="HFH206" s="973"/>
      <c r="HFI206" s="973"/>
      <c r="HFJ206" s="973"/>
      <c r="HFK206" s="973"/>
      <c r="HFL206" s="973"/>
      <c r="HFM206" s="973"/>
      <c r="HFN206" s="973"/>
      <c r="HFO206" s="973"/>
      <c r="HFP206" s="973"/>
      <c r="HFQ206" s="973"/>
      <c r="HFR206" s="973"/>
      <c r="HFS206" s="973"/>
      <c r="HFT206" s="973"/>
      <c r="HFU206" s="973"/>
      <c r="HFV206" s="973"/>
      <c r="HFW206" s="973"/>
      <c r="HFX206" s="973"/>
      <c r="HFY206" s="973"/>
      <c r="HFZ206" s="973"/>
      <c r="HGA206" s="973"/>
      <c r="HGB206" s="973"/>
      <c r="HGC206" s="973"/>
      <c r="HGD206" s="973"/>
      <c r="HGE206" s="973"/>
      <c r="HGF206" s="973"/>
      <c r="HGG206" s="973"/>
      <c r="HGH206" s="973"/>
      <c r="HGI206" s="973"/>
      <c r="HGJ206" s="973"/>
      <c r="HGK206" s="973"/>
      <c r="HGL206" s="973"/>
      <c r="HGM206" s="973"/>
      <c r="HGN206" s="973"/>
      <c r="HGO206" s="973"/>
      <c r="HGP206" s="973"/>
      <c r="HGQ206" s="973"/>
      <c r="HGR206" s="973"/>
      <c r="HGS206" s="973"/>
      <c r="HGT206" s="973"/>
      <c r="HGU206" s="973"/>
      <c r="HGV206" s="973"/>
      <c r="HGW206" s="973"/>
      <c r="HGX206" s="973"/>
      <c r="HGY206" s="973"/>
      <c r="HGZ206" s="973"/>
      <c r="HHA206" s="973"/>
      <c r="HHB206" s="973"/>
      <c r="HHC206" s="973"/>
      <c r="HHD206" s="973"/>
      <c r="HHE206" s="973"/>
      <c r="HHF206" s="973"/>
      <c r="HHG206" s="973"/>
      <c r="HHH206" s="973"/>
      <c r="HHI206" s="973"/>
      <c r="HHJ206" s="973"/>
      <c r="HHK206" s="973"/>
      <c r="HHL206" s="973"/>
      <c r="HHM206" s="973"/>
      <c r="HHN206" s="973"/>
      <c r="HHO206" s="973"/>
      <c r="HHP206" s="973"/>
      <c r="HHQ206" s="973"/>
      <c r="HHR206" s="973"/>
      <c r="HHS206" s="973"/>
      <c r="HHT206" s="973"/>
      <c r="HHU206" s="973"/>
      <c r="HHV206" s="973"/>
      <c r="HHW206" s="973"/>
      <c r="HHX206" s="973"/>
      <c r="HHY206" s="973"/>
      <c r="HHZ206" s="973"/>
      <c r="HIA206" s="973"/>
      <c r="HIB206" s="973"/>
      <c r="HIC206" s="973"/>
      <c r="HID206" s="973"/>
      <c r="HIE206" s="973"/>
      <c r="HIF206" s="973"/>
      <c r="HIG206" s="973"/>
      <c r="HIH206" s="973"/>
      <c r="HII206" s="973"/>
      <c r="HIJ206" s="973"/>
      <c r="HIK206" s="973"/>
      <c r="HIL206" s="973"/>
      <c r="HIM206" s="973"/>
      <c r="HIN206" s="973"/>
      <c r="HIO206" s="973"/>
      <c r="HIP206" s="973"/>
      <c r="HIQ206" s="973"/>
      <c r="HIR206" s="973"/>
      <c r="HIS206" s="973"/>
      <c r="HIT206" s="973"/>
      <c r="HIU206" s="973"/>
      <c r="HIV206" s="973"/>
      <c r="HIW206" s="973"/>
      <c r="HIX206" s="973"/>
      <c r="HIY206" s="973"/>
      <c r="HIZ206" s="973"/>
      <c r="HJA206" s="973"/>
      <c r="HJB206" s="973"/>
      <c r="HJC206" s="973"/>
      <c r="HJD206" s="973"/>
      <c r="HJE206" s="973"/>
      <c r="HJF206" s="973"/>
      <c r="HJG206" s="973"/>
      <c r="HJH206" s="973"/>
      <c r="HJI206" s="973"/>
      <c r="HJJ206" s="973"/>
      <c r="HJK206" s="973"/>
      <c r="HJL206" s="973"/>
      <c r="HJM206" s="973"/>
      <c r="HJN206" s="973"/>
      <c r="HJO206" s="973"/>
      <c r="HJP206" s="973"/>
      <c r="HJQ206" s="973"/>
      <c r="HJR206" s="973"/>
      <c r="HJS206" s="973"/>
      <c r="HJT206" s="973"/>
      <c r="HJU206" s="973"/>
      <c r="HJV206" s="973"/>
      <c r="HJW206" s="973"/>
      <c r="HJX206" s="973"/>
      <c r="HJY206" s="973"/>
      <c r="HJZ206" s="973"/>
      <c r="HKA206" s="973"/>
      <c r="HKB206" s="973"/>
      <c r="HKC206" s="973"/>
      <c r="HKD206" s="973"/>
      <c r="HKE206" s="973"/>
      <c r="HKF206" s="973"/>
      <c r="HKG206" s="973"/>
      <c r="HKH206" s="973"/>
      <c r="HKI206" s="973"/>
      <c r="HKJ206" s="973"/>
      <c r="HKK206" s="973"/>
      <c r="HKL206" s="973"/>
      <c r="HKM206" s="973"/>
      <c r="HKN206" s="973"/>
      <c r="HKO206" s="973"/>
      <c r="HKP206" s="973"/>
      <c r="HKQ206" s="973"/>
      <c r="HKR206" s="973"/>
      <c r="HKS206" s="973"/>
      <c r="HKT206" s="973"/>
      <c r="HKU206" s="973"/>
      <c r="HKV206" s="973"/>
      <c r="HKW206" s="973"/>
      <c r="HKX206" s="973"/>
      <c r="HKY206" s="973"/>
      <c r="HKZ206" s="973"/>
      <c r="HLA206" s="973"/>
      <c r="HLB206" s="973"/>
      <c r="HLC206" s="973"/>
      <c r="HLD206" s="973"/>
      <c r="HLE206" s="973"/>
      <c r="HLF206" s="973"/>
      <c r="HLG206" s="973"/>
      <c r="HLH206" s="973"/>
      <c r="HLI206" s="973"/>
      <c r="HLJ206" s="973"/>
      <c r="HLK206" s="973"/>
      <c r="HLL206" s="973"/>
      <c r="HLM206" s="973"/>
      <c r="HLN206" s="973"/>
      <c r="HLO206" s="973"/>
      <c r="HLP206" s="973"/>
      <c r="HLQ206" s="973"/>
      <c r="HLR206" s="973"/>
      <c r="HLS206" s="973"/>
      <c r="HLT206" s="973"/>
      <c r="HLU206" s="973"/>
      <c r="HLV206" s="973"/>
      <c r="HLW206" s="973"/>
      <c r="HLX206" s="973"/>
      <c r="HLY206" s="973"/>
      <c r="HLZ206" s="973"/>
      <c r="HMA206" s="973"/>
      <c r="HMB206" s="973"/>
      <c r="HMC206" s="973"/>
      <c r="HMD206" s="973"/>
      <c r="HME206" s="973"/>
      <c r="HMF206" s="973"/>
      <c r="HMG206" s="973"/>
      <c r="HMH206" s="973"/>
      <c r="HMI206" s="973"/>
      <c r="HMJ206" s="973"/>
      <c r="HMK206" s="973"/>
      <c r="HML206" s="973"/>
      <c r="HMM206" s="973"/>
      <c r="HMN206" s="973"/>
      <c r="HMO206" s="973"/>
      <c r="HMP206" s="973"/>
      <c r="HMQ206" s="973"/>
      <c r="HMR206" s="973"/>
      <c r="HMS206" s="973"/>
      <c r="HMT206" s="973"/>
      <c r="HMU206" s="973"/>
      <c r="HMV206" s="973"/>
      <c r="HMW206" s="973"/>
      <c r="HMX206" s="973"/>
      <c r="HMY206" s="973"/>
      <c r="HMZ206" s="973"/>
      <c r="HNA206" s="973"/>
      <c r="HNB206" s="973"/>
      <c r="HNC206" s="973"/>
      <c r="HND206" s="973"/>
      <c r="HNE206" s="973"/>
      <c r="HNF206" s="973"/>
      <c r="HNG206" s="973"/>
      <c r="HNH206" s="973"/>
      <c r="HNI206" s="973"/>
      <c r="HNJ206" s="973"/>
      <c r="HNK206" s="973"/>
      <c r="HNL206" s="973"/>
      <c r="HNM206" s="973"/>
      <c r="HNN206" s="973"/>
      <c r="HNO206" s="973"/>
      <c r="HNP206" s="973"/>
      <c r="HNQ206" s="973"/>
      <c r="HNR206" s="973"/>
      <c r="HNS206" s="973"/>
      <c r="HNT206" s="973"/>
      <c r="HNU206" s="973"/>
      <c r="HNV206" s="973"/>
      <c r="HNW206" s="973"/>
      <c r="HNX206" s="973"/>
      <c r="HNY206" s="973"/>
      <c r="HNZ206" s="973"/>
      <c r="HOA206" s="973"/>
      <c r="HOB206" s="973"/>
      <c r="HOC206" s="973"/>
      <c r="HOD206" s="973"/>
      <c r="HOE206" s="973"/>
      <c r="HOF206" s="973"/>
      <c r="HOG206" s="973"/>
      <c r="HOH206" s="973"/>
      <c r="HOI206" s="973"/>
      <c r="HOJ206" s="973"/>
      <c r="HOK206" s="973"/>
      <c r="HOL206" s="973"/>
      <c r="HOM206" s="973"/>
      <c r="HON206" s="973"/>
      <c r="HOO206" s="973"/>
      <c r="HOP206" s="973"/>
      <c r="HOQ206" s="973"/>
      <c r="HOR206" s="973"/>
      <c r="HOS206" s="973"/>
      <c r="HOT206" s="973"/>
      <c r="HOU206" s="973"/>
      <c r="HOV206" s="973"/>
      <c r="HOW206" s="973"/>
      <c r="HOX206" s="973"/>
      <c r="HOY206" s="973"/>
      <c r="HOZ206" s="973"/>
      <c r="HPA206" s="973"/>
      <c r="HPB206" s="973"/>
      <c r="HPC206" s="973"/>
      <c r="HPD206" s="973"/>
      <c r="HPE206" s="973"/>
      <c r="HPF206" s="973"/>
      <c r="HPG206" s="973"/>
      <c r="HPH206" s="973"/>
      <c r="HPI206" s="973"/>
      <c r="HPJ206" s="973"/>
      <c r="HPK206" s="973"/>
      <c r="HPL206" s="973"/>
      <c r="HPM206" s="973"/>
      <c r="HPN206" s="973"/>
      <c r="HPO206" s="973"/>
      <c r="HPP206" s="973"/>
      <c r="HPQ206" s="973"/>
      <c r="HPR206" s="973"/>
      <c r="HPS206" s="973"/>
      <c r="HPT206" s="973"/>
      <c r="HPU206" s="973"/>
      <c r="HPV206" s="973"/>
      <c r="HPW206" s="973"/>
      <c r="HPX206" s="973"/>
      <c r="HPY206" s="973"/>
      <c r="HPZ206" s="973"/>
      <c r="HQA206" s="973"/>
      <c r="HQB206" s="973"/>
      <c r="HQC206" s="973"/>
      <c r="HQD206" s="973"/>
      <c r="HQE206" s="973"/>
      <c r="HQF206" s="973"/>
      <c r="HQG206" s="973"/>
      <c r="HQH206" s="973"/>
      <c r="HQI206" s="973"/>
      <c r="HQJ206" s="973"/>
      <c r="HQK206" s="973"/>
      <c r="HQL206" s="973"/>
      <c r="HQM206" s="973"/>
      <c r="HQN206" s="973"/>
      <c r="HQO206" s="973"/>
      <c r="HQP206" s="973"/>
      <c r="HQQ206" s="973"/>
      <c r="HQR206" s="973"/>
      <c r="HQS206" s="973"/>
      <c r="HQT206" s="973"/>
      <c r="HQU206" s="973"/>
      <c r="HQV206" s="973"/>
      <c r="HQW206" s="973"/>
      <c r="HQX206" s="973"/>
      <c r="HQY206" s="973"/>
      <c r="HQZ206" s="973"/>
      <c r="HRA206" s="973"/>
      <c r="HRB206" s="973"/>
      <c r="HRC206" s="973"/>
      <c r="HRD206" s="973"/>
      <c r="HRE206" s="973"/>
      <c r="HRF206" s="973"/>
      <c r="HRG206" s="973"/>
      <c r="HRH206" s="973"/>
      <c r="HRI206" s="973"/>
      <c r="HRJ206" s="973"/>
      <c r="HRK206" s="973"/>
      <c r="HRL206" s="973"/>
      <c r="HRM206" s="973"/>
      <c r="HRN206" s="973"/>
      <c r="HRO206" s="973"/>
      <c r="HRP206" s="973"/>
      <c r="HRQ206" s="973"/>
      <c r="HRR206" s="973"/>
      <c r="HRS206" s="973"/>
      <c r="HRT206" s="973"/>
      <c r="HRU206" s="973"/>
      <c r="HRV206" s="973"/>
      <c r="HRW206" s="973"/>
      <c r="HRX206" s="973"/>
      <c r="HRY206" s="973"/>
      <c r="HRZ206" s="973"/>
      <c r="HSA206" s="973"/>
      <c r="HSB206" s="973"/>
      <c r="HSC206" s="973"/>
      <c r="HSD206" s="973"/>
      <c r="HSE206" s="973"/>
      <c r="HSF206" s="973"/>
      <c r="HSG206" s="973"/>
      <c r="HSH206" s="973"/>
      <c r="HSI206" s="973"/>
      <c r="HSJ206" s="973"/>
      <c r="HSK206" s="973"/>
      <c r="HSL206" s="973"/>
      <c r="HSM206" s="973"/>
      <c r="HSN206" s="973"/>
      <c r="HSO206" s="973"/>
      <c r="HSP206" s="973"/>
      <c r="HSQ206" s="973"/>
      <c r="HSR206" s="973"/>
      <c r="HSS206" s="973"/>
      <c r="HST206" s="973"/>
      <c r="HSU206" s="973"/>
      <c r="HSV206" s="973"/>
      <c r="HSW206" s="973"/>
      <c r="HSX206" s="973"/>
      <c r="HSY206" s="973"/>
      <c r="HSZ206" s="973"/>
      <c r="HTA206" s="973"/>
      <c r="HTB206" s="973"/>
      <c r="HTC206" s="973"/>
      <c r="HTD206" s="973"/>
      <c r="HTE206" s="973"/>
      <c r="HTF206" s="973"/>
      <c r="HTG206" s="973"/>
      <c r="HTH206" s="973"/>
      <c r="HTI206" s="973"/>
      <c r="HTJ206" s="973"/>
      <c r="HTK206" s="973"/>
      <c r="HTL206" s="973"/>
      <c r="HTM206" s="973"/>
      <c r="HTN206" s="973"/>
      <c r="HTO206" s="973"/>
      <c r="HTP206" s="973"/>
      <c r="HTQ206" s="973"/>
      <c r="HTR206" s="973"/>
      <c r="HTS206" s="973"/>
      <c r="HTT206" s="973"/>
      <c r="HTU206" s="973"/>
      <c r="HTV206" s="973"/>
      <c r="HTW206" s="973"/>
      <c r="HTX206" s="973"/>
      <c r="HTY206" s="973"/>
      <c r="HTZ206" s="973"/>
      <c r="HUA206" s="973"/>
      <c r="HUB206" s="973"/>
      <c r="HUC206" s="973"/>
      <c r="HUD206" s="973"/>
      <c r="HUE206" s="973"/>
      <c r="HUF206" s="973"/>
      <c r="HUG206" s="973"/>
      <c r="HUH206" s="973"/>
      <c r="HUI206" s="973"/>
      <c r="HUJ206" s="973"/>
      <c r="HUK206" s="973"/>
      <c r="HUL206" s="973"/>
      <c r="HUM206" s="973"/>
      <c r="HUN206" s="973"/>
      <c r="HUO206" s="973"/>
      <c r="HUP206" s="973"/>
      <c r="HUQ206" s="973"/>
      <c r="HUR206" s="973"/>
      <c r="HUS206" s="973"/>
      <c r="HUT206" s="973"/>
      <c r="HUU206" s="973"/>
      <c r="HUV206" s="973"/>
      <c r="HUW206" s="973"/>
      <c r="HUX206" s="973"/>
      <c r="HUY206" s="973"/>
      <c r="HUZ206" s="973"/>
      <c r="HVA206" s="973"/>
      <c r="HVB206" s="973"/>
      <c r="HVC206" s="973"/>
      <c r="HVD206" s="973"/>
      <c r="HVE206" s="973"/>
      <c r="HVF206" s="973"/>
      <c r="HVG206" s="973"/>
      <c r="HVH206" s="973"/>
      <c r="HVI206" s="973"/>
      <c r="HVJ206" s="973"/>
      <c r="HVK206" s="973"/>
      <c r="HVL206" s="973"/>
      <c r="HVM206" s="973"/>
      <c r="HVN206" s="973"/>
      <c r="HVO206" s="973"/>
      <c r="HVP206" s="973"/>
      <c r="HVQ206" s="973"/>
      <c r="HVR206" s="973"/>
      <c r="HVS206" s="973"/>
      <c r="HVT206" s="973"/>
      <c r="HVU206" s="973"/>
      <c r="HVV206" s="973"/>
      <c r="HVW206" s="973"/>
      <c r="HVX206" s="973"/>
      <c r="HVY206" s="973"/>
      <c r="HVZ206" s="973"/>
      <c r="HWA206" s="973"/>
      <c r="HWB206" s="973"/>
      <c r="HWC206" s="973"/>
      <c r="HWD206" s="973"/>
      <c r="HWE206" s="973"/>
      <c r="HWF206" s="973"/>
      <c r="HWG206" s="973"/>
      <c r="HWH206" s="973"/>
      <c r="HWI206" s="973"/>
      <c r="HWJ206" s="973"/>
      <c r="HWK206" s="973"/>
      <c r="HWL206" s="973"/>
      <c r="HWM206" s="973"/>
      <c r="HWN206" s="973"/>
      <c r="HWO206" s="973"/>
      <c r="HWP206" s="973"/>
      <c r="HWQ206" s="973"/>
      <c r="HWR206" s="973"/>
      <c r="HWS206" s="973"/>
      <c r="HWT206" s="973"/>
      <c r="HWU206" s="973"/>
      <c r="HWV206" s="973"/>
      <c r="HWW206" s="973"/>
      <c r="HWX206" s="973"/>
      <c r="HWY206" s="973"/>
      <c r="HWZ206" s="973"/>
      <c r="HXA206" s="973"/>
      <c r="HXB206" s="973"/>
      <c r="HXC206" s="973"/>
      <c r="HXD206" s="973"/>
      <c r="HXE206" s="973"/>
      <c r="HXF206" s="973"/>
      <c r="HXG206" s="973"/>
      <c r="HXH206" s="973"/>
      <c r="HXI206" s="973"/>
      <c r="HXJ206" s="973"/>
      <c r="HXK206" s="973"/>
      <c r="HXL206" s="973"/>
      <c r="HXM206" s="973"/>
      <c r="HXN206" s="973"/>
      <c r="HXO206" s="973"/>
      <c r="HXP206" s="973"/>
      <c r="HXQ206" s="973"/>
      <c r="HXR206" s="973"/>
      <c r="HXS206" s="973"/>
      <c r="HXT206" s="973"/>
      <c r="HXU206" s="973"/>
      <c r="HXV206" s="973"/>
      <c r="HXW206" s="973"/>
      <c r="HXX206" s="973"/>
      <c r="HXY206" s="973"/>
      <c r="HXZ206" s="973"/>
      <c r="HYA206" s="973"/>
      <c r="HYB206" s="973"/>
      <c r="HYC206" s="973"/>
      <c r="HYD206" s="973"/>
      <c r="HYE206" s="973"/>
      <c r="HYF206" s="973"/>
      <c r="HYG206" s="973"/>
      <c r="HYH206" s="973"/>
      <c r="HYI206" s="973"/>
      <c r="HYJ206" s="973"/>
      <c r="HYK206" s="973"/>
      <c r="HYL206" s="973"/>
      <c r="HYM206" s="973"/>
      <c r="HYN206" s="973"/>
      <c r="HYO206" s="973"/>
      <c r="HYP206" s="973"/>
      <c r="HYQ206" s="973"/>
      <c r="HYR206" s="973"/>
      <c r="HYS206" s="973"/>
      <c r="HYT206" s="973"/>
      <c r="HYU206" s="973"/>
      <c r="HYV206" s="973"/>
      <c r="HYW206" s="973"/>
      <c r="HYX206" s="973"/>
      <c r="HYY206" s="973"/>
      <c r="HYZ206" s="973"/>
      <c r="HZA206" s="973"/>
      <c r="HZB206" s="973"/>
      <c r="HZC206" s="973"/>
      <c r="HZD206" s="973"/>
      <c r="HZE206" s="973"/>
      <c r="HZF206" s="973"/>
      <c r="HZG206" s="973"/>
      <c r="HZH206" s="973"/>
      <c r="HZI206" s="973"/>
      <c r="HZJ206" s="973"/>
      <c r="HZK206" s="973"/>
      <c r="HZL206" s="973"/>
      <c r="HZM206" s="973"/>
      <c r="HZN206" s="973"/>
      <c r="HZO206" s="973"/>
      <c r="HZP206" s="973"/>
      <c r="HZQ206" s="973"/>
      <c r="HZR206" s="973"/>
      <c r="HZS206" s="973"/>
      <c r="HZT206" s="973"/>
      <c r="HZU206" s="973"/>
      <c r="HZV206" s="973"/>
      <c r="HZW206" s="973"/>
      <c r="HZX206" s="973"/>
      <c r="HZY206" s="973"/>
      <c r="HZZ206" s="973"/>
      <c r="IAA206" s="973"/>
      <c r="IAB206" s="973"/>
      <c r="IAC206" s="973"/>
      <c r="IAD206" s="973"/>
      <c r="IAE206" s="973"/>
      <c r="IAF206" s="973"/>
      <c r="IAG206" s="973"/>
      <c r="IAH206" s="973"/>
      <c r="IAI206" s="973"/>
      <c r="IAJ206" s="973"/>
      <c r="IAK206" s="973"/>
      <c r="IAL206" s="973"/>
      <c r="IAM206" s="973"/>
      <c r="IAN206" s="973"/>
      <c r="IAO206" s="973"/>
      <c r="IAP206" s="973"/>
      <c r="IAQ206" s="973"/>
      <c r="IAR206" s="973"/>
      <c r="IAS206" s="973"/>
      <c r="IAT206" s="973"/>
      <c r="IAU206" s="973"/>
      <c r="IAV206" s="973"/>
      <c r="IAW206" s="973"/>
      <c r="IAX206" s="973"/>
      <c r="IAY206" s="973"/>
      <c r="IAZ206" s="973"/>
      <c r="IBA206" s="973"/>
      <c r="IBB206" s="973"/>
      <c r="IBC206" s="973"/>
      <c r="IBD206" s="973"/>
      <c r="IBE206" s="973"/>
      <c r="IBF206" s="973"/>
      <c r="IBG206" s="973"/>
      <c r="IBH206" s="973"/>
      <c r="IBI206" s="973"/>
      <c r="IBJ206" s="973"/>
      <c r="IBK206" s="973"/>
      <c r="IBL206" s="973"/>
      <c r="IBM206" s="973"/>
      <c r="IBN206" s="973"/>
      <c r="IBO206" s="973"/>
      <c r="IBP206" s="973"/>
      <c r="IBQ206" s="973"/>
      <c r="IBR206" s="973"/>
      <c r="IBS206" s="973"/>
      <c r="IBT206" s="973"/>
      <c r="IBU206" s="973"/>
      <c r="IBV206" s="973"/>
      <c r="IBW206" s="973"/>
      <c r="IBX206" s="973"/>
      <c r="IBY206" s="973"/>
      <c r="IBZ206" s="973"/>
      <c r="ICA206" s="973"/>
      <c r="ICB206" s="973"/>
      <c r="ICC206" s="973"/>
      <c r="ICD206" s="973"/>
      <c r="ICE206" s="973"/>
      <c r="ICF206" s="973"/>
      <c r="ICG206" s="973"/>
      <c r="ICH206" s="973"/>
      <c r="ICI206" s="973"/>
      <c r="ICJ206" s="973"/>
      <c r="ICK206" s="973"/>
      <c r="ICL206" s="973"/>
      <c r="ICM206" s="973"/>
      <c r="ICN206" s="973"/>
      <c r="ICO206" s="973"/>
      <c r="ICP206" s="973"/>
      <c r="ICQ206" s="973"/>
      <c r="ICR206" s="973"/>
      <c r="ICS206" s="973"/>
      <c r="ICT206" s="973"/>
      <c r="ICU206" s="973"/>
      <c r="ICV206" s="973"/>
      <c r="ICW206" s="973"/>
      <c r="ICX206" s="973"/>
      <c r="ICY206" s="973"/>
      <c r="ICZ206" s="973"/>
      <c r="IDA206" s="973"/>
      <c r="IDB206" s="973"/>
      <c r="IDC206" s="973"/>
      <c r="IDD206" s="973"/>
      <c r="IDE206" s="973"/>
      <c r="IDF206" s="973"/>
      <c r="IDG206" s="973"/>
      <c r="IDH206" s="973"/>
      <c r="IDI206" s="973"/>
      <c r="IDJ206" s="973"/>
      <c r="IDK206" s="973"/>
      <c r="IDL206" s="973"/>
      <c r="IDM206" s="973"/>
      <c r="IDN206" s="973"/>
      <c r="IDO206" s="973"/>
      <c r="IDP206" s="973"/>
      <c r="IDQ206" s="973"/>
      <c r="IDR206" s="973"/>
      <c r="IDS206" s="973"/>
      <c r="IDT206" s="973"/>
      <c r="IDU206" s="973"/>
      <c r="IDV206" s="973"/>
      <c r="IDW206" s="973"/>
      <c r="IDX206" s="973"/>
      <c r="IDY206" s="973"/>
      <c r="IDZ206" s="973"/>
      <c r="IEA206" s="973"/>
      <c r="IEB206" s="973"/>
      <c r="IEC206" s="973"/>
      <c r="IED206" s="973"/>
      <c r="IEE206" s="973"/>
      <c r="IEF206" s="973"/>
      <c r="IEG206" s="973"/>
      <c r="IEH206" s="973"/>
      <c r="IEI206" s="973"/>
      <c r="IEJ206" s="973"/>
      <c r="IEK206" s="973"/>
      <c r="IEL206" s="973"/>
      <c r="IEM206" s="973"/>
      <c r="IEN206" s="973"/>
      <c r="IEO206" s="973"/>
      <c r="IEP206" s="973"/>
      <c r="IEQ206" s="973"/>
      <c r="IER206" s="973"/>
      <c r="IES206" s="973"/>
      <c r="IET206" s="973"/>
      <c r="IEU206" s="973"/>
      <c r="IEV206" s="973"/>
      <c r="IEW206" s="973"/>
      <c r="IEX206" s="973"/>
      <c r="IEY206" s="973"/>
      <c r="IEZ206" s="973"/>
      <c r="IFA206" s="973"/>
      <c r="IFB206" s="973"/>
      <c r="IFC206" s="973"/>
      <c r="IFD206" s="973"/>
      <c r="IFE206" s="973"/>
      <c r="IFF206" s="973"/>
      <c r="IFG206" s="973"/>
      <c r="IFH206" s="973"/>
      <c r="IFI206" s="973"/>
      <c r="IFJ206" s="973"/>
      <c r="IFK206" s="973"/>
      <c r="IFL206" s="973"/>
      <c r="IFM206" s="973"/>
      <c r="IFN206" s="973"/>
      <c r="IFO206" s="973"/>
      <c r="IFP206" s="973"/>
      <c r="IFQ206" s="973"/>
      <c r="IFR206" s="973"/>
      <c r="IFS206" s="973"/>
      <c r="IFT206" s="973"/>
      <c r="IFU206" s="973"/>
      <c r="IFV206" s="973"/>
      <c r="IFW206" s="973"/>
      <c r="IFX206" s="973"/>
      <c r="IFY206" s="973"/>
      <c r="IFZ206" s="973"/>
      <c r="IGA206" s="973"/>
      <c r="IGB206" s="973"/>
      <c r="IGC206" s="973"/>
      <c r="IGD206" s="973"/>
      <c r="IGE206" s="973"/>
      <c r="IGF206" s="973"/>
      <c r="IGG206" s="973"/>
      <c r="IGH206" s="973"/>
      <c r="IGI206" s="973"/>
      <c r="IGJ206" s="973"/>
      <c r="IGK206" s="973"/>
      <c r="IGL206" s="973"/>
      <c r="IGM206" s="973"/>
      <c r="IGN206" s="973"/>
      <c r="IGO206" s="973"/>
      <c r="IGP206" s="973"/>
      <c r="IGQ206" s="973"/>
      <c r="IGR206" s="973"/>
      <c r="IGS206" s="973"/>
      <c r="IGT206" s="973"/>
      <c r="IGU206" s="973"/>
      <c r="IGV206" s="973"/>
      <c r="IGW206" s="973"/>
      <c r="IGX206" s="973"/>
      <c r="IGY206" s="973"/>
      <c r="IGZ206" s="973"/>
      <c r="IHA206" s="973"/>
      <c r="IHB206" s="973"/>
      <c r="IHC206" s="973"/>
      <c r="IHD206" s="973"/>
      <c r="IHE206" s="973"/>
      <c r="IHF206" s="973"/>
      <c r="IHG206" s="973"/>
      <c r="IHH206" s="973"/>
      <c r="IHI206" s="973"/>
      <c r="IHJ206" s="973"/>
      <c r="IHK206" s="973"/>
      <c r="IHL206" s="973"/>
      <c r="IHM206" s="973"/>
      <c r="IHN206" s="973"/>
      <c r="IHO206" s="973"/>
      <c r="IHP206" s="973"/>
      <c r="IHQ206" s="973"/>
      <c r="IHR206" s="973"/>
      <c r="IHS206" s="973"/>
      <c r="IHT206" s="973"/>
      <c r="IHU206" s="973"/>
      <c r="IHV206" s="973"/>
      <c r="IHW206" s="973"/>
      <c r="IHX206" s="973"/>
      <c r="IHY206" s="973"/>
      <c r="IHZ206" s="973"/>
      <c r="IIA206" s="973"/>
      <c r="IIB206" s="973"/>
      <c r="IIC206" s="973"/>
      <c r="IID206" s="973"/>
      <c r="IIE206" s="973"/>
      <c r="IIF206" s="973"/>
      <c r="IIG206" s="973"/>
      <c r="IIH206" s="973"/>
      <c r="III206" s="973"/>
      <c r="IIJ206" s="973"/>
      <c r="IIK206" s="973"/>
      <c r="IIL206" s="973"/>
      <c r="IIM206" s="973"/>
      <c r="IIN206" s="973"/>
      <c r="IIO206" s="973"/>
      <c r="IIP206" s="973"/>
      <c r="IIQ206" s="973"/>
      <c r="IIR206" s="973"/>
      <c r="IIS206" s="973"/>
      <c r="IIT206" s="973"/>
      <c r="IIU206" s="973"/>
      <c r="IIV206" s="973"/>
      <c r="IIW206" s="973"/>
      <c r="IIX206" s="973"/>
      <c r="IIY206" s="973"/>
      <c r="IIZ206" s="973"/>
      <c r="IJA206" s="973"/>
      <c r="IJB206" s="973"/>
      <c r="IJC206" s="973"/>
      <c r="IJD206" s="973"/>
      <c r="IJE206" s="973"/>
      <c r="IJF206" s="973"/>
      <c r="IJG206" s="973"/>
      <c r="IJH206" s="973"/>
      <c r="IJI206" s="973"/>
      <c r="IJJ206" s="973"/>
      <c r="IJK206" s="973"/>
      <c r="IJL206" s="973"/>
      <c r="IJM206" s="973"/>
      <c r="IJN206" s="973"/>
      <c r="IJO206" s="973"/>
      <c r="IJP206" s="973"/>
      <c r="IJQ206" s="973"/>
      <c r="IJR206" s="973"/>
      <c r="IJS206" s="973"/>
      <c r="IJT206" s="973"/>
      <c r="IJU206" s="973"/>
      <c r="IJV206" s="973"/>
      <c r="IJW206" s="973"/>
      <c r="IJX206" s="973"/>
      <c r="IJY206" s="973"/>
      <c r="IJZ206" s="973"/>
      <c r="IKA206" s="973"/>
      <c r="IKB206" s="973"/>
      <c r="IKC206" s="973"/>
      <c r="IKD206" s="973"/>
      <c r="IKE206" s="973"/>
      <c r="IKF206" s="973"/>
      <c r="IKG206" s="973"/>
      <c r="IKH206" s="973"/>
      <c r="IKI206" s="973"/>
      <c r="IKJ206" s="973"/>
      <c r="IKK206" s="973"/>
      <c r="IKL206" s="973"/>
      <c r="IKM206" s="973"/>
      <c r="IKN206" s="973"/>
      <c r="IKO206" s="973"/>
      <c r="IKP206" s="973"/>
      <c r="IKQ206" s="973"/>
      <c r="IKR206" s="973"/>
      <c r="IKS206" s="973"/>
      <c r="IKT206" s="973"/>
      <c r="IKU206" s="973"/>
      <c r="IKV206" s="973"/>
      <c r="IKW206" s="973"/>
      <c r="IKX206" s="973"/>
      <c r="IKY206" s="973"/>
      <c r="IKZ206" s="973"/>
      <c r="ILA206" s="973"/>
      <c r="ILB206" s="973"/>
      <c r="ILC206" s="973"/>
      <c r="ILD206" s="973"/>
      <c r="ILE206" s="973"/>
      <c r="ILF206" s="973"/>
      <c r="ILG206" s="973"/>
      <c r="ILH206" s="973"/>
      <c r="ILI206" s="973"/>
      <c r="ILJ206" s="973"/>
      <c r="ILK206" s="973"/>
      <c r="ILL206" s="973"/>
      <c r="ILM206" s="973"/>
      <c r="ILN206" s="973"/>
      <c r="ILO206" s="973"/>
      <c r="ILP206" s="973"/>
      <c r="ILQ206" s="973"/>
      <c r="ILR206" s="973"/>
      <c r="ILS206" s="973"/>
      <c r="ILT206" s="973"/>
      <c r="ILU206" s="973"/>
      <c r="ILV206" s="973"/>
      <c r="ILW206" s="973"/>
      <c r="ILX206" s="973"/>
      <c r="ILY206" s="973"/>
      <c r="ILZ206" s="973"/>
      <c r="IMA206" s="973"/>
      <c r="IMB206" s="973"/>
      <c r="IMC206" s="973"/>
      <c r="IMD206" s="973"/>
      <c r="IME206" s="973"/>
      <c r="IMF206" s="973"/>
      <c r="IMG206" s="973"/>
      <c r="IMH206" s="973"/>
      <c r="IMI206" s="973"/>
      <c r="IMJ206" s="973"/>
      <c r="IMK206" s="973"/>
      <c r="IML206" s="973"/>
      <c r="IMM206" s="973"/>
      <c r="IMN206" s="973"/>
      <c r="IMO206" s="973"/>
      <c r="IMP206" s="973"/>
      <c r="IMQ206" s="973"/>
      <c r="IMR206" s="973"/>
      <c r="IMS206" s="973"/>
      <c r="IMT206" s="973"/>
      <c r="IMU206" s="973"/>
      <c r="IMV206" s="973"/>
      <c r="IMW206" s="973"/>
      <c r="IMX206" s="973"/>
      <c r="IMY206" s="973"/>
      <c r="IMZ206" s="973"/>
      <c r="INA206" s="973"/>
      <c r="INB206" s="973"/>
      <c r="INC206" s="973"/>
      <c r="IND206" s="973"/>
      <c r="INE206" s="973"/>
      <c r="INF206" s="973"/>
      <c r="ING206" s="973"/>
      <c r="INH206" s="973"/>
      <c r="INI206" s="973"/>
      <c r="INJ206" s="973"/>
      <c r="INK206" s="973"/>
      <c r="INL206" s="973"/>
      <c r="INM206" s="973"/>
      <c r="INN206" s="973"/>
      <c r="INO206" s="973"/>
      <c r="INP206" s="973"/>
      <c r="INQ206" s="973"/>
      <c r="INR206" s="973"/>
      <c r="INS206" s="973"/>
      <c r="INT206" s="973"/>
      <c r="INU206" s="973"/>
      <c r="INV206" s="973"/>
      <c r="INW206" s="973"/>
      <c r="INX206" s="973"/>
      <c r="INY206" s="973"/>
      <c r="INZ206" s="973"/>
      <c r="IOA206" s="973"/>
      <c r="IOB206" s="973"/>
      <c r="IOC206" s="973"/>
      <c r="IOD206" s="973"/>
      <c r="IOE206" s="973"/>
      <c r="IOF206" s="973"/>
      <c r="IOG206" s="973"/>
      <c r="IOH206" s="973"/>
      <c r="IOI206" s="973"/>
      <c r="IOJ206" s="973"/>
      <c r="IOK206" s="973"/>
      <c r="IOL206" s="973"/>
      <c r="IOM206" s="973"/>
      <c r="ION206" s="973"/>
      <c r="IOO206" s="973"/>
      <c r="IOP206" s="973"/>
      <c r="IOQ206" s="973"/>
      <c r="IOR206" s="973"/>
      <c r="IOS206" s="973"/>
      <c r="IOT206" s="973"/>
      <c r="IOU206" s="973"/>
      <c r="IOV206" s="973"/>
      <c r="IOW206" s="973"/>
      <c r="IOX206" s="973"/>
      <c r="IOY206" s="973"/>
      <c r="IOZ206" s="973"/>
      <c r="IPA206" s="973"/>
      <c r="IPB206" s="973"/>
      <c r="IPC206" s="973"/>
      <c r="IPD206" s="973"/>
      <c r="IPE206" s="973"/>
      <c r="IPF206" s="973"/>
      <c r="IPG206" s="973"/>
      <c r="IPH206" s="973"/>
      <c r="IPI206" s="973"/>
      <c r="IPJ206" s="973"/>
      <c r="IPK206" s="973"/>
      <c r="IPL206" s="973"/>
      <c r="IPM206" s="973"/>
      <c r="IPN206" s="973"/>
      <c r="IPO206" s="973"/>
      <c r="IPP206" s="973"/>
      <c r="IPQ206" s="973"/>
      <c r="IPR206" s="973"/>
      <c r="IPS206" s="973"/>
      <c r="IPT206" s="973"/>
      <c r="IPU206" s="973"/>
      <c r="IPV206" s="973"/>
      <c r="IPW206" s="973"/>
      <c r="IPX206" s="973"/>
      <c r="IPY206" s="973"/>
      <c r="IPZ206" s="973"/>
      <c r="IQA206" s="973"/>
      <c r="IQB206" s="973"/>
      <c r="IQC206" s="973"/>
      <c r="IQD206" s="973"/>
      <c r="IQE206" s="973"/>
      <c r="IQF206" s="973"/>
      <c r="IQG206" s="973"/>
      <c r="IQH206" s="973"/>
      <c r="IQI206" s="973"/>
      <c r="IQJ206" s="973"/>
      <c r="IQK206" s="973"/>
      <c r="IQL206" s="973"/>
      <c r="IQM206" s="973"/>
      <c r="IQN206" s="973"/>
      <c r="IQO206" s="973"/>
      <c r="IQP206" s="973"/>
      <c r="IQQ206" s="973"/>
      <c r="IQR206" s="973"/>
      <c r="IQS206" s="973"/>
      <c r="IQT206" s="973"/>
      <c r="IQU206" s="973"/>
      <c r="IQV206" s="973"/>
      <c r="IQW206" s="973"/>
      <c r="IQX206" s="973"/>
      <c r="IQY206" s="973"/>
      <c r="IQZ206" s="973"/>
      <c r="IRA206" s="973"/>
      <c r="IRB206" s="973"/>
      <c r="IRC206" s="973"/>
      <c r="IRD206" s="973"/>
      <c r="IRE206" s="973"/>
      <c r="IRF206" s="973"/>
      <c r="IRG206" s="973"/>
      <c r="IRH206" s="973"/>
      <c r="IRI206" s="973"/>
      <c r="IRJ206" s="973"/>
      <c r="IRK206" s="973"/>
      <c r="IRL206" s="973"/>
      <c r="IRM206" s="973"/>
      <c r="IRN206" s="973"/>
      <c r="IRO206" s="973"/>
      <c r="IRP206" s="973"/>
      <c r="IRQ206" s="973"/>
      <c r="IRR206" s="973"/>
      <c r="IRS206" s="973"/>
      <c r="IRT206" s="973"/>
      <c r="IRU206" s="973"/>
      <c r="IRV206" s="973"/>
      <c r="IRW206" s="973"/>
      <c r="IRX206" s="973"/>
      <c r="IRY206" s="973"/>
      <c r="IRZ206" s="973"/>
      <c r="ISA206" s="973"/>
      <c r="ISB206" s="973"/>
      <c r="ISC206" s="973"/>
      <c r="ISD206" s="973"/>
      <c r="ISE206" s="973"/>
      <c r="ISF206" s="973"/>
      <c r="ISG206" s="973"/>
      <c r="ISH206" s="973"/>
      <c r="ISI206" s="973"/>
      <c r="ISJ206" s="973"/>
      <c r="ISK206" s="973"/>
      <c r="ISL206" s="973"/>
      <c r="ISM206" s="973"/>
      <c r="ISN206" s="973"/>
      <c r="ISO206" s="973"/>
      <c r="ISP206" s="973"/>
      <c r="ISQ206" s="973"/>
      <c r="ISR206" s="973"/>
      <c r="ISS206" s="973"/>
      <c r="IST206" s="973"/>
      <c r="ISU206" s="973"/>
      <c r="ISV206" s="973"/>
      <c r="ISW206" s="973"/>
      <c r="ISX206" s="973"/>
      <c r="ISY206" s="973"/>
      <c r="ISZ206" s="973"/>
      <c r="ITA206" s="973"/>
      <c r="ITB206" s="973"/>
      <c r="ITC206" s="973"/>
      <c r="ITD206" s="973"/>
      <c r="ITE206" s="973"/>
      <c r="ITF206" s="973"/>
      <c r="ITG206" s="973"/>
      <c r="ITH206" s="973"/>
      <c r="ITI206" s="973"/>
      <c r="ITJ206" s="973"/>
      <c r="ITK206" s="973"/>
      <c r="ITL206" s="973"/>
      <c r="ITM206" s="973"/>
      <c r="ITN206" s="973"/>
      <c r="ITO206" s="973"/>
      <c r="ITP206" s="973"/>
      <c r="ITQ206" s="973"/>
      <c r="ITR206" s="973"/>
      <c r="ITS206" s="973"/>
      <c r="ITT206" s="973"/>
      <c r="ITU206" s="973"/>
      <c r="ITV206" s="973"/>
      <c r="ITW206" s="973"/>
      <c r="ITX206" s="973"/>
      <c r="ITY206" s="973"/>
      <c r="ITZ206" s="973"/>
      <c r="IUA206" s="973"/>
      <c r="IUB206" s="973"/>
      <c r="IUC206" s="973"/>
      <c r="IUD206" s="973"/>
      <c r="IUE206" s="973"/>
      <c r="IUF206" s="973"/>
      <c r="IUG206" s="973"/>
      <c r="IUH206" s="973"/>
      <c r="IUI206" s="973"/>
      <c r="IUJ206" s="973"/>
      <c r="IUK206" s="973"/>
      <c r="IUL206" s="973"/>
      <c r="IUM206" s="973"/>
      <c r="IUN206" s="973"/>
      <c r="IUO206" s="973"/>
      <c r="IUP206" s="973"/>
      <c r="IUQ206" s="973"/>
      <c r="IUR206" s="973"/>
      <c r="IUS206" s="973"/>
      <c r="IUT206" s="973"/>
      <c r="IUU206" s="973"/>
      <c r="IUV206" s="973"/>
      <c r="IUW206" s="973"/>
      <c r="IUX206" s="973"/>
      <c r="IUY206" s="973"/>
      <c r="IUZ206" s="973"/>
      <c r="IVA206" s="973"/>
      <c r="IVB206" s="973"/>
      <c r="IVC206" s="973"/>
      <c r="IVD206" s="973"/>
      <c r="IVE206" s="973"/>
      <c r="IVF206" s="973"/>
      <c r="IVG206" s="973"/>
      <c r="IVH206" s="973"/>
      <c r="IVI206" s="973"/>
      <c r="IVJ206" s="973"/>
      <c r="IVK206" s="973"/>
      <c r="IVL206" s="973"/>
      <c r="IVM206" s="973"/>
      <c r="IVN206" s="973"/>
      <c r="IVO206" s="973"/>
      <c r="IVP206" s="973"/>
      <c r="IVQ206" s="973"/>
      <c r="IVR206" s="973"/>
      <c r="IVS206" s="973"/>
      <c r="IVT206" s="973"/>
      <c r="IVU206" s="973"/>
      <c r="IVV206" s="973"/>
      <c r="IVW206" s="973"/>
      <c r="IVX206" s="973"/>
      <c r="IVY206" s="973"/>
      <c r="IVZ206" s="973"/>
      <c r="IWA206" s="973"/>
      <c r="IWB206" s="973"/>
      <c r="IWC206" s="973"/>
      <c r="IWD206" s="973"/>
      <c r="IWE206" s="973"/>
      <c r="IWF206" s="973"/>
      <c r="IWG206" s="973"/>
      <c r="IWH206" s="973"/>
      <c r="IWI206" s="973"/>
      <c r="IWJ206" s="973"/>
      <c r="IWK206" s="973"/>
      <c r="IWL206" s="973"/>
      <c r="IWM206" s="973"/>
      <c r="IWN206" s="973"/>
      <c r="IWO206" s="973"/>
      <c r="IWP206" s="973"/>
      <c r="IWQ206" s="973"/>
      <c r="IWR206" s="973"/>
      <c r="IWS206" s="973"/>
      <c r="IWT206" s="973"/>
      <c r="IWU206" s="973"/>
      <c r="IWV206" s="973"/>
      <c r="IWW206" s="973"/>
      <c r="IWX206" s="973"/>
      <c r="IWY206" s="973"/>
      <c r="IWZ206" s="973"/>
      <c r="IXA206" s="973"/>
      <c r="IXB206" s="973"/>
      <c r="IXC206" s="973"/>
      <c r="IXD206" s="973"/>
      <c r="IXE206" s="973"/>
      <c r="IXF206" s="973"/>
      <c r="IXG206" s="973"/>
      <c r="IXH206" s="973"/>
      <c r="IXI206" s="973"/>
      <c r="IXJ206" s="973"/>
      <c r="IXK206" s="973"/>
      <c r="IXL206" s="973"/>
      <c r="IXM206" s="973"/>
      <c r="IXN206" s="973"/>
      <c r="IXO206" s="973"/>
      <c r="IXP206" s="973"/>
      <c r="IXQ206" s="973"/>
      <c r="IXR206" s="973"/>
      <c r="IXS206" s="973"/>
      <c r="IXT206" s="973"/>
      <c r="IXU206" s="973"/>
      <c r="IXV206" s="973"/>
      <c r="IXW206" s="973"/>
      <c r="IXX206" s="973"/>
      <c r="IXY206" s="973"/>
      <c r="IXZ206" s="973"/>
      <c r="IYA206" s="973"/>
      <c r="IYB206" s="973"/>
      <c r="IYC206" s="973"/>
      <c r="IYD206" s="973"/>
      <c r="IYE206" s="973"/>
      <c r="IYF206" s="973"/>
      <c r="IYG206" s="973"/>
      <c r="IYH206" s="973"/>
      <c r="IYI206" s="973"/>
      <c r="IYJ206" s="973"/>
      <c r="IYK206" s="973"/>
      <c r="IYL206" s="973"/>
      <c r="IYM206" s="973"/>
      <c r="IYN206" s="973"/>
      <c r="IYO206" s="973"/>
      <c r="IYP206" s="973"/>
      <c r="IYQ206" s="973"/>
      <c r="IYR206" s="973"/>
      <c r="IYS206" s="973"/>
      <c r="IYT206" s="973"/>
      <c r="IYU206" s="973"/>
      <c r="IYV206" s="973"/>
      <c r="IYW206" s="973"/>
      <c r="IYX206" s="973"/>
      <c r="IYY206" s="973"/>
      <c r="IYZ206" s="973"/>
      <c r="IZA206" s="973"/>
      <c r="IZB206" s="973"/>
      <c r="IZC206" s="973"/>
      <c r="IZD206" s="973"/>
      <c r="IZE206" s="973"/>
      <c r="IZF206" s="973"/>
      <c r="IZG206" s="973"/>
      <c r="IZH206" s="973"/>
      <c r="IZI206" s="973"/>
      <c r="IZJ206" s="973"/>
      <c r="IZK206" s="973"/>
      <c r="IZL206" s="973"/>
      <c r="IZM206" s="973"/>
      <c r="IZN206" s="973"/>
      <c r="IZO206" s="973"/>
      <c r="IZP206" s="973"/>
      <c r="IZQ206" s="973"/>
      <c r="IZR206" s="973"/>
      <c r="IZS206" s="973"/>
      <c r="IZT206" s="973"/>
      <c r="IZU206" s="973"/>
      <c r="IZV206" s="973"/>
      <c r="IZW206" s="973"/>
      <c r="IZX206" s="973"/>
      <c r="IZY206" s="973"/>
      <c r="IZZ206" s="973"/>
      <c r="JAA206" s="973"/>
      <c r="JAB206" s="973"/>
      <c r="JAC206" s="973"/>
      <c r="JAD206" s="973"/>
      <c r="JAE206" s="973"/>
      <c r="JAF206" s="973"/>
      <c r="JAG206" s="973"/>
      <c r="JAH206" s="973"/>
      <c r="JAI206" s="973"/>
      <c r="JAJ206" s="973"/>
      <c r="JAK206" s="973"/>
      <c r="JAL206" s="973"/>
      <c r="JAM206" s="973"/>
      <c r="JAN206" s="973"/>
      <c r="JAO206" s="973"/>
      <c r="JAP206" s="973"/>
      <c r="JAQ206" s="973"/>
      <c r="JAR206" s="973"/>
      <c r="JAS206" s="973"/>
      <c r="JAT206" s="973"/>
      <c r="JAU206" s="973"/>
      <c r="JAV206" s="973"/>
      <c r="JAW206" s="973"/>
      <c r="JAX206" s="973"/>
      <c r="JAY206" s="973"/>
      <c r="JAZ206" s="973"/>
      <c r="JBA206" s="973"/>
      <c r="JBB206" s="973"/>
      <c r="JBC206" s="973"/>
      <c r="JBD206" s="973"/>
      <c r="JBE206" s="973"/>
      <c r="JBF206" s="973"/>
      <c r="JBG206" s="973"/>
      <c r="JBH206" s="973"/>
      <c r="JBI206" s="973"/>
      <c r="JBJ206" s="973"/>
      <c r="JBK206" s="973"/>
      <c r="JBL206" s="973"/>
      <c r="JBM206" s="973"/>
      <c r="JBN206" s="973"/>
      <c r="JBO206" s="973"/>
      <c r="JBP206" s="973"/>
      <c r="JBQ206" s="973"/>
      <c r="JBR206" s="973"/>
      <c r="JBS206" s="973"/>
      <c r="JBT206" s="973"/>
      <c r="JBU206" s="973"/>
      <c r="JBV206" s="973"/>
      <c r="JBW206" s="973"/>
      <c r="JBX206" s="973"/>
      <c r="JBY206" s="973"/>
      <c r="JBZ206" s="973"/>
      <c r="JCA206" s="973"/>
      <c r="JCB206" s="973"/>
      <c r="JCC206" s="973"/>
      <c r="JCD206" s="973"/>
      <c r="JCE206" s="973"/>
      <c r="JCF206" s="973"/>
      <c r="JCG206" s="973"/>
      <c r="JCH206" s="973"/>
      <c r="JCI206" s="973"/>
      <c r="JCJ206" s="973"/>
      <c r="JCK206" s="973"/>
      <c r="JCL206" s="973"/>
      <c r="JCM206" s="973"/>
      <c r="JCN206" s="973"/>
      <c r="JCO206" s="973"/>
      <c r="JCP206" s="973"/>
      <c r="JCQ206" s="973"/>
      <c r="JCR206" s="973"/>
      <c r="JCS206" s="973"/>
      <c r="JCT206" s="973"/>
      <c r="JCU206" s="973"/>
      <c r="JCV206" s="973"/>
      <c r="JCW206" s="973"/>
      <c r="JCX206" s="973"/>
      <c r="JCY206" s="973"/>
      <c r="JCZ206" s="973"/>
      <c r="JDA206" s="973"/>
      <c r="JDB206" s="973"/>
      <c r="JDC206" s="973"/>
      <c r="JDD206" s="973"/>
      <c r="JDE206" s="973"/>
      <c r="JDF206" s="973"/>
      <c r="JDG206" s="973"/>
      <c r="JDH206" s="973"/>
      <c r="JDI206" s="973"/>
      <c r="JDJ206" s="973"/>
      <c r="JDK206" s="973"/>
      <c r="JDL206" s="973"/>
      <c r="JDM206" s="973"/>
      <c r="JDN206" s="973"/>
      <c r="JDO206" s="973"/>
      <c r="JDP206" s="973"/>
      <c r="JDQ206" s="973"/>
      <c r="JDR206" s="973"/>
      <c r="JDS206" s="973"/>
      <c r="JDT206" s="973"/>
      <c r="JDU206" s="973"/>
      <c r="JDV206" s="973"/>
      <c r="JDW206" s="973"/>
      <c r="JDX206" s="973"/>
      <c r="JDY206" s="973"/>
      <c r="JDZ206" s="973"/>
      <c r="JEA206" s="973"/>
      <c r="JEB206" s="973"/>
      <c r="JEC206" s="973"/>
      <c r="JED206" s="973"/>
      <c r="JEE206" s="973"/>
      <c r="JEF206" s="973"/>
      <c r="JEG206" s="973"/>
      <c r="JEH206" s="973"/>
      <c r="JEI206" s="973"/>
      <c r="JEJ206" s="973"/>
      <c r="JEK206" s="973"/>
      <c r="JEL206" s="973"/>
      <c r="JEM206" s="973"/>
      <c r="JEN206" s="973"/>
      <c r="JEO206" s="973"/>
      <c r="JEP206" s="973"/>
      <c r="JEQ206" s="973"/>
      <c r="JER206" s="973"/>
      <c r="JES206" s="973"/>
      <c r="JET206" s="973"/>
      <c r="JEU206" s="973"/>
      <c r="JEV206" s="973"/>
      <c r="JEW206" s="973"/>
      <c r="JEX206" s="973"/>
      <c r="JEY206" s="973"/>
      <c r="JEZ206" s="973"/>
      <c r="JFA206" s="973"/>
      <c r="JFB206" s="973"/>
      <c r="JFC206" s="973"/>
      <c r="JFD206" s="973"/>
      <c r="JFE206" s="973"/>
      <c r="JFF206" s="973"/>
      <c r="JFG206" s="973"/>
      <c r="JFH206" s="973"/>
      <c r="JFI206" s="973"/>
      <c r="JFJ206" s="973"/>
      <c r="JFK206" s="973"/>
      <c r="JFL206" s="973"/>
      <c r="JFM206" s="973"/>
      <c r="JFN206" s="973"/>
      <c r="JFO206" s="973"/>
      <c r="JFP206" s="973"/>
      <c r="JFQ206" s="973"/>
      <c r="JFR206" s="973"/>
      <c r="JFS206" s="973"/>
      <c r="JFT206" s="973"/>
      <c r="JFU206" s="973"/>
      <c r="JFV206" s="973"/>
      <c r="JFW206" s="973"/>
      <c r="JFX206" s="973"/>
      <c r="JFY206" s="973"/>
      <c r="JFZ206" s="973"/>
      <c r="JGA206" s="973"/>
      <c r="JGB206" s="973"/>
      <c r="JGC206" s="973"/>
      <c r="JGD206" s="973"/>
      <c r="JGE206" s="973"/>
      <c r="JGF206" s="973"/>
      <c r="JGG206" s="973"/>
      <c r="JGH206" s="973"/>
      <c r="JGI206" s="973"/>
      <c r="JGJ206" s="973"/>
      <c r="JGK206" s="973"/>
      <c r="JGL206" s="973"/>
      <c r="JGM206" s="973"/>
      <c r="JGN206" s="973"/>
      <c r="JGO206" s="973"/>
      <c r="JGP206" s="973"/>
      <c r="JGQ206" s="973"/>
      <c r="JGR206" s="973"/>
      <c r="JGS206" s="973"/>
      <c r="JGT206" s="973"/>
      <c r="JGU206" s="973"/>
      <c r="JGV206" s="973"/>
      <c r="JGW206" s="973"/>
      <c r="JGX206" s="973"/>
      <c r="JGY206" s="973"/>
      <c r="JGZ206" s="973"/>
      <c r="JHA206" s="973"/>
      <c r="JHB206" s="973"/>
      <c r="JHC206" s="973"/>
      <c r="JHD206" s="973"/>
      <c r="JHE206" s="973"/>
      <c r="JHF206" s="973"/>
      <c r="JHG206" s="973"/>
      <c r="JHH206" s="973"/>
      <c r="JHI206" s="973"/>
      <c r="JHJ206" s="973"/>
      <c r="JHK206" s="973"/>
      <c r="JHL206" s="973"/>
      <c r="JHM206" s="973"/>
      <c r="JHN206" s="973"/>
      <c r="JHO206" s="973"/>
      <c r="JHP206" s="973"/>
      <c r="JHQ206" s="973"/>
      <c r="JHR206" s="973"/>
      <c r="JHS206" s="973"/>
      <c r="JHT206" s="973"/>
      <c r="JHU206" s="973"/>
      <c r="JHV206" s="973"/>
      <c r="JHW206" s="973"/>
      <c r="JHX206" s="973"/>
      <c r="JHY206" s="973"/>
      <c r="JHZ206" s="973"/>
      <c r="JIA206" s="973"/>
      <c r="JIB206" s="973"/>
      <c r="JIC206" s="973"/>
      <c r="JID206" s="973"/>
      <c r="JIE206" s="973"/>
      <c r="JIF206" s="973"/>
      <c r="JIG206" s="973"/>
      <c r="JIH206" s="973"/>
      <c r="JII206" s="973"/>
      <c r="JIJ206" s="973"/>
      <c r="JIK206" s="973"/>
      <c r="JIL206" s="973"/>
      <c r="JIM206" s="973"/>
      <c r="JIN206" s="973"/>
      <c r="JIO206" s="973"/>
      <c r="JIP206" s="973"/>
      <c r="JIQ206" s="973"/>
      <c r="JIR206" s="973"/>
      <c r="JIS206" s="973"/>
      <c r="JIT206" s="973"/>
      <c r="JIU206" s="973"/>
      <c r="JIV206" s="973"/>
      <c r="JIW206" s="973"/>
      <c r="JIX206" s="973"/>
      <c r="JIY206" s="973"/>
      <c r="JIZ206" s="973"/>
      <c r="JJA206" s="973"/>
      <c r="JJB206" s="973"/>
      <c r="JJC206" s="973"/>
      <c r="JJD206" s="973"/>
      <c r="JJE206" s="973"/>
      <c r="JJF206" s="973"/>
      <c r="JJG206" s="973"/>
      <c r="JJH206" s="973"/>
      <c r="JJI206" s="973"/>
      <c r="JJJ206" s="973"/>
      <c r="JJK206" s="973"/>
      <c r="JJL206" s="973"/>
      <c r="JJM206" s="973"/>
      <c r="JJN206" s="973"/>
      <c r="JJO206" s="973"/>
      <c r="JJP206" s="973"/>
      <c r="JJQ206" s="973"/>
      <c r="JJR206" s="973"/>
      <c r="JJS206" s="973"/>
      <c r="JJT206" s="973"/>
      <c r="JJU206" s="973"/>
      <c r="JJV206" s="973"/>
      <c r="JJW206" s="973"/>
      <c r="JJX206" s="973"/>
      <c r="JJY206" s="973"/>
      <c r="JJZ206" s="973"/>
      <c r="JKA206" s="973"/>
      <c r="JKB206" s="973"/>
      <c r="JKC206" s="973"/>
      <c r="JKD206" s="973"/>
      <c r="JKE206" s="973"/>
      <c r="JKF206" s="973"/>
      <c r="JKG206" s="973"/>
      <c r="JKH206" s="973"/>
      <c r="JKI206" s="973"/>
      <c r="JKJ206" s="973"/>
      <c r="JKK206" s="973"/>
      <c r="JKL206" s="973"/>
      <c r="JKM206" s="973"/>
      <c r="JKN206" s="973"/>
      <c r="JKO206" s="973"/>
      <c r="JKP206" s="973"/>
      <c r="JKQ206" s="973"/>
      <c r="JKR206" s="973"/>
      <c r="JKS206" s="973"/>
      <c r="JKT206" s="973"/>
      <c r="JKU206" s="973"/>
      <c r="JKV206" s="973"/>
      <c r="JKW206" s="973"/>
      <c r="JKX206" s="973"/>
      <c r="JKY206" s="973"/>
      <c r="JKZ206" s="973"/>
      <c r="JLA206" s="973"/>
      <c r="JLB206" s="973"/>
      <c r="JLC206" s="973"/>
      <c r="JLD206" s="973"/>
      <c r="JLE206" s="973"/>
      <c r="JLF206" s="973"/>
      <c r="JLG206" s="973"/>
      <c r="JLH206" s="973"/>
      <c r="JLI206" s="973"/>
      <c r="JLJ206" s="973"/>
      <c r="JLK206" s="973"/>
      <c r="JLL206" s="973"/>
      <c r="JLM206" s="973"/>
      <c r="JLN206" s="973"/>
      <c r="JLO206" s="973"/>
      <c r="JLP206" s="973"/>
      <c r="JLQ206" s="973"/>
      <c r="JLR206" s="973"/>
      <c r="JLS206" s="973"/>
      <c r="JLT206" s="973"/>
      <c r="JLU206" s="973"/>
      <c r="JLV206" s="973"/>
      <c r="JLW206" s="973"/>
      <c r="JLX206" s="973"/>
      <c r="JLY206" s="973"/>
      <c r="JLZ206" s="973"/>
      <c r="JMA206" s="973"/>
      <c r="JMB206" s="973"/>
      <c r="JMC206" s="973"/>
      <c r="JMD206" s="973"/>
      <c r="JME206" s="973"/>
      <c r="JMF206" s="973"/>
      <c r="JMG206" s="973"/>
      <c r="JMH206" s="973"/>
      <c r="JMI206" s="973"/>
      <c r="JMJ206" s="973"/>
      <c r="JMK206" s="973"/>
      <c r="JML206" s="973"/>
      <c r="JMM206" s="973"/>
      <c r="JMN206" s="973"/>
      <c r="JMO206" s="973"/>
      <c r="JMP206" s="973"/>
      <c r="JMQ206" s="973"/>
      <c r="JMR206" s="973"/>
      <c r="JMS206" s="973"/>
      <c r="JMT206" s="973"/>
      <c r="JMU206" s="973"/>
      <c r="JMV206" s="973"/>
      <c r="JMW206" s="973"/>
      <c r="JMX206" s="973"/>
      <c r="JMY206" s="973"/>
      <c r="JMZ206" s="973"/>
      <c r="JNA206" s="973"/>
      <c r="JNB206" s="973"/>
      <c r="JNC206" s="973"/>
      <c r="JND206" s="973"/>
      <c r="JNE206" s="973"/>
      <c r="JNF206" s="973"/>
      <c r="JNG206" s="973"/>
      <c r="JNH206" s="973"/>
      <c r="JNI206" s="973"/>
      <c r="JNJ206" s="973"/>
      <c r="JNK206" s="973"/>
      <c r="JNL206" s="973"/>
      <c r="JNM206" s="973"/>
      <c r="JNN206" s="973"/>
      <c r="JNO206" s="973"/>
      <c r="JNP206" s="973"/>
      <c r="JNQ206" s="973"/>
      <c r="JNR206" s="973"/>
      <c r="JNS206" s="973"/>
      <c r="JNT206" s="973"/>
      <c r="JNU206" s="973"/>
      <c r="JNV206" s="973"/>
      <c r="JNW206" s="973"/>
      <c r="JNX206" s="973"/>
      <c r="JNY206" s="973"/>
      <c r="JNZ206" s="973"/>
      <c r="JOA206" s="973"/>
      <c r="JOB206" s="973"/>
      <c r="JOC206" s="973"/>
      <c r="JOD206" s="973"/>
      <c r="JOE206" s="973"/>
      <c r="JOF206" s="973"/>
      <c r="JOG206" s="973"/>
      <c r="JOH206" s="973"/>
      <c r="JOI206" s="973"/>
      <c r="JOJ206" s="973"/>
      <c r="JOK206" s="973"/>
      <c r="JOL206" s="973"/>
      <c r="JOM206" s="973"/>
      <c r="JON206" s="973"/>
      <c r="JOO206" s="973"/>
      <c r="JOP206" s="973"/>
      <c r="JOQ206" s="973"/>
      <c r="JOR206" s="973"/>
      <c r="JOS206" s="973"/>
      <c r="JOT206" s="973"/>
      <c r="JOU206" s="973"/>
      <c r="JOV206" s="973"/>
      <c r="JOW206" s="973"/>
      <c r="JOX206" s="973"/>
      <c r="JOY206" s="973"/>
      <c r="JOZ206" s="973"/>
      <c r="JPA206" s="973"/>
      <c r="JPB206" s="973"/>
      <c r="JPC206" s="973"/>
      <c r="JPD206" s="973"/>
      <c r="JPE206" s="973"/>
      <c r="JPF206" s="973"/>
      <c r="JPG206" s="973"/>
      <c r="JPH206" s="973"/>
      <c r="JPI206" s="973"/>
      <c r="JPJ206" s="973"/>
      <c r="JPK206" s="973"/>
      <c r="JPL206" s="973"/>
      <c r="JPM206" s="973"/>
      <c r="JPN206" s="973"/>
      <c r="JPO206" s="973"/>
      <c r="JPP206" s="973"/>
      <c r="JPQ206" s="973"/>
      <c r="JPR206" s="973"/>
      <c r="JPS206" s="973"/>
      <c r="JPT206" s="973"/>
      <c r="JPU206" s="973"/>
      <c r="JPV206" s="973"/>
      <c r="JPW206" s="973"/>
      <c r="JPX206" s="973"/>
      <c r="JPY206" s="973"/>
      <c r="JPZ206" s="973"/>
      <c r="JQA206" s="973"/>
      <c r="JQB206" s="973"/>
      <c r="JQC206" s="973"/>
      <c r="JQD206" s="973"/>
      <c r="JQE206" s="973"/>
      <c r="JQF206" s="973"/>
      <c r="JQG206" s="973"/>
      <c r="JQH206" s="973"/>
      <c r="JQI206" s="973"/>
      <c r="JQJ206" s="973"/>
      <c r="JQK206" s="973"/>
      <c r="JQL206" s="973"/>
      <c r="JQM206" s="973"/>
      <c r="JQN206" s="973"/>
      <c r="JQO206" s="973"/>
      <c r="JQP206" s="973"/>
      <c r="JQQ206" s="973"/>
      <c r="JQR206" s="973"/>
      <c r="JQS206" s="973"/>
      <c r="JQT206" s="973"/>
      <c r="JQU206" s="973"/>
      <c r="JQV206" s="973"/>
      <c r="JQW206" s="973"/>
      <c r="JQX206" s="973"/>
      <c r="JQY206" s="973"/>
      <c r="JQZ206" s="973"/>
      <c r="JRA206" s="973"/>
      <c r="JRB206" s="973"/>
      <c r="JRC206" s="973"/>
      <c r="JRD206" s="973"/>
      <c r="JRE206" s="973"/>
      <c r="JRF206" s="973"/>
      <c r="JRG206" s="973"/>
      <c r="JRH206" s="973"/>
      <c r="JRI206" s="973"/>
      <c r="JRJ206" s="973"/>
      <c r="JRK206" s="973"/>
      <c r="JRL206" s="973"/>
      <c r="JRM206" s="973"/>
      <c r="JRN206" s="973"/>
      <c r="JRO206" s="973"/>
      <c r="JRP206" s="973"/>
      <c r="JRQ206" s="973"/>
      <c r="JRR206" s="973"/>
      <c r="JRS206" s="973"/>
      <c r="JRT206" s="973"/>
      <c r="JRU206" s="973"/>
      <c r="JRV206" s="973"/>
      <c r="JRW206" s="973"/>
      <c r="JRX206" s="973"/>
      <c r="JRY206" s="973"/>
      <c r="JRZ206" s="973"/>
      <c r="JSA206" s="973"/>
      <c r="JSB206" s="973"/>
      <c r="JSC206" s="973"/>
      <c r="JSD206" s="973"/>
      <c r="JSE206" s="973"/>
      <c r="JSF206" s="973"/>
      <c r="JSG206" s="973"/>
      <c r="JSH206" s="973"/>
      <c r="JSI206" s="973"/>
      <c r="JSJ206" s="973"/>
      <c r="JSK206" s="973"/>
      <c r="JSL206" s="973"/>
      <c r="JSM206" s="973"/>
      <c r="JSN206" s="973"/>
      <c r="JSO206" s="973"/>
      <c r="JSP206" s="973"/>
      <c r="JSQ206" s="973"/>
      <c r="JSR206" s="973"/>
      <c r="JSS206" s="973"/>
      <c r="JST206" s="973"/>
      <c r="JSU206" s="973"/>
      <c r="JSV206" s="973"/>
      <c r="JSW206" s="973"/>
      <c r="JSX206" s="973"/>
      <c r="JSY206" s="973"/>
      <c r="JSZ206" s="973"/>
      <c r="JTA206" s="973"/>
      <c r="JTB206" s="973"/>
      <c r="JTC206" s="973"/>
      <c r="JTD206" s="973"/>
      <c r="JTE206" s="973"/>
      <c r="JTF206" s="973"/>
      <c r="JTG206" s="973"/>
      <c r="JTH206" s="973"/>
      <c r="JTI206" s="973"/>
      <c r="JTJ206" s="973"/>
      <c r="JTK206" s="973"/>
      <c r="JTL206" s="973"/>
      <c r="JTM206" s="973"/>
      <c r="JTN206" s="973"/>
      <c r="JTO206" s="973"/>
      <c r="JTP206" s="973"/>
      <c r="JTQ206" s="973"/>
      <c r="JTR206" s="973"/>
      <c r="JTS206" s="973"/>
      <c r="JTT206" s="973"/>
      <c r="JTU206" s="973"/>
      <c r="JTV206" s="973"/>
      <c r="JTW206" s="973"/>
      <c r="JTX206" s="973"/>
      <c r="JTY206" s="973"/>
      <c r="JTZ206" s="973"/>
      <c r="JUA206" s="973"/>
      <c r="JUB206" s="973"/>
      <c r="JUC206" s="973"/>
      <c r="JUD206" s="973"/>
      <c r="JUE206" s="973"/>
      <c r="JUF206" s="973"/>
      <c r="JUG206" s="973"/>
      <c r="JUH206" s="973"/>
      <c r="JUI206" s="973"/>
      <c r="JUJ206" s="973"/>
      <c r="JUK206" s="973"/>
      <c r="JUL206" s="973"/>
      <c r="JUM206" s="973"/>
      <c r="JUN206" s="973"/>
      <c r="JUO206" s="973"/>
      <c r="JUP206" s="973"/>
      <c r="JUQ206" s="973"/>
      <c r="JUR206" s="973"/>
      <c r="JUS206" s="973"/>
      <c r="JUT206" s="973"/>
      <c r="JUU206" s="973"/>
      <c r="JUV206" s="973"/>
      <c r="JUW206" s="973"/>
      <c r="JUX206" s="973"/>
      <c r="JUY206" s="973"/>
      <c r="JUZ206" s="973"/>
      <c r="JVA206" s="973"/>
      <c r="JVB206" s="973"/>
      <c r="JVC206" s="973"/>
      <c r="JVD206" s="973"/>
      <c r="JVE206" s="973"/>
      <c r="JVF206" s="973"/>
      <c r="JVG206" s="973"/>
      <c r="JVH206" s="973"/>
      <c r="JVI206" s="973"/>
      <c r="JVJ206" s="973"/>
      <c r="JVK206" s="973"/>
      <c r="JVL206" s="973"/>
      <c r="JVM206" s="973"/>
      <c r="JVN206" s="973"/>
      <c r="JVO206" s="973"/>
      <c r="JVP206" s="973"/>
      <c r="JVQ206" s="973"/>
      <c r="JVR206" s="973"/>
      <c r="JVS206" s="973"/>
      <c r="JVT206" s="973"/>
      <c r="JVU206" s="973"/>
      <c r="JVV206" s="973"/>
      <c r="JVW206" s="973"/>
      <c r="JVX206" s="973"/>
      <c r="JVY206" s="973"/>
      <c r="JVZ206" s="973"/>
      <c r="JWA206" s="973"/>
      <c r="JWB206" s="973"/>
      <c r="JWC206" s="973"/>
      <c r="JWD206" s="973"/>
      <c r="JWE206" s="973"/>
      <c r="JWF206" s="973"/>
      <c r="JWG206" s="973"/>
      <c r="JWH206" s="973"/>
      <c r="JWI206" s="973"/>
      <c r="JWJ206" s="973"/>
      <c r="JWK206" s="973"/>
      <c r="JWL206" s="973"/>
      <c r="JWM206" s="973"/>
      <c r="JWN206" s="973"/>
      <c r="JWO206" s="973"/>
      <c r="JWP206" s="973"/>
      <c r="JWQ206" s="973"/>
      <c r="JWR206" s="973"/>
      <c r="JWS206" s="973"/>
      <c r="JWT206" s="973"/>
      <c r="JWU206" s="973"/>
      <c r="JWV206" s="973"/>
      <c r="JWW206" s="973"/>
      <c r="JWX206" s="973"/>
      <c r="JWY206" s="973"/>
      <c r="JWZ206" s="973"/>
      <c r="JXA206" s="973"/>
      <c r="JXB206" s="973"/>
      <c r="JXC206" s="973"/>
      <c r="JXD206" s="973"/>
      <c r="JXE206" s="973"/>
      <c r="JXF206" s="973"/>
      <c r="JXG206" s="973"/>
      <c r="JXH206" s="973"/>
      <c r="JXI206" s="973"/>
      <c r="JXJ206" s="973"/>
      <c r="JXK206" s="973"/>
      <c r="JXL206" s="973"/>
      <c r="JXM206" s="973"/>
      <c r="JXN206" s="973"/>
      <c r="JXO206" s="973"/>
      <c r="JXP206" s="973"/>
      <c r="JXQ206" s="973"/>
      <c r="JXR206" s="973"/>
      <c r="JXS206" s="973"/>
      <c r="JXT206" s="973"/>
      <c r="JXU206" s="973"/>
      <c r="JXV206" s="973"/>
      <c r="JXW206" s="973"/>
      <c r="JXX206" s="973"/>
      <c r="JXY206" s="973"/>
      <c r="JXZ206" s="973"/>
      <c r="JYA206" s="973"/>
      <c r="JYB206" s="973"/>
      <c r="JYC206" s="973"/>
      <c r="JYD206" s="973"/>
      <c r="JYE206" s="973"/>
      <c r="JYF206" s="973"/>
      <c r="JYG206" s="973"/>
      <c r="JYH206" s="973"/>
      <c r="JYI206" s="973"/>
      <c r="JYJ206" s="973"/>
      <c r="JYK206" s="973"/>
      <c r="JYL206" s="973"/>
      <c r="JYM206" s="973"/>
      <c r="JYN206" s="973"/>
      <c r="JYO206" s="973"/>
      <c r="JYP206" s="973"/>
      <c r="JYQ206" s="973"/>
      <c r="JYR206" s="973"/>
      <c r="JYS206" s="973"/>
      <c r="JYT206" s="973"/>
      <c r="JYU206" s="973"/>
      <c r="JYV206" s="973"/>
      <c r="JYW206" s="973"/>
      <c r="JYX206" s="973"/>
      <c r="JYY206" s="973"/>
      <c r="JYZ206" s="973"/>
      <c r="JZA206" s="973"/>
      <c r="JZB206" s="973"/>
      <c r="JZC206" s="973"/>
      <c r="JZD206" s="973"/>
      <c r="JZE206" s="973"/>
      <c r="JZF206" s="973"/>
      <c r="JZG206" s="973"/>
      <c r="JZH206" s="973"/>
      <c r="JZI206" s="973"/>
      <c r="JZJ206" s="973"/>
      <c r="JZK206" s="973"/>
      <c r="JZL206" s="973"/>
      <c r="JZM206" s="973"/>
      <c r="JZN206" s="973"/>
      <c r="JZO206" s="973"/>
      <c r="JZP206" s="973"/>
      <c r="JZQ206" s="973"/>
      <c r="JZR206" s="973"/>
      <c r="JZS206" s="973"/>
      <c r="JZT206" s="973"/>
      <c r="JZU206" s="973"/>
      <c r="JZV206" s="973"/>
      <c r="JZW206" s="973"/>
      <c r="JZX206" s="973"/>
      <c r="JZY206" s="973"/>
      <c r="JZZ206" s="973"/>
      <c r="KAA206" s="973"/>
      <c r="KAB206" s="973"/>
      <c r="KAC206" s="973"/>
      <c r="KAD206" s="973"/>
      <c r="KAE206" s="973"/>
      <c r="KAF206" s="973"/>
      <c r="KAG206" s="973"/>
      <c r="KAH206" s="973"/>
      <c r="KAI206" s="973"/>
      <c r="KAJ206" s="973"/>
      <c r="KAK206" s="973"/>
      <c r="KAL206" s="973"/>
      <c r="KAM206" s="973"/>
      <c r="KAN206" s="973"/>
      <c r="KAO206" s="973"/>
      <c r="KAP206" s="973"/>
      <c r="KAQ206" s="973"/>
      <c r="KAR206" s="973"/>
      <c r="KAS206" s="973"/>
      <c r="KAT206" s="973"/>
      <c r="KAU206" s="973"/>
      <c r="KAV206" s="973"/>
      <c r="KAW206" s="973"/>
      <c r="KAX206" s="973"/>
      <c r="KAY206" s="973"/>
      <c r="KAZ206" s="973"/>
      <c r="KBA206" s="973"/>
      <c r="KBB206" s="973"/>
      <c r="KBC206" s="973"/>
      <c r="KBD206" s="973"/>
      <c r="KBE206" s="973"/>
      <c r="KBF206" s="973"/>
      <c r="KBG206" s="973"/>
      <c r="KBH206" s="973"/>
      <c r="KBI206" s="973"/>
      <c r="KBJ206" s="973"/>
      <c r="KBK206" s="973"/>
      <c r="KBL206" s="973"/>
      <c r="KBM206" s="973"/>
      <c r="KBN206" s="973"/>
      <c r="KBO206" s="973"/>
      <c r="KBP206" s="973"/>
      <c r="KBQ206" s="973"/>
      <c r="KBR206" s="973"/>
      <c r="KBS206" s="973"/>
      <c r="KBT206" s="973"/>
      <c r="KBU206" s="973"/>
      <c r="KBV206" s="973"/>
      <c r="KBW206" s="973"/>
      <c r="KBX206" s="973"/>
      <c r="KBY206" s="973"/>
      <c r="KBZ206" s="973"/>
      <c r="KCA206" s="973"/>
      <c r="KCB206" s="973"/>
      <c r="KCC206" s="973"/>
      <c r="KCD206" s="973"/>
      <c r="KCE206" s="973"/>
      <c r="KCF206" s="973"/>
      <c r="KCG206" s="973"/>
      <c r="KCH206" s="973"/>
      <c r="KCI206" s="973"/>
      <c r="KCJ206" s="973"/>
      <c r="KCK206" s="973"/>
      <c r="KCL206" s="973"/>
      <c r="KCM206" s="973"/>
      <c r="KCN206" s="973"/>
      <c r="KCO206" s="973"/>
      <c r="KCP206" s="973"/>
      <c r="KCQ206" s="973"/>
      <c r="KCR206" s="973"/>
      <c r="KCS206" s="973"/>
      <c r="KCT206" s="973"/>
      <c r="KCU206" s="973"/>
      <c r="KCV206" s="973"/>
      <c r="KCW206" s="973"/>
      <c r="KCX206" s="973"/>
      <c r="KCY206" s="973"/>
      <c r="KCZ206" s="973"/>
      <c r="KDA206" s="973"/>
      <c r="KDB206" s="973"/>
      <c r="KDC206" s="973"/>
      <c r="KDD206" s="973"/>
      <c r="KDE206" s="973"/>
      <c r="KDF206" s="973"/>
      <c r="KDG206" s="973"/>
      <c r="KDH206" s="973"/>
      <c r="KDI206" s="973"/>
      <c r="KDJ206" s="973"/>
      <c r="KDK206" s="973"/>
      <c r="KDL206" s="973"/>
      <c r="KDM206" s="973"/>
      <c r="KDN206" s="973"/>
      <c r="KDO206" s="973"/>
      <c r="KDP206" s="973"/>
      <c r="KDQ206" s="973"/>
      <c r="KDR206" s="973"/>
      <c r="KDS206" s="973"/>
      <c r="KDT206" s="973"/>
      <c r="KDU206" s="973"/>
      <c r="KDV206" s="973"/>
      <c r="KDW206" s="973"/>
      <c r="KDX206" s="973"/>
      <c r="KDY206" s="973"/>
      <c r="KDZ206" s="973"/>
      <c r="KEA206" s="973"/>
      <c r="KEB206" s="973"/>
      <c r="KEC206" s="973"/>
      <c r="KED206" s="973"/>
      <c r="KEE206" s="973"/>
      <c r="KEF206" s="973"/>
      <c r="KEG206" s="973"/>
      <c r="KEH206" s="973"/>
      <c r="KEI206" s="973"/>
      <c r="KEJ206" s="973"/>
      <c r="KEK206" s="973"/>
      <c r="KEL206" s="973"/>
      <c r="KEM206" s="973"/>
      <c r="KEN206" s="973"/>
      <c r="KEO206" s="973"/>
      <c r="KEP206" s="973"/>
      <c r="KEQ206" s="973"/>
      <c r="KER206" s="973"/>
      <c r="KES206" s="973"/>
      <c r="KET206" s="973"/>
      <c r="KEU206" s="973"/>
      <c r="KEV206" s="973"/>
      <c r="KEW206" s="973"/>
      <c r="KEX206" s="973"/>
      <c r="KEY206" s="973"/>
      <c r="KEZ206" s="973"/>
      <c r="KFA206" s="973"/>
      <c r="KFB206" s="973"/>
      <c r="KFC206" s="973"/>
      <c r="KFD206" s="973"/>
      <c r="KFE206" s="973"/>
      <c r="KFF206" s="973"/>
      <c r="KFG206" s="973"/>
      <c r="KFH206" s="973"/>
      <c r="KFI206" s="973"/>
      <c r="KFJ206" s="973"/>
      <c r="KFK206" s="973"/>
      <c r="KFL206" s="973"/>
      <c r="KFM206" s="973"/>
      <c r="KFN206" s="973"/>
      <c r="KFO206" s="973"/>
      <c r="KFP206" s="973"/>
      <c r="KFQ206" s="973"/>
      <c r="KFR206" s="973"/>
      <c r="KFS206" s="973"/>
      <c r="KFT206" s="973"/>
      <c r="KFU206" s="973"/>
      <c r="KFV206" s="973"/>
      <c r="KFW206" s="973"/>
      <c r="KFX206" s="973"/>
      <c r="KFY206" s="973"/>
      <c r="KFZ206" s="973"/>
      <c r="KGA206" s="973"/>
      <c r="KGB206" s="973"/>
      <c r="KGC206" s="973"/>
      <c r="KGD206" s="973"/>
      <c r="KGE206" s="973"/>
      <c r="KGF206" s="973"/>
      <c r="KGG206" s="973"/>
      <c r="KGH206" s="973"/>
      <c r="KGI206" s="973"/>
      <c r="KGJ206" s="973"/>
      <c r="KGK206" s="973"/>
      <c r="KGL206" s="973"/>
      <c r="KGM206" s="973"/>
      <c r="KGN206" s="973"/>
      <c r="KGO206" s="973"/>
      <c r="KGP206" s="973"/>
      <c r="KGQ206" s="973"/>
      <c r="KGR206" s="973"/>
      <c r="KGS206" s="973"/>
      <c r="KGT206" s="973"/>
      <c r="KGU206" s="973"/>
      <c r="KGV206" s="973"/>
      <c r="KGW206" s="973"/>
      <c r="KGX206" s="973"/>
      <c r="KGY206" s="973"/>
      <c r="KGZ206" s="973"/>
      <c r="KHA206" s="973"/>
      <c r="KHB206" s="973"/>
      <c r="KHC206" s="973"/>
      <c r="KHD206" s="973"/>
      <c r="KHE206" s="973"/>
      <c r="KHF206" s="973"/>
      <c r="KHG206" s="973"/>
      <c r="KHH206" s="973"/>
      <c r="KHI206" s="973"/>
      <c r="KHJ206" s="973"/>
      <c r="KHK206" s="973"/>
      <c r="KHL206" s="973"/>
      <c r="KHM206" s="973"/>
      <c r="KHN206" s="973"/>
      <c r="KHO206" s="973"/>
      <c r="KHP206" s="973"/>
      <c r="KHQ206" s="973"/>
      <c r="KHR206" s="973"/>
      <c r="KHS206" s="973"/>
      <c r="KHT206" s="973"/>
      <c r="KHU206" s="973"/>
      <c r="KHV206" s="973"/>
      <c r="KHW206" s="973"/>
      <c r="KHX206" s="973"/>
      <c r="KHY206" s="973"/>
      <c r="KHZ206" s="973"/>
      <c r="KIA206" s="973"/>
      <c r="KIB206" s="973"/>
      <c r="KIC206" s="973"/>
      <c r="KID206" s="973"/>
      <c r="KIE206" s="973"/>
      <c r="KIF206" s="973"/>
      <c r="KIG206" s="973"/>
      <c r="KIH206" s="973"/>
      <c r="KII206" s="973"/>
      <c r="KIJ206" s="973"/>
      <c r="KIK206" s="973"/>
      <c r="KIL206" s="973"/>
      <c r="KIM206" s="973"/>
      <c r="KIN206" s="973"/>
      <c r="KIO206" s="973"/>
      <c r="KIP206" s="973"/>
      <c r="KIQ206" s="973"/>
      <c r="KIR206" s="973"/>
      <c r="KIS206" s="973"/>
      <c r="KIT206" s="973"/>
      <c r="KIU206" s="973"/>
      <c r="KIV206" s="973"/>
      <c r="KIW206" s="973"/>
      <c r="KIX206" s="973"/>
      <c r="KIY206" s="973"/>
      <c r="KIZ206" s="973"/>
      <c r="KJA206" s="973"/>
      <c r="KJB206" s="973"/>
      <c r="KJC206" s="973"/>
      <c r="KJD206" s="973"/>
      <c r="KJE206" s="973"/>
      <c r="KJF206" s="973"/>
      <c r="KJG206" s="973"/>
      <c r="KJH206" s="973"/>
      <c r="KJI206" s="973"/>
      <c r="KJJ206" s="973"/>
      <c r="KJK206" s="973"/>
      <c r="KJL206" s="973"/>
      <c r="KJM206" s="973"/>
      <c r="KJN206" s="973"/>
      <c r="KJO206" s="973"/>
      <c r="KJP206" s="973"/>
      <c r="KJQ206" s="973"/>
      <c r="KJR206" s="973"/>
      <c r="KJS206" s="973"/>
      <c r="KJT206" s="973"/>
      <c r="KJU206" s="973"/>
      <c r="KJV206" s="973"/>
      <c r="KJW206" s="973"/>
      <c r="KJX206" s="973"/>
      <c r="KJY206" s="973"/>
      <c r="KJZ206" s="973"/>
      <c r="KKA206" s="973"/>
      <c r="KKB206" s="973"/>
      <c r="KKC206" s="973"/>
      <c r="KKD206" s="973"/>
      <c r="KKE206" s="973"/>
      <c r="KKF206" s="973"/>
      <c r="KKG206" s="973"/>
      <c r="KKH206" s="973"/>
      <c r="KKI206" s="973"/>
      <c r="KKJ206" s="973"/>
      <c r="KKK206" s="973"/>
      <c r="KKL206" s="973"/>
      <c r="KKM206" s="973"/>
      <c r="KKN206" s="973"/>
      <c r="KKO206" s="973"/>
      <c r="KKP206" s="973"/>
      <c r="KKQ206" s="973"/>
      <c r="KKR206" s="973"/>
      <c r="KKS206" s="973"/>
      <c r="KKT206" s="973"/>
      <c r="KKU206" s="973"/>
      <c r="KKV206" s="973"/>
      <c r="KKW206" s="973"/>
      <c r="KKX206" s="973"/>
      <c r="KKY206" s="973"/>
      <c r="KKZ206" s="973"/>
      <c r="KLA206" s="973"/>
      <c r="KLB206" s="973"/>
      <c r="KLC206" s="973"/>
      <c r="KLD206" s="973"/>
      <c r="KLE206" s="973"/>
      <c r="KLF206" s="973"/>
      <c r="KLG206" s="973"/>
      <c r="KLH206" s="973"/>
      <c r="KLI206" s="973"/>
      <c r="KLJ206" s="973"/>
      <c r="KLK206" s="973"/>
      <c r="KLL206" s="973"/>
      <c r="KLM206" s="973"/>
      <c r="KLN206" s="973"/>
      <c r="KLO206" s="973"/>
      <c r="KLP206" s="973"/>
      <c r="KLQ206" s="973"/>
      <c r="KLR206" s="973"/>
      <c r="KLS206" s="973"/>
      <c r="KLT206" s="973"/>
      <c r="KLU206" s="973"/>
      <c r="KLV206" s="973"/>
      <c r="KLW206" s="973"/>
      <c r="KLX206" s="973"/>
      <c r="KLY206" s="973"/>
      <c r="KLZ206" s="973"/>
      <c r="KMA206" s="973"/>
      <c r="KMB206" s="973"/>
      <c r="KMC206" s="973"/>
      <c r="KMD206" s="973"/>
      <c r="KME206" s="973"/>
      <c r="KMF206" s="973"/>
      <c r="KMG206" s="973"/>
      <c r="KMH206" s="973"/>
      <c r="KMI206" s="973"/>
      <c r="KMJ206" s="973"/>
      <c r="KMK206" s="973"/>
      <c r="KML206" s="973"/>
      <c r="KMM206" s="973"/>
      <c r="KMN206" s="973"/>
      <c r="KMO206" s="973"/>
      <c r="KMP206" s="973"/>
      <c r="KMQ206" s="973"/>
      <c r="KMR206" s="973"/>
      <c r="KMS206" s="973"/>
      <c r="KMT206" s="973"/>
      <c r="KMU206" s="973"/>
      <c r="KMV206" s="973"/>
      <c r="KMW206" s="973"/>
      <c r="KMX206" s="973"/>
      <c r="KMY206" s="973"/>
      <c r="KMZ206" s="973"/>
      <c r="KNA206" s="973"/>
      <c r="KNB206" s="973"/>
      <c r="KNC206" s="973"/>
      <c r="KND206" s="973"/>
      <c r="KNE206" s="973"/>
      <c r="KNF206" s="973"/>
      <c r="KNG206" s="973"/>
      <c r="KNH206" s="973"/>
      <c r="KNI206" s="973"/>
      <c r="KNJ206" s="973"/>
      <c r="KNK206" s="973"/>
      <c r="KNL206" s="973"/>
      <c r="KNM206" s="973"/>
      <c r="KNN206" s="973"/>
      <c r="KNO206" s="973"/>
      <c r="KNP206" s="973"/>
      <c r="KNQ206" s="973"/>
      <c r="KNR206" s="973"/>
      <c r="KNS206" s="973"/>
      <c r="KNT206" s="973"/>
      <c r="KNU206" s="973"/>
      <c r="KNV206" s="973"/>
      <c r="KNW206" s="973"/>
      <c r="KNX206" s="973"/>
      <c r="KNY206" s="973"/>
      <c r="KNZ206" s="973"/>
      <c r="KOA206" s="973"/>
      <c r="KOB206" s="973"/>
      <c r="KOC206" s="973"/>
      <c r="KOD206" s="973"/>
      <c r="KOE206" s="973"/>
      <c r="KOF206" s="973"/>
      <c r="KOG206" s="973"/>
      <c r="KOH206" s="973"/>
      <c r="KOI206" s="973"/>
      <c r="KOJ206" s="973"/>
      <c r="KOK206" s="973"/>
      <c r="KOL206" s="973"/>
      <c r="KOM206" s="973"/>
      <c r="KON206" s="973"/>
      <c r="KOO206" s="973"/>
      <c r="KOP206" s="973"/>
      <c r="KOQ206" s="973"/>
      <c r="KOR206" s="973"/>
      <c r="KOS206" s="973"/>
      <c r="KOT206" s="973"/>
      <c r="KOU206" s="973"/>
      <c r="KOV206" s="973"/>
      <c r="KOW206" s="973"/>
      <c r="KOX206" s="973"/>
      <c r="KOY206" s="973"/>
      <c r="KOZ206" s="973"/>
      <c r="KPA206" s="973"/>
      <c r="KPB206" s="973"/>
      <c r="KPC206" s="973"/>
      <c r="KPD206" s="973"/>
      <c r="KPE206" s="973"/>
      <c r="KPF206" s="973"/>
      <c r="KPG206" s="973"/>
      <c r="KPH206" s="973"/>
      <c r="KPI206" s="973"/>
      <c r="KPJ206" s="973"/>
      <c r="KPK206" s="973"/>
      <c r="KPL206" s="973"/>
      <c r="KPM206" s="973"/>
      <c r="KPN206" s="973"/>
      <c r="KPO206" s="973"/>
      <c r="KPP206" s="973"/>
      <c r="KPQ206" s="973"/>
      <c r="KPR206" s="973"/>
      <c r="KPS206" s="973"/>
      <c r="KPT206" s="973"/>
      <c r="KPU206" s="973"/>
      <c r="KPV206" s="973"/>
      <c r="KPW206" s="973"/>
      <c r="KPX206" s="973"/>
      <c r="KPY206" s="973"/>
      <c r="KPZ206" s="973"/>
      <c r="KQA206" s="973"/>
      <c r="KQB206" s="973"/>
      <c r="KQC206" s="973"/>
      <c r="KQD206" s="973"/>
      <c r="KQE206" s="973"/>
      <c r="KQF206" s="973"/>
      <c r="KQG206" s="973"/>
      <c r="KQH206" s="973"/>
      <c r="KQI206" s="973"/>
      <c r="KQJ206" s="973"/>
      <c r="KQK206" s="973"/>
      <c r="KQL206" s="973"/>
      <c r="KQM206" s="973"/>
      <c r="KQN206" s="973"/>
      <c r="KQO206" s="973"/>
      <c r="KQP206" s="973"/>
      <c r="KQQ206" s="973"/>
      <c r="KQR206" s="973"/>
      <c r="KQS206" s="973"/>
      <c r="KQT206" s="973"/>
      <c r="KQU206" s="973"/>
      <c r="KQV206" s="973"/>
      <c r="KQW206" s="973"/>
      <c r="KQX206" s="973"/>
      <c r="KQY206" s="973"/>
      <c r="KQZ206" s="973"/>
      <c r="KRA206" s="973"/>
      <c r="KRB206" s="973"/>
      <c r="KRC206" s="973"/>
      <c r="KRD206" s="973"/>
      <c r="KRE206" s="973"/>
      <c r="KRF206" s="973"/>
      <c r="KRG206" s="973"/>
      <c r="KRH206" s="973"/>
      <c r="KRI206" s="973"/>
      <c r="KRJ206" s="973"/>
      <c r="KRK206" s="973"/>
      <c r="KRL206" s="973"/>
      <c r="KRM206" s="973"/>
      <c r="KRN206" s="973"/>
      <c r="KRO206" s="973"/>
      <c r="KRP206" s="973"/>
      <c r="KRQ206" s="973"/>
      <c r="KRR206" s="973"/>
      <c r="KRS206" s="973"/>
      <c r="KRT206" s="973"/>
      <c r="KRU206" s="973"/>
      <c r="KRV206" s="973"/>
      <c r="KRW206" s="973"/>
      <c r="KRX206" s="973"/>
      <c r="KRY206" s="973"/>
      <c r="KRZ206" s="973"/>
      <c r="KSA206" s="973"/>
      <c r="KSB206" s="973"/>
      <c r="KSC206" s="973"/>
      <c r="KSD206" s="973"/>
      <c r="KSE206" s="973"/>
      <c r="KSF206" s="973"/>
      <c r="KSG206" s="973"/>
      <c r="KSH206" s="973"/>
      <c r="KSI206" s="973"/>
      <c r="KSJ206" s="973"/>
      <c r="KSK206" s="973"/>
      <c r="KSL206" s="973"/>
      <c r="KSM206" s="973"/>
      <c r="KSN206" s="973"/>
      <c r="KSO206" s="973"/>
      <c r="KSP206" s="973"/>
      <c r="KSQ206" s="973"/>
      <c r="KSR206" s="973"/>
      <c r="KSS206" s="973"/>
      <c r="KST206" s="973"/>
      <c r="KSU206" s="973"/>
      <c r="KSV206" s="973"/>
      <c r="KSW206" s="973"/>
      <c r="KSX206" s="973"/>
      <c r="KSY206" s="973"/>
      <c r="KSZ206" s="973"/>
      <c r="KTA206" s="973"/>
      <c r="KTB206" s="973"/>
      <c r="KTC206" s="973"/>
      <c r="KTD206" s="973"/>
      <c r="KTE206" s="973"/>
      <c r="KTF206" s="973"/>
      <c r="KTG206" s="973"/>
      <c r="KTH206" s="973"/>
      <c r="KTI206" s="973"/>
      <c r="KTJ206" s="973"/>
      <c r="KTK206" s="973"/>
      <c r="KTL206" s="973"/>
      <c r="KTM206" s="973"/>
      <c r="KTN206" s="973"/>
      <c r="KTO206" s="973"/>
      <c r="KTP206" s="973"/>
      <c r="KTQ206" s="973"/>
      <c r="KTR206" s="973"/>
      <c r="KTS206" s="973"/>
      <c r="KTT206" s="973"/>
      <c r="KTU206" s="973"/>
      <c r="KTV206" s="973"/>
      <c r="KTW206" s="973"/>
      <c r="KTX206" s="973"/>
      <c r="KTY206" s="973"/>
      <c r="KTZ206" s="973"/>
      <c r="KUA206" s="973"/>
      <c r="KUB206" s="973"/>
      <c r="KUC206" s="973"/>
      <c r="KUD206" s="973"/>
      <c r="KUE206" s="973"/>
      <c r="KUF206" s="973"/>
      <c r="KUG206" s="973"/>
      <c r="KUH206" s="973"/>
      <c r="KUI206" s="973"/>
      <c r="KUJ206" s="973"/>
      <c r="KUK206" s="973"/>
      <c r="KUL206" s="973"/>
      <c r="KUM206" s="973"/>
      <c r="KUN206" s="973"/>
      <c r="KUO206" s="973"/>
      <c r="KUP206" s="973"/>
      <c r="KUQ206" s="973"/>
      <c r="KUR206" s="973"/>
      <c r="KUS206" s="973"/>
      <c r="KUT206" s="973"/>
      <c r="KUU206" s="973"/>
      <c r="KUV206" s="973"/>
      <c r="KUW206" s="973"/>
      <c r="KUX206" s="973"/>
      <c r="KUY206" s="973"/>
      <c r="KUZ206" s="973"/>
      <c r="KVA206" s="973"/>
      <c r="KVB206" s="973"/>
      <c r="KVC206" s="973"/>
      <c r="KVD206" s="973"/>
      <c r="KVE206" s="973"/>
      <c r="KVF206" s="973"/>
      <c r="KVG206" s="973"/>
      <c r="KVH206" s="973"/>
      <c r="KVI206" s="973"/>
      <c r="KVJ206" s="973"/>
      <c r="KVK206" s="973"/>
      <c r="KVL206" s="973"/>
      <c r="KVM206" s="973"/>
      <c r="KVN206" s="973"/>
      <c r="KVO206" s="973"/>
      <c r="KVP206" s="973"/>
      <c r="KVQ206" s="973"/>
      <c r="KVR206" s="973"/>
      <c r="KVS206" s="973"/>
      <c r="KVT206" s="973"/>
      <c r="KVU206" s="973"/>
      <c r="KVV206" s="973"/>
      <c r="KVW206" s="973"/>
      <c r="KVX206" s="973"/>
      <c r="KVY206" s="973"/>
      <c r="KVZ206" s="973"/>
      <c r="KWA206" s="973"/>
      <c r="KWB206" s="973"/>
      <c r="KWC206" s="973"/>
      <c r="KWD206" s="973"/>
      <c r="KWE206" s="973"/>
      <c r="KWF206" s="973"/>
      <c r="KWG206" s="973"/>
      <c r="KWH206" s="973"/>
      <c r="KWI206" s="973"/>
      <c r="KWJ206" s="973"/>
      <c r="KWK206" s="973"/>
      <c r="KWL206" s="973"/>
      <c r="KWM206" s="973"/>
      <c r="KWN206" s="973"/>
      <c r="KWO206" s="973"/>
      <c r="KWP206" s="973"/>
      <c r="KWQ206" s="973"/>
      <c r="KWR206" s="973"/>
      <c r="KWS206" s="973"/>
      <c r="KWT206" s="973"/>
      <c r="KWU206" s="973"/>
      <c r="KWV206" s="973"/>
      <c r="KWW206" s="973"/>
      <c r="KWX206" s="973"/>
      <c r="KWY206" s="973"/>
      <c r="KWZ206" s="973"/>
      <c r="KXA206" s="973"/>
      <c r="KXB206" s="973"/>
      <c r="KXC206" s="973"/>
      <c r="KXD206" s="973"/>
      <c r="KXE206" s="973"/>
      <c r="KXF206" s="973"/>
      <c r="KXG206" s="973"/>
      <c r="KXH206" s="973"/>
      <c r="KXI206" s="973"/>
      <c r="KXJ206" s="973"/>
      <c r="KXK206" s="973"/>
      <c r="KXL206" s="973"/>
      <c r="KXM206" s="973"/>
      <c r="KXN206" s="973"/>
      <c r="KXO206" s="973"/>
      <c r="KXP206" s="973"/>
      <c r="KXQ206" s="973"/>
      <c r="KXR206" s="973"/>
      <c r="KXS206" s="973"/>
      <c r="KXT206" s="973"/>
      <c r="KXU206" s="973"/>
      <c r="KXV206" s="973"/>
      <c r="KXW206" s="973"/>
      <c r="KXX206" s="973"/>
      <c r="KXY206" s="973"/>
      <c r="KXZ206" s="973"/>
      <c r="KYA206" s="973"/>
      <c r="KYB206" s="973"/>
      <c r="KYC206" s="973"/>
      <c r="KYD206" s="973"/>
      <c r="KYE206" s="973"/>
      <c r="KYF206" s="973"/>
      <c r="KYG206" s="973"/>
      <c r="KYH206" s="973"/>
      <c r="KYI206" s="973"/>
      <c r="KYJ206" s="973"/>
      <c r="KYK206" s="973"/>
      <c r="KYL206" s="973"/>
      <c r="KYM206" s="973"/>
      <c r="KYN206" s="973"/>
      <c r="KYO206" s="973"/>
      <c r="KYP206" s="973"/>
      <c r="KYQ206" s="973"/>
      <c r="KYR206" s="973"/>
      <c r="KYS206" s="973"/>
      <c r="KYT206" s="973"/>
      <c r="KYU206" s="973"/>
      <c r="KYV206" s="973"/>
      <c r="KYW206" s="973"/>
      <c r="KYX206" s="973"/>
      <c r="KYY206" s="973"/>
      <c r="KYZ206" s="973"/>
      <c r="KZA206" s="973"/>
      <c r="KZB206" s="973"/>
      <c r="KZC206" s="973"/>
      <c r="KZD206" s="973"/>
      <c r="KZE206" s="973"/>
      <c r="KZF206" s="973"/>
      <c r="KZG206" s="973"/>
      <c r="KZH206" s="973"/>
      <c r="KZI206" s="973"/>
      <c r="KZJ206" s="973"/>
      <c r="KZK206" s="973"/>
      <c r="KZL206" s="973"/>
      <c r="KZM206" s="973"/>
      <c r="KZN206" s="973"/>
      <c r="KZO206" s="973"/>
      <c r="KZP206" s="973"/>
      <c r="KZQ206" s="973"/>
      <c r="KZR206" s="973"/>
      <c r="KZS206" s="973"/>
      <c r="KZT206" s="973"/>
      <c r="KZU206" s="973"/>
      <c r="KZV206" s="973"/>
      <c r="KZW206" s="973"/>
      <c r="KZX206" s="973"/>
      <c r="KZY206" s="973"/>
      <c r="KZZ206" s="973"/>
      <c r="LAA206" s="973"/>
      <c r="LAB206" s="973"/>
      <c r="LAC206" s="973"/>
      <c r="LAD206" s="973"/>
      <c r="LAE206" s="973"/>
      <c r="LAF206" s="973"/>
      <c r="LAG206" s="973"/>
      <c r="LAH206" s="973"/>
      <c r="LAI206" s="973"/>
      <c r="LAJ206" s="973"/>
      <c r="LAK206" s="973"/>
      <c r="LAL206" s="973"/>
      <c r="LAM206" s="973"/>
      <c r="LAN206" s="973"/>
      <c r="LAO206" s="973"/>
      <c r="LAP206" s="973"/>
      <c r="LAQ206" s="973"/>
      <c r="LAR206" s="973"/>
      <c r="LAS206" s="973"/>
      <c r="LAT206" s="973"/>
      <c r="LAU206" s="973"/>
      <c r="LAV206" s="973"/>
      <c r="LAW206" s="973"/>
      <c r="LAX206" s="973"/>
      <c r="LAY206" s="973"/>
      <c r="LAZ206" s="973"/>
      <c r="LBA206" s="973"/>
      <c r="LBB206" s="973"/>
      <c r="LBC206" s="973"/>
      <c r="LBD206" s="973"/>
      <c r="LBE206" s="973"/>
      <c r="LBF206" s="973"/>
      <c r="LBG206" s="973"/>
      <c r="LBH206" s="973"/>
      <c r="LBI206" s="973"/>
      <c r="LBJ206" s="973"/>
      <c r="LBK206" s="973"/>
      <c r="LBL206" s="973"/>
      <c r="LBM206" s="973"/>
      <c r="LBN206" s="973"/>
      <c r="LBO206" s="973"/>
      <c r="LBP206" s="973"/>
      <c r="LBQ206" s="973"/>
      <c r="LBR206" s="973"/>
      <c r="LBS206" s="973"/>
      <c r="LBT206" s="973"/>
      <c r="LBU206" s="973"/>
      <c r="LBV206" s="973"/>
      <c r="LBW206" s="973"/>
      <c r="LBX206" s="973"/>
      <c r="LBY206" s="973"/>
      <c r="LBZ206" s="973"/>
      <c r="LCA206" s="973"/>
      <c r="LCB206" s="973"/>
      <c r="LCC206" s="973"/>
      <c r="LCD206" s="973"/>
      <c r="LCE206" s="973"/>
      <c r="LCF206" s="973"/>
      <c r="LCG206" s="973"/>
      <c r="LCH206" s="973"/>
      <c r="LCI206" s="973"/>
      <c r="LCJ206" s="973"/>
      <c r="LCK206" s="973"/>
      <c r="LCL206" s="973"/>
      <c r="LCM206" s="973"/>
      <c r="LCN206" s="973"/>
      <c r="LCO206" s="973"/>
      <c r="LCP206" s="973"/>
      <c r="LCQ206" s="973"/>
      <c r="LCR206" s="973"/>
      <c r="LCS206" s="973"/>
      <c r="LCT206" s="973"/>
      <c r="LCU206" s="973"/>
      <c r="LCV206" s="973"/>
      <c r="LCW206" s="973"/>
      <c r="LCX206" s="973"/>
      <c r="LCY206" s="973"/>
      <c r="LCZ206" s="973"/>
      <c r="LDA206" s="973"/>
      <c r="LDB206" s="973"/>
      <c r="LDC206" s="973"/>
      <c r="LDD206" s="973"/>
      <c r="LDE206" s="973"/>
      <c r="LDF206" s="973"/>
      <c r="LDG206" s="973"/>
      <c r="LDH206" s="973"/>
      <c r="LDI206" s="973"/>
      <c r="LDJ206" s="973"/>
      <c r="LDK206" s="973"/>
      <c r="LDL206" s="973"/>
      <c r="LDM206" s="973"/>
      <c r="LDN206" s="973"/>
      <c r="LDO206" s="973"/>
      <c r="LDP206" s="973"/>
      <c r="LDQ206" s="973"/>
      <c r="LDR206" s="973"/>
      <c r="LDS206" s="973"/>
      <c r="LDT206" s="973"/>
      <c r="LDU206" s="973"/>
      <c r="LDV206" s="973"/>
      <c r="LDW206" s="973"/>
      <c r="LDX206" s="973"/>
      <c r="LDY206" s="973"/>
      <c r="LDZ206" s="973"/>
      <c r="LEA206" s="973"/>
      <c r="LEB206" s="973"/>
      <c r="LEC206" s="973"/>
      <c r="LED206" s="973"/>
      <c r="LEE206" s="973"/>
      <c r="LEF206" s="973"/>
      <c r="LEG206" s="973"/>
      <c r="LEH206" s="973"/>
      <c r="LEI206" s="973"/>
      <c r="LEJ206" s="973"/>
      <c r="LEK206" s="973"/>
      <c r="LEL206" s="973"/>
      <c r="LEM206" s="973"/>
      <c r="LEN206" s="973"/>
      <c r="LEO206" s="973"/>
      <c r="LEP206" s="973"/>
      <c r="LEQ206" s="973"/>
      <c r="LER206" s="973"/>
      <c r="LES206" s="973"/>
      <c r="LET206" s="973"/>
      <c r="LEU206" s="973"/>
      <c r="LEV206" s="973"/>
      <c r="LEW206" s="973"/>
      <c r="LEX206" s="973"/>
      <c r="LEY206" s="973"/>
      <c r="LEZ206" s="973"/>
      <c r="LFA206" s="973"/>
      <c r="LFB206" s="973"/>
      <c r="LFC206" s="973"/>
      <c r="LFD206" s="973"/>
      <c r="LFE206" s="973"/>
      <c r="LFF206" s="973"/>
      <c r="LFG206" s="973"/>
      <c r="LFH206" s="973"/>
      <c r="LFI206" s="973"/>
      <c r="LFJ206" s="973"/>
      <c r="LFK206" s="973"/>
      <c r="LFL206" s="973"/>
      <c r="LFM206" s="973"/>
      <c r="LFN206" s="973"/>
      <c r="LFO206" s="973"/>
      <c r="LFP206" s="973"/>
      <c r="LFQ206" s="973"/>
      <c r="LFR206" s="973"/>
      <c r="LFS206" s="973"/>
      <c r="LFT206" s="973"/>
      <c r="LFU206" s="973"/>
      <c r="LFV206" s="973"/>
      <c r="LFW206" s="973"/>
      <c r="LFX206" s="973"/>
      <c r="LFY206" s="973"/>
      <c r="LFZ206" s="973"/>
      <c r="LGA206" s="973"/>
      <c r="LGB206" s="973"/>
      <c r="LGC206" s="973"/>
      <c r="LGD206" s="973"/>
      <c r="LGE206" s="973"/>
      <c r="LGF206" s="973"/>
      <c r="LGG206" s="973"/>
      <c r="LGH206" s="973"/>
      <c r="LGI206" s="973"/>
      <c r="LGJ206" s="973"/>
      <c r="LGK206" s="973"/>
      <c r="LGL206" s="973"/>
      <c r="LGM206" s="973"/>
      <c r="LGN206" s="973"/>
      <c r="LGO206" s="973"/>
      <c r="LGP206" s="973"/>
      <c r="LGQ206" s="973"/>
      <c r="LGR206" s="973"/>
      <c r="LGS206" s="973"/>
      <c r="LGT206" s="973"/>
      <c r="LGU206" s="973"/>
      <c r="LGV206" s="973"/>
      <c r="LGW206" s="973"/>
      <c r="LGX206" s="973"/>
      <c r="LGY206" s="973"/>
      <c r="LGZ206" s="973"/>
      <c r="LHA206" s="973"/>
      <c r="LHB206" s="973"/>
      <c r="LHC206" s="973"/>
      <c r="LHD206" s="973"/>
      <c r="LHE206" s="973"/>
      <c r="LHF206" s="973"/>
      <c r="LHG206" s="973"/>
      <c r="LHH206" s="973"/>
      <c r="LHI206" s="973"/>
      <c r="LHJ206" s="973"/>
      <c r="LHK206" s="973"/>
      <c r="LHL206" s="973"/>
      <c r="LHM206" s="973"/>
      <c r="LHN206" s="973"/>
      <c r="LHO206" s="973"/>
      <c r="LHP206" s="973"/>
      <c r="LHQ206" s="973"/>
      <c r="LHR206" s="973"/>
      <c r="LHS206" s="973"/>
      <c r="LHT206" s="973"/>
      <c r="LHU206" s="973"/>
      <c r="LHV206" s="973"/>
      <c r="LHW206" s="973"/>
      <c r="LHX206" s="973"/>
      <c r="LHY206" s="973"/>
      <c r="LHZ206" s="973"/>
      <c r="LIA206" s="973"/>
      <c r="LIB206" s="973"/>
      <c r="LIC206" s="973"/>
      <c r="LID206" s="973"/>
      <c r="LIE206" s="973"/>
      <c r="LIF206" s="973"/>
      <c r="LIG206" s="973"/>
      <c r="LIH206" s="973"/>
      <c r="LII206" s="973"/>
      <c r="LIJ206" s="973"/>
      <c r="LIK206" s="973"/>
      <c r="LIL206" s="973"/>
      <c r="LIM206" s="973"/>
      <c r="LIN206" s="973"/>
      <c r="LIO206" s="973"/>
      <c r="LIP206" s="973"/>
      <c r="LIQ206" s="973"/>
      <c r="LIR206" s="973"/>
      <c r="LIS206" s="973"/>
      <c r="LIT206" s="973"/>
      <c r="LIU206" s="973"/>
      <c r="LIV206" s="973"/>
      <c r="LIW206" s="973"/>
      <c r="LIX206" s="973"/>
      <c r="LIY206" s="973"/>
      <c r="LIZ206" s="973"/>
      <c r="LJA206" s="973"/>
      <c r="LJB206" s="973"/>
      <c r="LJC206" s="973"/>
      <c r="LJD206" s="973"/>
      <c r="LJE206" s="973"/>
      <c r="LJF206" s="973"/>
      <c r="LJG206" s="973"/>
      <c r="LJH206" s="973"/>
      <c r="LJI206" s="973"/>
      <c r="LJJ206" s="973"/>
      <c r="LJK206" s="973"/>
      <c r="LJL206" s="973"/>
      <c r="LJM206" s="973"/>
      <c r="LJN206" s="973"/>
      <c r="LJO206" s="973"/>
      <c r="LJP206" s="973"/>
      <c r="LJQ206" s="973"/>
      <c r="LJR206" s="973"/>
      <c r="LJS206" s="973"/>
      <c r="LJT206" s="973"/>
      <c r="LJU206" s="973"/>
      <c r="LJV206" s="973"/>
      <c r="LJW206" s="973"/>
      <c r="LJX206" s="973"/>
      <c r="LJY206" s="973"/>
      <c r="LJZ206" s="973"/>
      <c r="LKA206" s="973"/>
      <c r="LKB206" s="973"/>
      <c r="LKC206" s="973"/>
      <c r="LKD206" s="973"/>
      <c r="LKE206" s="973"/>
      <c r="LKF206" s="973"/>
      <c r="LKG206" s="973"/>
      <c r="LKH206" s="973"/>
      <c r="LKI206" s="973"/>
      <c r="LKJ206" s="973"/>
      <c r="LKK206" s="973"/>
      <c r="LKL206" s="973"/>
      <c r="LKM206" s="973"/>
      <c r="LKN206" s="973"/>
      <c r="LKO206" s="973"/>
      <c r="LKP206" s="973"/>
      <c r="LKQ206" s="973"/>
      <c r="LKR206" s="973"/>
      <c r="LKS206" s="973"/>
      <c r="LKT206" s="973"/>
      <c r="LKU206" s="973"/>
      <c r="LKV206" s="973"/>
      <c r="LKW206" s="973"/>
      <c r="LKX206" s="973"/>
      <c r="LKY206" s="973"/>
      <c r="LKZ206" s="973"/>
      <c r="LLA206" s="973"/>
      <c r="LLB206" s="973"/>
      <c r="LLC206" s="973"/>
      <c r="LLD206" s="973"/>
      <c r="LLE206" s="973"/>
      <c r="LLF206" s="973"/>
      <c r="LLG206" s="973"/>
      <c r="LLH206" s="973"/>
      <c r="LLI206" s="973"/>
      <c r="LLJ206" s="973"/>
      <c r="LLK206" s="973"/>
      <c r="LLL206" s="973"/>
      <c r="LLM206" s="973"/>
      <c r="LLN206" s="973"/>
      <c r="LLO206" s="973"/>
      <c r="LLP206" s="973"/>
      <c r="LLQ206" s="973"/>
      <c r="LLR206" s="973"/>
      <c r="LLS206" s="973"/>
      <c r="LLT206" s="973"/>
      <c r="LLU206" s="973"/>
      <c r="LLV206" s="973"/>
      <c r="LLW206" s="973"/>
      <c r="LLX206" s="973"/>
      <c r="LLY206" s="973"/>
      <c r="LLZ206" s="973"/>
      <c r="LMA206" s="973"/>
      <c r="LMB206" s="973"/>
      <c r="LMC206" s="973"/>
      <c r="LMD206" s="973"/>
      <c r="LME206" s="973"/>
      <c r="LMF206" s="973"/>
      <c r="LMG206" s="973"/>
      <c r="LMH206" s="973"/>
      <c r="LMI206" s="973"/>
      <c r="LMJ206" s="973"/>
      <c r="LMK206" s="973"/>
      <c r="LML206" s="973"/>
      <c r="LMM206" s="973"/>
      <c r="LMN206" s="973"/>
      <c r="LMO206" s="973"/>
      <c r="LMP206" s="973"/>
      <c r="LMQ206" s="973"/>
      <c r="LMR206" s="973"/>
      <c r="LMS206" s="973"/>
      <c r="LMT206" s="973"/>
      <c r="LMU206" s="973"/>
      <c r="LMV206" s="973"/>
      <c r="LMW206" s="973"/>
      <c r="LMX206" s="973"/>
      <c r="LMY206" s="973"/>
      <c r="LMZ206" s="973"/>
      <c r="LNA206" s="973"/>
      <c r="LNB206" s="973"/>
      <c r="LNC206" s="973"/>
      <c r="LND206" s="973"/>
      <c r="LNE206" s="973"/>
      <c r="LNF206" s="973"/>
      <c r="LNG206" s="973"/>
      <c r="LNH206" s="973"/>
      <c r="LNI206" s="973"/>
      <c r="LNJ206" s="973"/>
      <c r="LNK206" s="973"/>
      <c r="LNL206" s="973"/>
      <c r="LNM206" s="973"/>
      <c r="LNN206" s="973"/>
      <c r="LNO206" s="973"/>
      <c r="LNP206" s="973"/>
      <c r="LNQ206" s="973"/>
      <c r="LNR206" s="973"/>
      <c r="LNS206" s="973"/>
      <c r="LNT206" s="973"/>
      <c r="LNU206" s="973"/>
      <c r="LNV206" s="973"/>
      <c r="LNW206" s="973"/>
      <c r="LNX206" s="973"/>
      <c r="LNY206" s="973"/>
      <c r="LNZ206" s="973"/>
      <c r="LOA206" s="973"/>
      <c r="LOB206" s="973"/>
      <c r="LOC206" s="973"/>
      <c r="LOD206" s="973"/>
      <c r="LOE206" s="973"/>
      <c r="LOF206" s="973"/>
      <c r="LOG206" s="973"/>
      <c r="LOH206" s="973"/>
      <c r="LOI206" s="973"/>
      <c r="LOJ206" s="973"/>
      <c r="LOK206" s="973"/>
      <c r="LOL206" s="973"/>
      <c r="LOM206" s="973"/>
      <c r="LON206" s="973"/>
      <c r="LOO206" s="973"/>
      <c r="LOP206" s="973"/>
      <c r="LOQ206" s="973"/>
      <c r="LOR206" s="973"/>
      <c r="LOS206" s="973"/>
      <c r="LOT206" s="973"/>
      <c r="LOU206" s="973"/>
      <c r="LOV206" s="973"/>
      <c r="LOW206" s="973"/>
      <c r="LOX206" s="973"/>
      <c r="LOY206" s="973"/>
      <c r="LOZ206" s="973"/>
      <c r="LPA206" s="973"/>
      <c r="LPB206" s="973"/>
      <c r="LPC206" s="973"/>
      <c r="LPD206" s="973"/>
      <c r="LPE206" s="973"/>
      <c r="LPF206" s="973"/>
      <c r="LPG206" s="973"/>
      <c r="LPH206" s="973"/>
      <c r="LPI206" s="973"/>
      <c r="LPJ206" s="973"/>
      <c r="LPK206" s="973"/>
      <c r="LPL206" s="973"/>
      <c r="LPM206" s="973"/>
      <c r="LPN206" s="973"/>
      <c r="LPO206" s="973"/>
      <c r="LPP206" s="973"/>
      <c r="LPQ206" s="973"/>
      <c r="LPR206" s="973"/>
      <c r="LPS206" s="973"/>
      <c r="LPT206" s="973"/>
      <c r="LPU206" s="973"/>
      <c r="LPV206" s="973"/>
      <c r="LPW206" s="973"/>
      <c r="LPX206" s="973"/>
      <c r="LPY206" s="973"/>
      <c r="LPZ206" s="973"/>
      <c r="LQA206" s="973"/>
      <c r="LQB206" s="973"/>
      <c r="LQC206" s="973"/>
      <c r="LQD206" s="973"/>
      <c r="LQE206" s="973"/>
      <c r="LQF206" s="973"/>
      <c r="LQG206" s="973"/>
      <c r="LQH206" s="973"/>
      <c r="LQI206" s="973"/>
      <c r="LQJ206" s="973"/>
      <c r="LQK206" s="973"/>
      <c r="LQL206" s="973"/>
      <c r="LQM206" s="973"/>
      <c r="LQN206" s="973"/>
      <c r="LQO206" s="973"/>
      <c r="LQP206" s="973"/>
      <c r="LQQ206" s="973"/>
      <c r="LQR206" s="973"/>
      <c r="LQS206" s="973"/>
      <c r="LQT206" s="973"/>
      <c r="LQU206" s="973"/>
      <c r="LQV206" s="973"/>
      <c r="LQW206" s="973"/>
      <c r="LQX206" s="973"/>
      <c r="LQY206" s="973"/>
      <c r="LQZ206" s="973"/>
      <c r="LRA206" s="973"/>
      <c r="LRB206" s="973"/>
      <c r="LRC206" s="973"/>
      <c r="LRD206" s="973"/>
      <c r="LRE206" s="973"/>
      <c r="LRF206" s="973"/>
      <c r="LRG206" s="973"/>
      <c r="LRH206" s="973"/>
      <c r="LRI206" s="973"/>
      <c r="LRJ206" s="973"/>
      <c r="LRK206" s="973"/>
      <c r="LRL206" s="973"/>
      <c r="LRM206" s="973"/>
      <c r="LRN206" s="973"/>
      <c r="LRO206" s="973"/>
      <c r="LRP206" s="973"/>
      <c r="LRQ206" s="973"/>
      <c r="LRR206" s="973"/>
      <c r="LRS206" s="973"/>
      <c r="LRT206" s="973"/>
      <c r="LRU206" s="973"/>
      <c r="LRV206" s="973"/>
      <c r="LRW206" s="973"/>
      <c r="LRX206" s="973"/>
      <c r="LRY206" s="973"/>
      <c r="LRZ206" s="973"/>
      <c r="LSA206" s="973"/>
      <c r="LSB206" s="973"/>
      <c r="LSC206" s="973"/>
      <c r="LSD206" s="973"/>
      <c r="LSE206" s="973"/>
      <c r="LSF206" s="973"/>
      <c r="LSG206" s="973"/>
      <c r="LSH206" s="973"/>
      <c r="LSI206" s="973"/>
      <c r="LSJ206" s="973"/>
      <c r="LSK206" s="973"/>
      <c r="LSL206" s="973"/>
      <c r="LSM206" s="973"/>
      <c r="LSN206" s="973"/>
      <c r="LSO206" s="973"/>
      <c r="LSP206" s="973"/>
      <c r="LSQ206" s="973"/>
      <c r="LSR206" s="973"/>
      <c r="LSS206" s="973"/>
      <c r="LST206" s="973"/>
      <c r="LSU206" s="973"/>
      <c r="LSV206" s="973"/>
      <c r="LSW206" s="973"/>
      <c r="LSX206" s="973"/>
      <c r="LSY206" s="973"/>
      <c r="LSZ206" s="973"/>
      <c r="LTA206" s="973"/>
      <c r="LTB206" s="973"/>
      <c r="LTC206" s="973"/>
      <c r="LTD206" s="973"/>
      <c r="LTE206" s="973"/>
      <c r="LTF206" s="973"/>
      <c r="LTG206" s="973"/>
      <c r="LTH206" s="973"/>
      <c r="LTI206" s="973"/>
      <c r="LTJ206" s="973"/>
      <c r="LTK206" s="973"/>
      <c r="LTL206" s="973"/>
      <c r="LTM206" s="973"/>
      <c r="LTN206" s="973"/>
      <c r="LTO206" s="973"/>
      <c r="LTP206" s="973"/>
      <c r="LTQ206" s="973"/>
      <c r="LTR206" s="973"/>
      <c r="LTS206" s="973"/>
      <c r="LTT206" s="973"/>
      <c r="LTU206" s="973"/>
      <c r="LTV206" s="973"/>
      <c r="LTW206" s="973"/>
      <c r="LTX206" s="973"/>
      <c r="LTY206" s="973"/>
      <c r="LTZ206" s="973"/>
      <c r="LUA206" s="973"/>
      <c r="LUB206" s="973"/>
      <c r="LUC206" s="973"/>
      <c r="LUD206" s="973"/>
      <c r="LUE206" s="973"/>
      <c r="LUF206" s="973"/>
      <c r="LUG206" s="973"/>
      <c r="LUH206" s="973"/>
      <c r="LUI206" s="973"/>
      <c r="LUJ206" s="973"/>
      <c r="LUK206" s="973"/>
      <c r="LUL206" s="973"/>
      <c r="LUM206" s="973"/>
      <c r="LUN206" s="973"/>
      <c r="LUO206" s="973"/>
      <c r="LUP206" s="973"/>
      <c r="LUQ206" s="973"/>
      <c r="LUR206" s="973"/>
      <c r="LUS206" s="973"/>
      <c r="LUT206" s="973"/>
      <c r="LUU206" s="973"/>
      <c r="LUV206" s="973"/>
      <c r="LUW206" s="973"/>
      <c r="LUX206" s="973"/>
      <c r="LUY206" s="973"/>
      <c r="LUZ206" s="973"/>
      <c r="LVA206" s="973"/>
      <c r="LVB206" s="973"/>
      <c r="LVC206" s="973"/>
      <c r="LVD206" s="973"/>
      <c r="LVE206" s="973"/>
      <c r="LVF206" s="973"/>
      <c r="LVG206" s="973"/>
      <c r="LVH206" s="973"/>
      <c r="LVI206" s="973"/>
      <c r="LVJ206" s="973"/>
      <c r="LVK206" s="973"/>
      <c r="LVL206" s="973"/>
      <c r="LVM206" s="973"/>
      <c r="LVN206" s="973"/>
      <c r="LVO206" s="973"/>
      <c r="LVP206" s="973"/>
      <c r="LVQ206" s="973"/>
      <c r="LVR206" s="973"/>
      <c r="LVS206" s="973"/>
      <c r="LVT206" s="973"/>
      <c r="LVU206" s="973"/>
      <c r="LVV206" s="973"/>
      <c r="LVW206" s="973"/>
      <c r="LVX206" s="973"/>
      <c r="LVY206" s="973"/>
      <c r="LVZ206" s="973"/>
      <c r="LWA206" s="973"/>
      <c r="LWB206" s="973"/>
      <c r="LWC206" s="973"/>
      <c r="LWD206" s="973"/>
      <c r="LWE206" s="973"/>
      <c r="LWF206" s="973"/>
      <c r="LWG206" s="973"/>
      <c r="LWH206" s="973"/>
      <c r="LWI206" s="973"/>
      <c r="LWJ206" s="973"/>
      <c r="LWK206" s="973"/>
      <c r="LWL206" s="973"/>
      <c r="LWM206" s="973"/>
      <c r="LWN206" s="973"/>
      <c r="LWO206" s="973"/>
      <c r="LWP206" s="973"/>
      <c r="LWQ206" s="973"/>
      <c r="LWR206" s="973"/>
      <c r="LWS206" s="973"/>
      <c r="LWT206" s="973"/>
      <c r="LWU206" s="973"/>
      <c r="LWV206" s="973"/>
      <c r="LWW206" s="973"/>
      <c r="LWX206" s="973"/>
      <c r="LWY206" s="973"/>
      <c r="LWZ206" s="973"/>
      <c r="LXA206" s="973"/>
      <c r="LXB206" s="973"/>
      <c r="LXC206" s="973"/>
      <c r="LXD206" s="973"/>
      <c r="LXE206" s="973"/>
      <c r="LXF206" s="973"/>
      <c r="LXG206" s="973"/>
      <c r="LXH206" s="973"/>
      <c r="LXI206" s="973"/>
      <c r="LXJ206" s="973"/>
      <c r="LXK206" s="973"/>
      <c r="LXL206" s="973"/>
      <c r="LXM206" s="973"/>
      <c r="LXN206" s="973"/>
      <c r="LXO206" s="973"/>
      <c r="LXP206" s="973"/>
      <c r="LXQ206" s="973"/>
      <c r="LXR206" s="973"/>
      <c r="LXS206" s="973"/>
      <c r="LXT206" s="973"/>
      <c r="LXU206" s="973"/>
      <c r="LXV206" s="973"/>
      <c r="LXW206" s="973"/>
      <c r="LXX206" s="973"/>
      <c r="LXY206" s="973"/>
      <c r="LXZ206" s="973"/>
      <c r="LYA206" s="973"/>
      <c r="LYB206" s="973"/>
      <c r="LYC206" s="973"/>
      <c r="LYD206" s="973"/>
      <c r="LYE206" s="973"/>
      <c r="LYF206" s="973"/>
      <c r="LYG206" s="973"/>
      <c r="LYH206" s="973"/>
      <c r="LYI206" s="973"/>
      <c r="LYJ206" s="973"/>
      <c r="LYK206" s="973"/>
      <c r="LYL206" s="973"/>
      <c r="LYM206" s="973"/>
      <c r="LYN206" s="973"/>
      <c r="LYO206" s="973"/>
      <c r="LYP206" s="973"/>
      <c r="LYQ206" s="973"/>
      <c r="LYR206" s="973"/>
      <c r="LYS206" s="973"/>
      <c r="LYT206" s="973"/>
      <c r="LYU206" s="973"/>
      <c r="LYV206" s="973"/>
      <c r="LYW206" s="973"/>
      <c r="LYX206" s="973"/>
      <c r="LYY206" s="973"/>
      <c r="LYZ206" s="973"/>
      <c r="LZA206" s="973"/>
      <c r="LZB206" s="973"/>
      <c r="LZC206" s="973"/>
      <c r="LZD206" s="973"/>
      <c r="LZE206" s="973"/>
      <c r="LZF206" s="973"/>
      <c r="LZG206" s="973"/>
      <c r="LZH206" s="973"/>
      <c r="LZI206" s="973"/>
      <c r="LZJ206" s="973"/>
      <c r="LZK206" s="973"/>
      <c r="LZL206" s="973"/>
      <c r="LZM206" s="973"/>
      <c r="LZN206" s="973"/>
      <c r="LZO206" s="973"/>
      <c r="LZP206" s="973"/>
      <c r="LZQ206" s="973"/>
      <c r="LZR206" s="973"/>
      <c r="LZS206" s="973"/>
      <c r="LZT206" s="973"/>
      <c r="LZU206" s="973"/>
      <c r="LZV206" s="973"/>
      <c r="LZW206" s="973"/>
      <c r="LZX206" s="973"/>
      <c r="LZY206" s="973"/>
      <c r="LZZ206" s="973"/>
      <c r="MAA206" s="973"/>
      <c r="MAB206" s="973"/>
      <c r="MAC206" s="973"/>
      <c r="MAD206" s="973"/>
      <c r="MAE206" s="973"/>
      <c r="MAF206" s="973"/>
      <c r="MAG206" s="973"/>
      <c r="MAH206" s="973"/>
      <c r="MAI206" s="973"/>
      <c r="MAJ206" s="973"/>
      <c r="MAK206" s="973"/>
      <c r="MAL206" s="973"/>
      <c r="MAM206" s="973"/>
      <c r="MAN206" s="973"/>
      <c r="MAO206" s="973"/>
      <c r="MAP206" s="973"/>
      <c r="MAQ206" s="973"/>
      <c r="MAR206" s="973"/>
      <c r="MAS206" s="973"/>
      <c r="MAT206" s="973"/>
      <c r="MAU206" s="973"/>
      <c r="MAV206" s="973"/>
      <c r="MAW206" s="973"/>
      <c r="MAX206" s="973"/>
      <c r="MAY206" s="973"/>
      <c r="MAZ206" s="973"/>
      <c r="MBA206" s="973"/>
      <c r="MBB206" s="973"/>
      <c r="MBC206" s="973"/>
      <c r="MBD206" s="973"/>
      <c r="MBE206" s="973"/>
      <c r="MBF206" s="973"/>
      <c r="MBG206" s="973"/>
      <c r="MBH206" s="973"/>
      <c r="MBI206" s="973"/>
      <c r="MBJ206" s="973"/>
      <c r="MBK206" s="973"/>
      <c r="MBL206" s="973"/>
      <c r="MBM206" s="973"/>
      <c r="MBN206" s="973"/>
      <c r="MBO206" s="973"/>
      <c r="MBP206" s="973"/>
      <c r="MBQ206" s="973"/>
      <c r="MBR206" s="973"/>
      <c r="MBS206" s="973"/>
      <c r="MBT206" s="973"/>
      <c r="MBU206" s="973"/>
      <c r="MBV206" s="973"/>
      <c r="MBW206" s="973"/>
      <c r="MBX206" s="973"/>
      <c r="MBY206" s="973"/>
      <c r="MBZ206" s="973"/>
      <c r="MCA206" s="973"/>
      <c r="MCB206" s="973"/>
      <c r="MCC206" s="973"/>
      <c r="MCD206" s="973"/>
      <c r="MCE206" s="973"/>
      <c r="MCF206" s="973"/>
      <c r="MCG206" s="973"/>
      <c r="MCH206" s="973"/>
      <c r="MCI206" s="973"/>
      <c r="MCJ206" s="973"/>
      <c r="MCK206" s="973"/>
      <c r="MCL206" s="973"/>
      <c r="MCM206" s="973"/>
      <c r="MCN206" s="973"/>
      <c r="MCO206" s="973"/>
      <c r="MCP206" s="973"/>
      <c r="MCQ206" s="973"/>
      <c r="MCR206" s="973"/>
      <c r="MCS206" s="973"/>
      <c r="MCT206" s="973"/>
      <c r="MCU206" s="973"/>
      <c r="MCV206" s="973"/>
      <c r="MCW206" s="973"/>
      <c r="MCX206" s="973"/>
      <c r="MCY206" s="973"/>
      <c r="MCZ206" s="973"/>
      <c r="MDA206" s="973"/>
      <c r="MDB206" s="973"/>
      <c r="MDC206" s="973"/>
      <c r="MDD206" s="973"/>
      <c r="MDE206" s="973"/>
      <c r="MDF206" s="973"/>
      <c r="MDG206" s="973"/>
      <c r="MDH206" s="973"/>
      <c r="MDI206" s="973"/>
      <c r="MDJ206" s="973"/>
      <c r="MDK206" s="973"/>
      <c r="MDL206" s="973"/>
      <c r="MDM206" s="973"/>
      <c r="MDN206" s="973"/>
      <c r="MDO206" s="973"/>
      <c r="MDP206" s="973"/>
      <c r="MDQ206" s="973"/>
      <c r="MDR206" s="973"/>
      <c r="MDS206" s="973"/>
      <c r="MDT206" s="973"/>
      <c r="MDU206" s="973"/>
      <c r="MDV206" s="973"/>
      <c r="MDW206" s="973"/>
      <c r="MDX206" s="973"/>
      <c r="MDY206" s="973"/>
      <c r="MDZ206" s="973"/>
      <c r="MEA206" s="973"/>
      <c r="MEB206" s="973"/>
      <c r="MEC206" s="973"/>
      <c r="MED206" s="973"/>
      <c r="MEE206" s="973"/>
      <c r="MEF206" s="973"/>
      <c r="MEG206" s="973"/>
      <c r="MEH206" s="973"/>
      <c r="MEI206" s="973"/>
      <c r="MEJ206" s="973"/>
      <c r="MEK206" s="973"/>
      <c r="MEL206" s="973"/>
      <c r="MEM206" s="973"/>
      <c r="MEN206" s="973"/>
      <c r="MEO206" s="973"/>
      <c r="MEP206" s="973"/>
      <c r="MEQ206" s="973"/>
      <c r="MER206" s="973"/>
      <c r="MES206" s="973"/>
      <c r="MET206" s="973"/>
      <c r="MEU206" s="973"/>
      <c r="MEV206" s="973"/>
      <c r="MEW206" s="973"/>
      <c r="MEX206" s="973"/>
      <c r="MEY206" s="973"/>
      <c r="MEZ206" s="973"/>
      <c r="MFA206" s="973"/>
      <c r="MFB206" s="973"/>
      <c r="MFC206" s="973"/>
      <c r="MFD206" s="973"/>
      <c r="MFE206" s="973"/>
      <c r="MFF206" s="973"/>
      <c r="MFG206" s="973"/>
      <c r="MFH206" s="973"/>
      <c r="MFI206" s="973"/>
      <c r="MFJ206" s="973"/>
      <c r="MFK206" s="973"/>
      <c r="MFL206" s="973"/>
      <c r="MFM206" s="973"/>
      <c r="MFN206" s="973"/>
      <c r="MFO206" s="973"/>
      <c r="MFP206" s="973"/>
      <c r="MFQ206" s="973"/>
      <c r="MFR206" s="973"/>
      <c r="MFS206" s="973"/>
      <c r="MFT206" s="973"/>
      <c r="MFU206" s="973"/>
      <c r="MFV206" s="973"/>
      <c r="MFW206" s="973"/>
      <c r="MFX206" s="973"/>
      <c r="MFY206" s="973"/>
      <c r="MFZ206" s="973"/>
      <c r="MGA206" s="973"/>
      <c r="MGB206" s="973"/>
      <c r="MGC206" s="973"/>
      <c r="MGD206" s="973"/>
      <c r="MGE206" s="973"/>
      <c r="MGF206" s="973"/>
      <c r="MGG206" s="973"/>
      <c r="MGH206" s="973"/>
      <c r="MGI206" s="973"/>
      <c r="MGJ206" s="973"/>
      <c r="MGK206" s="973"/>
      <c r="MGL206" s="973"/>
      <c r="MGM206" s="973"/>
      <c r="MGN206" s="973"/>
      <c r="MGO206" s="973"/>
      <c r="MGP206" s="973"/>
      <c r="MGQ206" s="973"/>
      <c r="MGR206" s="973"/>
      <c r="MGS206" s="973"/>
      <c r="MGT206" s="973"/>
      <c r="MGU206" s="973"/>
      <c r="MGV206" s="973"/>
      <c r="MGW206" s="973"/>
      <c r="MGX206" s="973"/>
      <c r="MGY206" s="973"/>
      <c r="MGZ206" s="973"/>
      <c r="MHA206" s="973"/>
      <c r="MHB206" s="973"/>
      <c r="MHC206" s="973"/>
      <c r="MHD206" s="973"/>
      <c r="MHE206" s="973"/>
      <c r="MHF206" s="973"/>
      <c r="MHG206" s="973"/>
      <c r="MHH206" s="973"/>
      <c r="MHI206" s="973"/>
      <c r="MHJ206" s="973"/>
      <c r="MHK206" s="973"/>
      <c r="MHL206" s="973"/>
      <c r="MHM206" s="973"/>
      <c r="MHN206" s="973"/>
      <c r="MHO206" s="973"/>
      <c r="MHP206" s="973"/>
      <c r="MHQ206" s="973"/>
      <c r="MHR206" s="973"/>
      <c r="MHS206" s="973"/>
      <c r="MHT206" s="973"/>
      <c r="MHU206" s="973"/>
      <c r="MHV206" s="973"/>
      <c r="MHW206" s="973"/>
      <c r="MHX206" s="973"/>
      <c r="MHY206" s="973"/>
      <c r="MHZ206" s="973"/>
      <c r="MIA206" s="973"/>
      <c r="MIB206" s="973"/>
      <c r="MIC206" s="973"/>
      <c r="MID206" s="973"/>
      <c r="MIE206" s="973"/>
      <c r="MIF206" s="973"/>
      <c r="MIG206" s="973"/>
      <c r="MIH206" s="973"/>
      <c r="MII206" s="973"/>
      <c r="MIJ206" s="973"/>
      <c r="MIK206" s="973"/>
      <c r="MIL206" s="973"/>
      <c r="MIM206" s="973"/>
      <c r="MIN206" s="973"/>
      <c r="MIO206" s="973"/>
      <c r="MIP206" s="973"/>
      <c r="MIQ206" s="973"/>
      <c r="MIR206" s="973"/>
      <c r="MIS206" s="973"/>
      <c r="MIT206" s="973"/>
      <c r="MIU206" s="973"/>
      <c r="MIV206" s="973"/>
      <c r="MIW206" s="973"/>
      <c r="MIX206" s="973"/>
      <c r="MIY206" s="973"/>
      <c r="MIZ206" s="973"/>
      <c r="MJA206" s="973"/>
      <c r="MJB206" s="973"/>
      <c r="MJC206" s="973"/>
      <c r="MJD206" s="973"/>
      <c r="MJE206" s="973"/>
      <c r="MJF206" s="973"/>
      <c r="MJG206" s="973"/>
      <c r="MJH206" s="973"/>
      <c r="MJI206" s="973"/>
      <c r="MJJ206" s="973"/>
      <c r="MJK206" s="973"/>
      <c r="MJL206" s="973"/>
      <c r="MJM206" s="973"/>
      <c r="MJN206" s="973"/>
      <c r="MJO206" s="973"/>
      <c r="MJP206" s="973"/>
      <c r="MJQ206" s="973"/>
      <c r="MJR206" s="973"/>
      <c r="MJS206" s="973"/>
      <c r="MJT206" s="973"/>
      <c r="MJU206" s="973"/>
      <c r="MJV206" s="973"/>
      <c r="MJW206" s="973"/>
      <c r="MJX206" s="973"/>
      <c r="MJY206" s="973"/>
      <c r="MJZ206" s="973"/>
      <c r="MKA206" s="973"/>
      <c r="MKB206" s="973"/>
      <c r="MKC206" s="973"/>
      <c r="MKD206" s="973"/>
      <c r="MKE206" s="973"/>
      <c r="MKF206" s="973"/>
      <c r="MKG206" s="973"/>
      <c r="MKH206" s="973"/>
      <c r="MKI206" s="973"/>
      <c r="MKJ206" s="973"/>
      <c r="MKK206" s="973"/>
      <c r="MKL206" s="973"/>
      <c r="MKM206" s="973"/>
      <c r="MKN206" s="973"/>
      <c r="MKO206" s="973"/>
      <c r="MKP206" s="973"/>
      <c r="MKQ206" s="973"/>
      <c r="MKR206" s="973"/>
      <c r="MKS206" s="973"/>
      <c r="MKT206" s="973"/>
      <c r="MKU206" s="973"/>
      <c r="MKV206" s="973"/>
      <c r="MKW206" s="973"/>
      <c r="MKX206" s="973"/>
      <c r="MKY206" s="973"/>
      <c r="MKZ206" s="973"/>
      <c r="MLA206" s="973"/>
      <c r="MLB206" s="973"/>
      <c r="MLC206" s="973"/>
      <c r="MLD206" s="973"/>
      <c r="MLE206" s="973"/>
      <c r="MLF206" s="973"/>
      <c r="MLG206" s="973"/>
      <c r="MLH206" s="973"/>
      <c r="MLI206" s="973"/>
      <c r="MLJ206" s="973"/>
      <c r="MLK206" s="973"/>
      <c r="MLL206" s="973"/>
      <c r="MLM206" s="973"/>
      <c r="MLN206" s="973"/>
      <c r="MLO206" s="973"/>
      <c r="MLP206" s="973"/>
      <c r="MLQ206" s="973"/>
      <c r="MLR206" s="973"/>
      <c r="MLS206" s="973"/>
      <c r="MLT206" s="973"/>
      <c r="MLU206" s="973"/>
      <c r="MLV206" s="973"/>
      <c r="MLW206" s="973"/>
      <c r="MLX206" s="973"/>
      <c r="MLY206" s="973"/>
      <c r="MLZ206" s="973"/>
      <c r="MMA206" s="973"/>
      <c r="MMB206" s="973"/>
      <c r="MMC206" s="973"/>
      <c r="MMD206" s="973"/>
      <c r="MME206" s="973"/>
      <c r="MMF206" s="973"/>
      <c r="MMG206" s="973"/>
      <c r="MMH206" s="973"/>
      <c r="MMI206" s="973"/>
      <c r="MMJ206" s="973"/>
      <c r="MMK206" s="973"/>
      <c r="MML206" s="973"/>
      <c r="MMM206" s="973"/>
      <c r="MMN206" s="973"/>
      <c r="MMO206" s="973"/>
      <c r="MMP206" s="973"/>
      <c r="MMQ206" s="973"/>
      <c r="MMR206" s="973"/>
      <c r="MMS206" s="973"/>
      <c r="MMT206" s="973"/>
      <c r="MMU206" s="973"/>
      <c r="MMV206" s="973"/>
      <c r="MMW206" s="973"/>
      <c r="MMX206" s="973"/>
      <c r="MMY206" s="973"/>
      <c r="MMZ206" s="973"/>
      <c r="MNA206" s="973"/>
      <c r="MNB206" s="973"/>
      <c r="MNC206" s="973"/>
      <c r="MND206" s="973"/>
      <c r="MNE206" s="973"/>
      <c r="MNF206" s="973"/>
      <c r="MNG206" s="973"/>
      <c r="MNH206" s="973"/>
      <c r="MNI206" s="973"/>
      <c r="MNJ206" s="973"/>
      <c r="MNK206" s="973"/>
      <c r="MNL206" s="973"/>
      <c r="MNM206" s="973"/>
      <c r="MNN206" s="973"/>
      <c r="MNO206" s="973"/>
      <c r="MNP206" s="973"/>
      <c r="MNQ206" s="973"/>
      <c r="MNR206" s="973"/>
      <c r="MNS206" s="973"/>
      <c r="MNT206" s="973"/>
      <c r="MNU206" s="973"/>
      <c r="MNV206" s="973"/>
      <c r="MNW206" s="973"/>
      <c r="MNX206" s="973"/>
      <c r="MNY206" s="973"/>
      <c r="MNZ206" s="973"/>
      <c r="MOA206" s="973"/>
      <c r="MOB206" s="973"/>
      <c r="MOC206" s="973"/>
      <c r="MOD206" s="973"/>
      <c r="MOE206" s="973"/>
      <c r="MOF206" s="973"/>
      <c r="MOG206" s="973"/>
      <c r="MOH206" s="973"/>
      <c r="MOI206" s="973"/>
      <c r="MOJ206" s="973"/>
      <c r="MOK206" s="973"/>
      <c r="MOL206" s="973"/>
      <c r="MOM206" s="973"/>
      <c r="MON206" s="973"/>
      <c r="MOO206" s="973"/>
      <c r="MOP206" s="973"/>
      <c r="MOQ206" s="973"/>
      <c r="MOR206" s="973"/>
      <c r="MOS206" s="973"/>
      <c r="MOT206" s="973"/>
      <c r="MOU206" s="973"/>
      <c r="MOV206" s="973"/>
      <c r="MOW206" s="973"/>
      <c r="MOX206" s="973"/>
      <c r="MOY206" s="973"/>
      <c r="MOZ206" s="973"/>
      <c r="MPA206" s="973"/>
      <c r="MPB206" s="973"/>
      <c r="MPC206" s="973"/>
      <c r="MPD206" s="973"/>
      <c r="MPE206" s="973"/>
      <c r="MPF206" s="973"/>
      <c r="MPG206" s="973"/>
      <c r="MPH206" s="973"/>
      <c r="MPI206" s="973"/>
      <c r="MPJ206" s="973"/>
      <c r="MPK206" s="973"/>
      <c r="MPL206" s="973"/>
      <c r="MPM206" s="973"/>
      <c r="MPN206" s="973"/>
      <c r="MPO206" s="973"/>
      <c r="MPP206" s="973"/>
      <c r="MPQ206" s="973"/>
      <c r="MPR206" s="973"/>
      <c r="MPS206" s="973"/>
      <c r="MPT206" s="973"/>
      <c r="MPU206" s="973"/>
      <c r="MPV206" s="973"/>
      <c r="MPW206" s="973"/>
      <c r="MPX206" s="973"/>
      <c r="MPY206" s="973"/>
      <c r="MPZ206" s="973"/>
      <c r="MQA206" s="973"/>
      <c r="MQB206" s="973"/>
      <c r="MQC206" s="973"/>
      <c r="MQD206" s="973"/>
      <c r="MQE206" s="973"/>
      <c r="MQF206" s="973"/>
      <c r="MQG206" s="973"/>
      <c r="MQH206" s="973"/>
      <c r="MQI206" s="973"/>
      <c r="MQJ206" s="973"/>
      <c r="MQK206" s="973"/>
      <c r="MQL206" s="973"/>
      <c r="MQM206" s="973"/>
      <c r="MQN206" s="973"/>
      <c r="MQO206" s="973"/>
      <c r="MQP206" s="973"/>
      <c r="MQQ206" s="973"/>
      <c r="MQR206" s="973"/>
      <c r="MQS206" s="973"/>
      <c r="MQT206" s="973"/>
      <c r="MQU206" s="973"/>
      <c r="MQV206" s="973"/>
      <c r="MQW206" s="973"/>
      <c r="MQX206" s="973"/>
      <c r="MQY206" s="973"/>
      <c r="MQZ206" s="973"/>
      <c r="MRA206" s="973"/>
      <c r="MRB206" s="973"/>
      <c r="MRC206" s="973"/>
      <c r="MRD206" s="973"/>
      <c r="MRE206" s="973"/>
      <c r="MRF206" s="973"/>
      <c r="MRG206" s="973"/>
      <c r="MRH206" s="973"/>
      <c r="MRI206" s="973"/>
      <c r="MRJ206" s="973"/>
      <c r="MRK206" s="973"/>
      <c r="MRL206" s="973"/>
      <c r="MRM206" s="973"/>
      <c r="MRN206" s="973"/>
      <c r="MRO206" s="973"/>
      <c r="MRP206" s="973"/>
      <c r="MRQ206" s="973"/>
      <c r="MRR206" s="973"/>
      <c r="MRS206" s="973"/>
      <c r="MRT206" s="973"/>
      <c r="MRU206" s="973"/>
      <c r="MRV206" s="973"/>
      <c r="MRW206" s="973"/>
      <c r="MRX206" s="973"/>
      <c r="MRY206" s="973"/>
      <c r="MRZ206" s="973"/>
      <c r="MSA206" s="973"/>
      <c r="MSB206" s="973"/>
      <c r="MSC206" s="973"/>
      <c r="MSD206" s="973"/>
      <c r="MSE206" s="973"/>
      <c r="MSF206" s="973"/>
      <c r="MSG206" s="973"/>
      <c r="MSH206" s="973"/>
      <c r="MSI206" s="973"/>
      <c r="MSJ206" s="973"/>
      <c r="MSK206" s="973"/>
      <c r="MSL206" s="973"/>
      <c r="MSM206" s="973"/>
      <c r="MSN206" s="973"/>
      <c r="MSO206" s="973"/>
      <c r="MSP206" s="973"/>
      <c r="MSQ206" s="973"/>
      <c r="MSR206" s="973"/>
      <c r="MSS206" s="973"/>
      <c r="MST206" s="973"/>
      <c r="MSU206" s="973"/>
      <c r="MSV206" s="973"/>
      <c r="MSW206" s="973"/>
      <c r="MSX206" s="973"/>
      <c r="MSY206" s="973"/>
      <c r="MSZ206" s="973"/>
      <c r="MTA206" s="973"/>
      <c r="MTB206" s="973"/>
      <c r="MTC206" s="973"/>
      <c r="MTD206" s="973"/>
      <c r="MTE206" s="973"/>
      <c r="MTF206" s="973"/>
      <c r="MTG206" s="973"/>
      <c r="MTH206" s="973"/>
      <c r="MTI206" s="973"/>
      <c r="MTJ206" s="973"/>
      <c r="MTK206" s="973"/>
      <c r="MTL206" s="973"/>
      <c r="MTM206" s="973"/>
      <c r="MTN206" s="973"/>
      <c r="MTO206" s="973"/>
      <c r="MTP206" s="973"/>
      <c r="MTQ206" s="973"/>
      <c r="MTR206" s="973"/>
      <c r="MTS206" s="973"/>
      <c r="MTT206" s="973"/>
      <c r="MTU206" s="973"/>
      <c r="MTV206" s="973"/>
      <c r="MTW206" s="973"/>
      <c r="MTX206" s="973"/>
      <c r="MTY206" s="973"/>
      <c r="MTZ206" s="973"/>
      <c r="MUA206" s="973"/>
      <c r="MUB206" s="973"/>
      <c r="MUC206" s="973"/>
      <c r="MUD206" s="973"/>
      <c r="MUE206" s="973"/>
      <c r="MUF206" s="973"/>
      <c r="MUG206" s="973"/>
      <c r="MUH206" s="973"/>
      <c r="MUI206" s="973"/>
      <c r="MUJ206" s="973"/>
      <c r="MUK206" s="973"/>
      <c r="MUL206" s="973"/>
      <c r="MUM206" s="973"/>
      <c r="MUN206" s="973"/>
      <c r="MUO206" s="973"/>
      <c r="MUP206" s="973"/>
      <c r="MUQ206" s="973"/>
      <c r="MUR206" s="973"/>
      <c r="MUS206" s="973"/>
      <c r="MUT206" s="973"/>
      <c r="MUU206" s="973"/>
      <c r="MUV206" s="973"/>
      <c r="MUW206" s="973"/>
      <c r="MUX206" s="973"/>
      <c r="MUY206" s="973"/>
      <c r="MUZ206" s="973"/>
      <c r="MVA206" s="973"/>
      <c r="MVB206" s="973"/>
      <c r="MVC206" s="973"/>
      <c r="MVD206" s="973"/>
      <c r="MVE206" s="973"/>
      <c r="MVF206" s="973"/>
      <c r="MVG206" s="973"/>
      <c r="MVH206" s="973"/>
      <c r="MVI206" s="973"/>
      <c r="MVJ206" s="973"/>
      <c r="MVK206" s="973"/>
      <c r="MVL206" s="973"/>
      <c r="MVM206" s="973"/>
      <c r="MVN206" s="973"/>
      <c r="MVO206" s="973"/>
      <c r="MVP206" s="973"/>
      <c r="MVQ206" s="973"/>
      <c r="MVR206" s="973"/>
      <c r="MVS206" s="973"/>
      <c r="MVT206" s="973"/>
      <c r="MVU206" s="973"/>
      <c r="MVV206" s="973"/>
      <c r="MVW206" s="973"/>
      <c r="MVX206" s="973"/>
      <c r="MVY206" s="973"/>
      <c r="MVZ206" s="973"/>
      <c r="MWA206" s="973"/>
      <c r="MWB206" s="973"/>
      <c r="MWC206" s="973"/>
      <c r="MWD206" s="973"/>
      <c r="MWE206" s="973"/>
      <c r="MWF206" s="973"/>
      <c r="MWG206" s="973"/>
      <c r="MWH206" s="973"/>
      <c r="MWI206" s="973"/>
      <c r="MWJ206" s="973"/>
      <c r="MWK206" s="973"/>
      <c r="MWL206" s="973"/>
      <c r="MWM206" s="973"/>
      <c r="MWN206" s="973"/>
      <c r="MWO206" s="973"/>
      <c r="MWP206" s="973"/>
      <c r="MWQ206" s="973"/>
      <c r="MWR206" s="973"/>
      <c r="MWS206" s="973"/>
      <c r="MWT206" s="973"/>
      <c r="MWU206" s="973"/>
      <c r="MWV206" s="973"/>
      <c r="MWW206" s="973"/>
      <c r="MWX206" s="973"/>
      <c r="MWY206" s="973"/>
      <c r="MWZ206" s="973"/>
      <c r="MXA206" s="973"/>
      <c r="MXB206" s="973"/>
      <c r="MXC206" s="973"/>
      <c r="MXD206" s="973"/>
      <c r="MXE206" s="973"/>
      <c r="MXF206" s="973"/>
      <c r="MXG206" s="973"/>
      <c r="MXH206" s="973"/>
      <c r="MXI206" s="973"/>
      <c r="MXJ206" s="973"/>
      <c r="MXK206" s="973"/>
      <c r="MXL206" s="973"/>
      <c r="MXM206" s="973"/>
      <c r="MXN206" s="973"/>
      <c r="MXO206" s="973"/>
      <c r="MXP206" s="973"/>
      <c r="MXQ206" s="973"/>
      <c r="MXR206" s="973"/>
      <c r="MXS206" s="973"/>
      <c r="MXT206" s="973"/>
      <c r="MXU206" s="973"/>
      <c r="MXV206" s="973"/>
      <c r="MXW206" s="973"/>
      <c r="MXX206" s="973"/>
      <c r="MXY206" s="973"/>
      <c r="MXZ206" s="973"/>
      <c r="MYA206" s="973"/>
      <c r="MYB206" s="973"/>
      <c r="MYC206" s="973"/>
      <c r="MYD206" s="973"/>
      <c r="MYE206" s="973"/>
      <c r="MYF206" s="973"/>
      <c r="MYG206" s="973"/>
      <c r="MYH206" s="973"/>
      <c r="MYI206" s="973"/>
      <c r="MYJ206" s="973"/>
      <c r="MYK206" s="973"/>
      <c r="MYL206" s="973"/>
      <c r="MYM206" s="973"/>
      <c r="MYN206" s="973"/>
      <c r="MYO206" s="973"/>
      <c r="MYP206" s="973"/>
      <c r="MYQ206" s="973"/>
      <c r="MYR206" s="973"/>
      <c r="MYS206" s="973"/>
      <c r="MYT206" s="973"/>
      <c r="MYU206" s="973"/>
      <c r="MYV206" s="973"/>
      <c r="MYW206" s="973"/>
      <c r="MYX206" s="973"/>
      <c r="MYY206" s="973"/>
      <c r="MYZ206" s="973"/>
      <c r="MZA206" s="973"/>
      <c r="MZB206" s="973"/>
      <c r="MZC206" s="973"/>
      <c r="MZD206" s="973"/>
      <c r="MZE206" s="973"/>
      <c r="MZF206" s="973"/>
      <c r="MZG206" s="973"/>
      <c r="MZH206" s="973"/>
      <c r="MZI206" s="973"/>
      <c r="MZJ206" s="973"/>
      <c r="MZK206" s="973"/>
      <c r="MZL206" s="973"/>
      <c r="MZM206" s="973"/>
      <c r="MZN206" s="973"/>
      <c r="MZO206" s="973"/>
      <c r="MZP206" s="973"/>
      <c r="MZQ206" s="973"/>
      <c r="MZR206" s="973"/>
      <c r="MZS206" s="973"/>
      <c r="MZT206" s="973"/>
      <c r="MZU206" s="973"/>
      <c r="MZV206" s="973"/>
      <c r="MZW206" s="973"/>
      <c r="MZX206" s="973"/>
      <c r="MZY206" s="973"/>
      <c r="MZZ206" s="973"/>
      <c r="NAA206" s="973"/>
      <c r="NAB206" s="973"/>
      <c r="NAC206" s="973"/>
      <c r="NAD206" s="973"/>
      <c r="NAE206" s="973"/>
      <c r="NAF206" s="973"/>
      <c r="NAG206" s="973"/>
      <c r="NAH206" s="973"/>
      <c r="NAI206" s="973"/>
      <c r="NAJ206" s="973"/>
      <c r="NAK206" s="973"/>
      <c r="NAL206" s="973"/>
      <c r="NAM206" s="973"/>
      <c r="NAN206" s="973"/>
      <c r="NAO206" s="973"/>
      <c r="NAP206" s="973"/>
      <c r="NAQ206" s="973"/>
      <c r="NAR206" s="973"/>
      <c r="NAS206" s="973"/>
      <c r="NAT206" s="973"/>
      <c r="NAU206" s="973"/>
      <c r="NAV206" s="973"/>
      <c r="NAW206" s="973"/>
      <c r="NAX206" s="973"/>
      <c r="NAY206" s="973"/>
      <c r="NAZ206" s="973"/>
      <c r="NBA206" s="973"/>
      <c r="NBB206" s="973"/>
      <c r="NBC206" s="973"/>
      <c r="NBD206" s="973"/>
      <c r="NBE206" s="973"/>
      <c r="NBF206" s="973"/>
      <c r="NBG206" s="973"/>
      <c r="NBH206" s="973"/>
      <c r="NBI206" s="973"/>
      <c r="NBJ206" s="973"/>
      <c r="NBK206" s="973"/>
      <c r="NBL206" s="973"/>
      <c r="NBM206" s="973"/>
      <c r="NBN206" s="973"/>
      <c r="NBO206" s="973"/>
      <c r="NBP206" s="973"/>
      <c r="NBQ206" s="973"/>
      <c r="NBR206" s="973"/>
      <c r="NBS206" s="973"/>
      <c r="NBT206" s="973"/>
      <c r="NBU206" s="973"/>
      <c r="NBV206" s="973"/>
      <c r="NBW206" s="973"/>
      <c r="NBX206" s="973"/>
      <c r="NBY206" s="973"/>
      <c r="NBZ206" s="973"/>
      <c r="NCA206" s="973"/>
      <c r="NCB206" s="973"/>
      <c r="NCC206" s="973"/>
      <c r="NCD206" s="973"/>
      <c r="NCE206" s="973"/>
      <c r="NCF206" s="973"/>
      <c r="NCG206" s="973"/>
      <c r="NCH206" s="973"/>
      <c r="NCI206" s="973"/>
      <c r="NCJ206" s="973"/>
      <c r="NCK206" s="973"/>
      <c r="NCL206" s="973"/>
      <c r="NCM206" s="973"/>
      <c r="NCN206" s="973"/>
      <c r="NCO206" s="973"/>
      <c r="NCP206" s="973"/>
      <c r="NCQ206" s="973"/>
      <c r="NCR206" s="973"/>
      <c r="NCS206" s="973"/>
      <c r="NCT206" s="973"/>
      <c r="NCU206" s="973"/>
      <c r="NCV206" s="973"/>
      <c r="NCW206" s="973"/>
      <c r="NCX206" s="973"/>
      <c r="NCY206" s="973"/>
      <c r="NCZ206" s="973"/>
      <c r="NDA206" s="973"/>
      <c r="NDB206" s="973"/>
      <c r="NDC206" s="973"/>
      <c r="NDD206" s="973"/>
      <c r="NDE206" s="973"/>
      <c r="NDF206" s="973"/>
      <c r="NDG206" s="973"/>
      <c r="NDH206" s="973"/>
      <c r="NDI206" s="973"/>
      <c r="NDJ206" s="973"/>
      <c r="NDK206" s="973"/>
      <c r="NDL206" s="973"/>
      <c r="NDM206" s="973"/>
      <c r="NDN206" s="973"/>
      <c r="NDO206" s="973"/>
      <c r="NDP206" s="973"/>
      <c r="NDQ206" s="973"/>
      <c r="NDR206" s="973"/>
      <c r="NDS206" s="973"/>
      <c r="NDT206" s="973"/>
      <c r="NDU206" s="973"/>
      <c r="NDV206" s="973"/>
      <c r="NDW206" s="973"/>
      <c r="NDX206" s="973"/>
      <c r="NDY206" s="973"/>
      <c r="NDZ206" s="973"/>
      <c r="NEA206" s="973"/>
      <c r="NEB206" s="973"/>
      <c r="NEC206" s="973"/>
      <c r="NED206" s="973"/>
      <c r="NEE206" s="973"/>
      <c r="NEF206" s="973"/>
      <c r="NEG206" s="973"/>
      <c r="NEH206" s="973"/>
      <c r="NEI206" s="973"/>
      <c r="NEJ206" s="973"/>
      <c r="NEK206" s="973"/>
      <c r="NEL206" s="973"/>
      <c r="NEM206" s="973"/>
      <c r="NEN206" s="973"/>
      <c r="NEO206" s="973"/>
      <c r="NEP206" s="973"/>
      <c r="NEQ206" s="973"/>
      <c r="NER206" s="973"/>
      <c r="NES206" s="973"/>
      <c r="NET206" s="973"/>
      <c r="NEU206" s="973"/>
      <c r="NEV206" s="973"/>
      <c r="NEW206" s="973"/>
      <c r="NEX206" s="973"/>
      <c r="NEY206" s="973"/>
      <c r="NEZ206" s="973"/>
      <c r="NFA206" s="973"/>
      <c r="NFB206" s="973"/>
      <c r="NFC206" s="973"/>
      <c r="NFD206" s="973"/>
      <c r="NFE206" s="973"/>
      <c r="NFF206" s="973"/>
      <c r="NFG206" s="973"/>
      <c r="NFH206" s="973"/>
      <c r="NFI206" s="973"/>
      <c r="NFJ206" s="973"/>
      <c r="NFK206" s="973"/>
      <c r="NFL206" s="973"/>
      <c r="NFM206" s="973"/>
      <c r="NFN206" s="973"/>
      <c r="NFO206" s="973"/>
      <c r="NFP206" s="973"/>
      <c r="NFQ206" s="973"/>
      <c r="NFR206" s="973"/>
      <c r="NFS206" s="973"/>
      <c r="NFT206" s="973"/>
      <c r="NFU206" s="973"/>
      <c r="NFV206" s="973"/>
      <c r="NFW206" s="973"/>
      <c r="NFX206" s="973"/>
      <c r="NFY206" s="973"/>
      <c r="NFZ206" s="973"/>
      <c r="NGA206" s="973"/>
      <c r="NGB206" s="973"/>
      <c r="NGC206" s="973"/>
      <c r="NGD206" s="973"/>
      <c r="NGE206" s="973"/>
      <c r="NGF206" s="973"/>
      <c r="NGG206" s="973"/>
      <c r="NGH206" s="973"/>
      <c r="NGI206" s="973"/>
      <c r="NGJ206" s="973"/>
      <c r="NGK206" s="973"/>
      <c r="NGL206" s="973"/>
      <c r="NGM206" s="973"/>
      <c r="NGN206" s="973"/>
      <c r="NGO206" s="973"/>
      <c r="NGP206" s="973"/>
      <c r="NGQ206" s="973"/>
      <c r="NGR206" s="973"/>
      <c r="NGS206" s="973"/>
      <c r="NGT206" s="973"/>
      <c r="NGU206" s="973"/>
      <c r="NGV206" s="973"/>
      <c r="NGW206" s="973"/>
      <c r="NGX206" s="973"/>
      <c r="NGY206" s="973"/>
      <c r="NGZ206" s="973"/>
      <c r="NHA206" s="973"/>
      <c r="NHB206" s="973"/>
      <c r="NHC206" s="973"/>
      <c r="NHD206" s="973"/>
      <c r="NHE206" s="973"/>
      <c r="NHF206" s="973"/>
      <c r="NHG206" s="973"/>
      <c r="NHH206" s="973"/>
      <c r="NHI206" s="973"/>
      <c r="NHJ206" s="973"/>
      <c r="NHK206" s="973"/>
      <c r="NHL206" s="973"/>
      <c r="NHM206" s="973"/>
      <c r="NHN206" s="973"/>
      <c r="NHO206" s="973"/>
      <c r="NHP206" s="973"/>
      <c r="NHQ206" s="973"/>
      <c r="NHR206" s="973"/>
      <c r="NHS206" s="973"/>
      <c r="NHT206" s="973"/>
      <c r="NHU206" s="973"/>
      <c r="NHV206" s="973"/>
      <c r="NHW206" s="973"/>
      <c r="NHX206" s="973"/>
      <c r="NHY206" s="973"/>
      <c r="NHZ206" s="973"/>
      <c r="NIA206" s="973"/>
      <c r="NIB206" s="973"/>
      <c r="NIC206" s="973"/>
      <c r="NID206" s="973"/>
      <c r="NIE206" s="973"/>
      <c r="NIF206" s="973"/>
      <c r="NIG206" s="973"/>
      <c r="NIH206" s="973"/>
      <c r="NII206" s="973"/>
      <c r="NIJ206" s="973"/>
      <c r="NIK206" s="973"/>
      <c r="NIL206" s="973"/>
      <c r="NIM206" s="973"/>
      <c r="NIN206" s="973"/>
      <c r="NIO206" s="973"/>
      <c r="NIP206" s="973"/>
      <c r="NIQ206" s="973"/>
      <c r="NIR206" s="973"/>
      <c r="NIS206" s="973"/>
      <c r="NIT206" s="973"/>
      <c r="NIU206" s="973"/>
      <c r="NIV206" s="973"/>
      <c r="NIW206" s="973"/>
      <c r="NIX206" s="973"/>
      <c r="NIY206" s="973"/>
      <c r="NIZ206" s="973"/>
      <c r="NJA206" s="973"/>
      <c r="NJB206" s="973"/>
      <c r="NJC206" s="973"/>
      <c r="NJD206" s="973"/>
      <c r="NJE206" s="973"/>
      <c r="NJF206" s="973"/>
      <c r="NJG206" s="973"/>
      <c r="NJH206" s="973"/>
      <c r="NJI206" s="973"/>
      <c r="NJJ206" s="973"/>
      <c r="NJK206" s="973"/>
      <c r="NJL206" s="973"/>
      <c r="NJM206" s="973"/>
      <c r="NJN206" s="973"/>
      <c r="NJO206" s="973"/>
      <c r="NJP206" s="973"/>
      <c r="NJQ206" s="973"/>
      <c r="NJR206" s="973"/>
      <c r="NJS206" s="973"/>
      <c r="NJT206" s="973"/>
      <c r="NJU206" s="973"/>
      <c r="NJV206" s="973"/>
      <c r="NJW206" s="973"/>
      <c r="NJX206" s="973"/>
      <c r="NJY206" s="973"/>
      <c r="NJZ206" s="973"/>
      <c r="NKA206" s="973"/>
      <c r="NKB206" s="973"/>
      <c r="NKC206" s="973"/>
      <c r="NKD206" s="973"/>
      <c r="NKE206" s="973"/>
      <c r="NKF206" s="973"/>
      <c r="NKG206" s="973"/>
      <c r="NKH206" s="973"/>
      <c r="NKI206" s="973"/>
      <c r="NKJ206" s="973"/>
      <c r="NKK206" s="973"/>
      <c r="NKL206" s="973"/>
      <c r="NKM206" s="973"/>
      <c r="NKN206" s="973"/>
      <c r="NKO206" s="973"/>
      <c r="NKP206" s="973"/>
      <c r="NKQ206" s="973"/>
      <c r="NKR206" s="973"/>
      <c r="NKS206" s="973"/>
      <c r="NKT206" s="973"/>
      <c r="NKU206" s="973"/>
      <c r="NKV206" s="973"/>
      <c r="NKW206" s="973"/>
      <c r="NKX206" s="973"/>
      <c r="NKY206" s="973"/>
      <c r="NKZ206" s="973"/>
      <c r="NLA206" s="973"/>
      <c r="NLB206" s="973"/>
      <c r="NLC206" s="973"/>
      <c r="NLD206" s="973"/>
      <c r="NLE206" s="973"/>
      <c r="NLF206" s="973"/>
      <c r="NLG206" s="973"/>
      <c r="NLH206" s="973"/>
      <c r="NLI206" s="973"/>
      <c r="NLJ206" s="973"/>
      <c r="NLK206" s="973"/>
      <c r="NLL206" s="973"/>
      <c r="NLM206" s="973"/>
      <c r="NLN206" s="973"/>
      <c r="NLO206" s="973"/>
      <c r="NLP206" s="973"/>
      <c r="NLQ206" s="973"/>
      <c r="NLR206" s="973"/>
      <c r="NLS206" s="973"/>
      <c r="NLT206" s="973"/>
      <c r="NLU206" s="973"/>
      <c r="NLV206" s="973"/>
      <c r="NLW206" s="973"/>
      <c r="NLX206" s="973"/>
      <c r="NLY206" s="973"/>
      <c r="NLZ206" s="973"/>
      <c r="NMA206" s="973"/>
      <c r="NMB206" s="973"/>
      <c r="NMC206" s="973"/>
      <c r="NMD206" s="973"/>
      <c r="NME206" s="973"/>
      <c r="NMF206" s="973"/>
      <c r="NMG206" s="973"/>
      <c r="NMH206" s="973"/>
      <c r="NMI206" s="973"/>
      <c r="NMJ206" s="973"/>
      <c r="NMK206" s="973"/>
      <c r="NML206" s="973"/>
      <c r="NMM206" s="973"/>
      <c r="NMN206" s="973"/>
      <c r="NMO206" s="973"/>
      <c r="NMP206" s="973"/>
      <c r="NMQ206" s="973"/>
      <c r="NMR206" s="973"/>
      <c r="NMS206" s="973"/>
      <c r="NMT206" s="973"/>
      <c r="NMU206" s="973"/>
      <c r="NMV206" s="973"/>
      <c r="NMW206" s="973"/>
      <c r="NMX206" s="973"/>
      <c r="NMY206" s="973"/>
      <c r="NMZ206" s="973"/>
      <c r="NNA206" s="973"/>
      <c r="NNB206" s="973"/>
      <c r="NNC206" s="973"/>
      <c r="NND206" s="973"/>
      <c r="NNE206" s="973"/>
      <c r="NNF206" s="973"/>
      <c r="NNG206" s="973"/>
      <c r="NNH206" s="973"/>
      <c r="NNI206" s="973"/>
      <c r="NNJ206" s="973"/>
      <c r="NNK206" s="973"/>
      <c r="NNL206" s="973"/>
      <c r="NNM206" s="973"/>
      <c r="NNN206" s="973"/>
      <c r="NNO206" s="973"/>
      <c r="NNP206" s="973"/>
      <c r="NNQ206" s="973"/>
      <c r="NNR206" s="973"/>
      <c r="NNS206" s="973"/>
      <c r="NNT206" s="973"/>
      <c r="NNU206" s="973"/>
      <c r="NNV206" s="973"/>
      <c r="NNW206" s="973"/>
      <c r="NNX206" s="973"/>
      <c r="NNY206" s="973"/>
      <c r="NNZ206" s="973"/>
      <c r="NOA206" s="973"/>
      <c r="NOB206" s="973"/>
      <c r="NOC206" s="973"/>
      <c r="NOD206" s="973"/>
      <c r="NOE206" s="973"/>
      <c r="NOF206" s="973"/>
      <c r="NOG206" s="973"/>
      <c r="NOH206" s="973"/>
      <c r="NOI206" s="973"/>
      <c r="NOJ206" s="973"/>
      <c r="NOK206" s="973"/>
      <c r="NOL206" s="973"/>
      <c r="NOM206" s="973"/>
      <c r="NON206" s="973"/>
      <c r="NOO206" s="973"/>
      <c r="NOP206" s="973"/>
      <c r="NOQ206" s="973"/>
      <c r="NOR206" s="973"/>
      <c r="NOS206" s="973"/>
      <c r="NOT206" s="973"/>
      <c r="NOU206" s="973"/>
      <c r="NOV206" s="973"/>
      <c r="NOW206" s="973"/>
      <c r="NOX206" s="973"/>
      <c r="NOY206" s="973"/>
      <c r="NOZ206" s="973"/>
      <c r="NPA206" s="973"/>
      <c r="NPB206" s="973"/>
      <c r="NPC206" s="973"/>
      <c r="NPD206" s="973"/>
      <c r="NPE206" s="973"/>
      <c r="NPF206" s="973"/>
      <c r="NPG206" s="973"/>
      <c r="NPH206" s="973"/>
      <c r="NPI206" s="973"/>
      <c r="NPJ206" s="973"/>
      <c r="NPK206" s="973"/>
      <c r="NPL206" s="973"/>
      <c r="NPM206" s="973"/>
      <c r="NPN206" s="973"/>
      <c r="NPO206" s="973"/>
      <c r="NPP206" s="973"/>
      <c r="NPQ206" s="973"/>
      <c r="NPR206" s="973"/>
      <c r="NPS206" s="973"/>
      <c r="NPT206" s="973"/>
      <c r="NPU206" s="973"/>
      <c r="NPV206" s="973"/>
      <c r="NPW206" s="973"/>
      <c r="NPX206" s="973"/>
      <c r="NPY206" s="973"/>
      <c r="NPZ206" s="973"/>
      <c r="NQA206" s="973"/>
      <c r="NQB206" s="973"/>
      <c r="NQC206" s="973"/>
      <c r="NQD206" s="973"/>
      <c r="NQE206" s="973"/>
      <c r="NQF206" s="973"/>
      <c r="NQG206" s="973"/>
      <c r="NQH206" s="973"/>
      <c r="NQI206" s="973"/>
      <c r="NQJ206" s="973"/>
      <c r="NQK206" s="973"/>
      <c r="NQL206" s="973"/>
      <c r="NQM206" s="973"/>
      <c r="NQN206" s="973"/>
      <c r="NQO206" s="973"/>
      <c r="NQP206" s="973"/>
      <c r="NQQ206" s="973"/>
      <c r="NQR206" s="973"/>
      <c r="NQS206" s="973"/>
      <c r="NQT206" s="973"/>
      <c r="NQU206" s="973"/>
      <c r="NQV206" s="973"/>
      <c r="NQW206" s="973"/>
      <c r="NQX206" s="973"/>
      <c r="NQY206" s="973"/>
      <c r="NQZ206" s="973"/>
      <c r="NRA206" s="973"/>
      <c r="NRB206" s="973"/>
      <c r="NRC206" s="973"/>
      <c r="NRD206" s="973"/>
      <c r="NRE206" s="973"/>
      <c r="NRF206" s="973"/>
      <c r="NRG206" s="973"/>
      <c r="NRH206" s="973"/>
      <c r="NRI206" s="973"/>
      <c r="NRJ206" s="973"/>
      <c r="NRK206" s="973"/>
      <c r="NRL206" s="973"/>
      <c r="NRM206" s="973"/>
      <c r="NRN206" s="973"/>
      <c r="NRO206" s="973"/>
      <c r="NRP206" s="973"/>
      <c r="NRQ206" s="973"/>
      <c r="NRR206" s="973"/>
      <c r="NRS206" s="973"/>
      <c r="NRT206" s="973"/>
      <c r="NRU206" s="973"/>
      <c r="NRV206" s="973"/>
      <c r="NRW206" s="973"/>
      <c r="NRX206" s="973"/>
      <c r="NRY206" s="973"/>
      <c r="NRZ206" s="973"/>
      <c r="NSA206" s="973"/>
      <c r="NSB206" s="973"/>
      <c r="NSC206" s="973"/>
      <c r="NSD206" s="973"/>
      <c r="NSE206" s="973"/>
      <c r="NSF206" s="973"/>
      <c r="NSG206" s="973"/>
      <c r="NSH206" s="973"/>
      <c r="NSI206" s="973"/>
      <c r="NSJ206" s="973"/>
      <c r="NSK206" s="973"/>
      <c r="NSL206" s="973"/>
      <c r="NSM206" s="973"/>
      <c r="NSN206" s="973"/>
      <c r="NSO206" s="973"/>
      <c r="NSP206" s="973"/>
      <c r="NSQ206" s="973"/>
      <c r="NSR206" s="973"/>
      <c r="NSS206" s="973"/>
      <c r="NST206" s="973"/>
      <c r="NSU206" s="973"/>
      <c r="NSV206" s="973"/>
      <c r="NSW206" s="973"/>
      <c r="NSX206" s="973"/>
      <c r="NSY206" s="973"/>
      <c r="NSZ206" s="973"/>
      <c r="NTA206" s="973"/>
      <c r="NTB206" s="973"/>
      <c r="NTC206" s="973"/>
      <c r="NTD206" s="973"/>
      <c r="NTE206" s="973"/>
      <c r="NTF206" s="973"/>
      <c r="NTG206" s="973"/>
      <c r="NTH206" s="973"/>
      <c r="NTI206" s="973"/>
      <c r="NTJ206" s="973"/>
      <c r="NTK206" s="973"/>
      <c r="NTL206" s="973"/>
      <c r="NTM206" s="973"/>
      <c r="NTN206" s="973"/>
      <c r="NTO206" s="973"/>
      <c r="NTP206" s="973"/>
      <c r="NTQ206" s="973"/>
      <c r="NTR206" s="973"/>
      <c r="NTS206" s="973"/>
      <c r="NTT206" s="973"/>
      <c r="NTU206" s="973"/>
      <c r="NTV206" s="973"/>
      <c r="NTW206" s="973"/>
      <c r="NTX206" s="973"/>
      <c r="NTY206" s="973"/>
      <c r="NTZ206" s="973"/>
      <c r="NUA206" s="973"/>
      <c r="NUB206" s="973"/>
      <c r="NUC206" s="973"/>
      <c r="NUD206" s="973"/>
      <c r="NUE206" s="973"/>
      <c r="NUF206" s="973"/>
      <c r="NUG206" s="973"/>
      <c r="NUH206" s="973"/>
      <c r="NUI206" s="973"/>
      <c r="NUJ206" s="973"/>
      <c r="NUK206" s="973"/>
      <c r="NUL206" s="973"/>
      <c r="NUM206" s="973"/>
      <c r="NUN206" s="973"/>
      <c r="NUO206" s="973"/>
      <c r="NUP206" s="973"/>
      <c r="NUQ206" s="973"/>
      <c r="NUR206" s="973"/>
      <c r="NUS206" s="973"/>
      <c r="NUT206" s="973"/>
      <c r="NUU206" s="973"/>
      <c r="NUV206" s="973"/>
      <c r="NUW206" s="973"/>
      <c r="NUX206" s="973"/>
      <c r="NUY206" s="973"/>
      <c r="NUZ206" s="973"/>
      <c r="NVA206" s="973"/>
      <c r="NVB206" s="973"/>
      <c r="NVC206" s="973"/>
      <c r="NVD206" s="973"/>
      <c r="NVE206" s="973"/>
      <c r="NVF206" s="973"/>
      <c r="NVG206" s="973"/>
      <c r="NVH206" s="973"/>
      <c r="NVI206" s="973"/>
      <c r="NVJ206" s="973"/>
      <c r="NVK206" s="973"/>
      <c r="NVL206" s="973"/>
      <c r="NVM206" s="973"/>
      <c r="NVN206" s="973"/>
      <c r="NVO206" s="973"/>
      <c r="NVP206" s="973"/>
      <c r="NVQ206" s="973"/>
      <c r="NVR206" s="973"/>
      <c r="NVS206" s="973"/>
      <c r="NVT206" s="973"/>
      <c r="NVU206" s="973"/>
      <c r="NVV206" s="973"/>
      <c r="NVW206" s="973"/>
      <c r="NVX206" s="973"/>
      <c r="NVY206" s="973"/>
      <c r="NVZ206" s="973"/>
      <c r="NWA206" s="973"/>
      <c r="NWB206" s="973"/>
      <c r="NWC206" s="973"/>
      <c r="NWD206" s="973"/>
      <c r="NWE206" s="973"/>
      <c r="NWF206" s="973"/>
      <c r="NWG206" s="973"/>
      <c r="NWH206" s="973"/>
      <c r="NWI206" s="973"/>
      <c r="NWJ206" s="973"/>
      <c r="NWK206" s="973"/>
      <c r="NWL206" s="973"/>
      <c r="NWM206" s="973"/>
      <c r="NWN206" s="973"/>
      <c r="NWO206" s="973"/>
      <c r="NWP206" s="973"/>
      <c r="NWQ206" s="973"/>
      <c r="NWR206" s="973"/>
      <c r="NWS206" s="973"/>
      <c r="NWT206" s="973"/>
      <c r="NWU206" s="973"/>
      <c r="NWV206" s="973"/>
      <c r="NWW206" s="973"/>
      <c r="NWX206" s="973"/>
      <c r="NWY206" s="973"/>
      <c r="NWZ206" s="973"/>
      <c r="NXA206" s="973"/>
      <c r="NXB206" s="973"/>
      <c r="NXC206" s="973"/>
      <c r="NXD206" s="973"/>
      <c r="NXE206" s="973"/>
      <c r="NXF206" s="973"/>
      <c r="NXG206" s="973"/>
      <c r="NXH206" s="973"/>
      <c r="NXI206" s="973"/>
      <c r="NXJ206" s="973"/>
      <c r="NXK206" s="973"/>
      <c r="NXL206" s="973"/>
      <c r="NXM206" s="973"/>
      <c r="NXN206" s="973"/>
      <c r="NXO206" s="973"/>
      <c r="NXP206" s="973"/>
      <c r="NXQ206" s="973"/>
      <c r="NXR206" s="973"/>
      <c r="NXS206" s="973"/>
      <c r="NXT206" s="973"/>
      <c r="NXU206" s="973"/>
      <c r="NXV206" s="973"/>
      <c r="NXW206" s="973"/>
      <c r="NXX206" s="973"/>
      <c r="NXY206" s="973"/>
      <c r="NXZ206" s="973"/>
      <c r="NYA206" s="973"/>
      <c r="NYB206" s="973"/>
      <c r="NYC206" s="973"/>
      <c r="NYD206" s="973"/>
      <c r="NYE206" s="973"/>
      <c r="NYF206" s="973"/>
      <c r="NYG206" s="973"/>
      <c r="NYH206" s="973"/>
      <c r="NYI206" s="973"/>
      <c r="NYJ206" s="973"/>
      <c r="NYK206" s="973"/>
      <c r="NYL206" s="973"/>
      <c r="NYM206" s="973"/>
      <c r="NYN206" s="973"/>
      <c r="NYO206" s="973"/>
      <c r="NYP206" s="973"/>
      <c r="NYQ206" s="973"/>
      <c r="NYR206" s="973"/>
      <c r="NYS206" s="973"/>
      <c r="NYT206" s="973"/>
      <c r="NYU206" s="973"/>
      <c r="NYV206" s="973"/>
      <c r="NYW206" s="973"/>
      <c r="NYX206" s="973"/>
      <c r="NYY206" s="973"/>
      <c r="NYZ206" s="973"/>
      <c r="NZA206" s="973"/>
      <c r="NZB206" s="973"/>
      <c r="NZC206" s="973"/>
      <c r="NZD206" s="973"/>
      <c r="NZE206" s="973"/>
      <c r="NZF206" s="973"/>
      <c r="NZG206" s="973"/>
      <c r="NZH206" s="973"/>
      <c r="NZI206" s="973"/>
      <c r="NZJ206" s="973"/>
      <c r="NZK206" s="973"/>
      <c r="NZL206" s="973"/>
      <c r="NZM206" s="973"/>
      <c r="NZN206" s="973"/>
      <c r="NZO206" s="973"/>
      <c r="NZP206" s="973"/>
      <c r="NZQ206" s="973"/>
      <c r="NZR206" s="973"/>
      <c r="NZS206" s="973"/>
      <c r="NZT206" s="973"/>
      <c r="NZU206" s="973"/>
      <c r="NZV206" s="973"/>
      <c r="NZW206" s="973"/>
      <c r="NZX206" s="973"/>
      <c r="NZY206" s="973"/>
      <c r="NZZ206" s="973"/>
      <c r="OAA206" s="973"/>
      <c r="OAB206" s="973"/>
      <c r="OAC206" s="973"/>
      <c r="OAD206" s="973"/>
      <c r="OAE206" s="973"/>
      <c r="OAF206" s="973"/>
      <c r="OAG206" s="973"/>
      <c r="OAH206" s="973"/>
      <c r="OAI206" s="973"/>
      <c r="OAJ206" s="973"/>
      <c r="OAK206" s="973"/>
      <c r="OAL206" s="973"/>
      <c r="OAM206" s="973"/>
      <c r="OAN206" s="973"/>
      <c r="OAO206" s="973"/>
      <c r="OAP206" s="973"/>
      <c r="OAQ206" s="973"/>
      <c r="OAR206" s="973"/>
      <c r="OAS206" s="973"/>
      <c r="OAT206" s="973"/>
      <c r="OAU206" s="973"/>
      <c r="OAV206" s="973"/>
      <c r="OAW206" s="973"/>
      <c r="OAX206" s="973"/>
      <c r="OAY206" s="973"/>
      <c r="OAZ206" s="973"/>
      <c r="OBA206" s="973"/>
      <c r="OBB206" s="973"/>
      <c r="OBC206" s="973"/>
      <c r="OBD206" s="973"/>
      <c r="OBE206" s="973"/>
      <c r="OBF206" s="973"/>
      <c r="OBG206" s="973"/>
      <c r="OBH206" s="973"/>
      <c r="OBI206" s="973"/>
      <c r="OBJ206" s="973"/>
      <c r="OBK206" s="973"/>
      <c r="OBL206" s="973"/>
      <c r="OBM206" s="973"/>
      <c r="OBN206" s="973"/>
      <c r="OBO206" s="973"/>
      <c r="OBP206" s="973"/>
      <c r="OBQ206" s="973"/>
      <c r="OBR206" s="973"/>
      <c r="OBS206" s="973"/>
      <c r="OBT206" s="973"/>
      <c r="OBU206" s="973"/>
      <c r="OBV206" s="973"/>
      <c r="OBW206" s="973"/>
      <c r="OBX206" s="973"/>
      <c r="OBY206" s="973"/>
      <c r="OBZ206" s="973"/>
      <c r="OCA206" s="973"/>
      <c r="OCB206" s="973"/>
      <c r="OCC206" s="973"/>
      <c r="OCD206" s="973"/>
      <c r="OCE206" s="973"/>
      <c r="OCF206" s="973"/>
      <c r="OCG206" s="973"/>
      <c r="OCH206" s="973"/>
      <c r="OCI206" s="973"/>
      <c r="OCJ206" s="973"/>
      <c r="OCK206" s="973"/>
      <c r="OCL206" s="973"/>
      <c r="OCM206" s="973"/>
      <c r="OCN206" s="973"/>
      <c r="OCO206" s="973"/>
      <c r="OCP206" s="973"/>
      <c r="OCQ206" s="973"/>
      <c r="OCR206" s="973"/>
      <c r="OCS206" s="973"/>
      <c r="OCT206" s="973"/>
      <c r="OCU206" s="973"/>
      <c r="OCV206" s="973"/>
      <c r="OCW206" s="973"/>
      <c r="OCX206" s="973"/>
      <c r="OCY206" s="973"/>
      <c r="OCZ206" s="973"/>
      <c r="ODA206" s="973"/>
      <c r="ODB206" s="973"/>
      <c r="ODC206" s="973"/>
      <c r="ODD206" s="973"/>
      <c r="ODE206" s="973"/>
      <c r="ODF206" s="973"/>
      <c r="ODG206" s="973"/>
      <c r="ODH206" s="973"/>
      <c r="ODI206" s="973"/>
      <c r="ODJ206" s="973"/>
      <c r="ODK206" s="973"/>
      <c r="ODL206" s="973"/>
      <c r="ODM206" s="973"/>
      <c r="ODN206" s="973"/>
      <c r="ODO206" s="973"/>
      <c r="ODP206" s="973"/>
      <c r="ODQ206" s="973"/>
      <c r="ODR206" s="973"/>
      <c r="ODS206" s="973"/>
      <c r="ODT206" s="973"/>
      <c r="ODU206" s="973"/>
      <c r="ODV206" s="973"/>
      <c r="ODW206" s="973"/>
      <c r="ODX206" s="973"/>
      <c r="ODY206" s="973"/>
      <c r="ODZ206" s="973"/>
      <c r="OEA206" s="973"/>
      <c r="OEB206" s="973"/>
      <c r="OEC206" s="973"/>
      <c r="OED206" s="973"/>
      <c r="OEE206" s="973"/>
      <c r="OEF206" s="973"/>
      <c r="OEG206" s="973"/>
      <c r="OEH206" s="973"/>
      <c r="OEI206" s="973"/>
      <c r="OEJ206" s="973"/>
      <c r="OEK206" s="973"/>
      <c r="OEL206" s="973"/>
      <c r="OEM206" s="973"/>
      <c r="OEN206" s="973"/>
      <c r="OEO206" s="973"/>
      <c r="OEP206" s="973"/>
      <c r="OEQ206" s="973"/>
      <c r="OER206" s="973"/>
      <c r="OES206" s="973"/>
      <c r="OET206" s="973"/>
      <c r="OEU206" s="973"/>
      <c r="OEV206" s="973"/>
      <c r="OEW206" s="973"/>
      <c r="OEX206" s="973"/>
      <c r="OEY206" s="973"/>
      <c r="OEZ206" s="973"/>
      <c r="OFA206" s="973"/>
      <c r="OFB206" s="973"/>
      <c r="OFC206" s="973"/>
      <c r="OFD206" s="973"/>
      <c r="OFE206" s="973"/>
      <c r="OFF206" s="973"/>
      <c r="OFG206" s="973"/>
      <c r="OFH206" s="973"/>
      <c r="OFI206" s="973"/>
      <c r="OFJ206" s="973"/>
      <c r="OFK206" s="973"/>
      <c r="OFL206" s="973"/>
      <c r="OFM206" s="973"/>
      <c r="OFN206" s="973"/>
      <c r="OFO206" s="973"/>
      <c r="OFP206" s="973"/>
      <c r="OFQ206" s="973"/>
      <c r="OFR206" s="973"/>
      <c r="OFS206" s="973"/>
      <c r="OFT206" s="973"/>
      <c r="OFU206" s="973"/>
      <c r="OFV206" s="973"/>
      <c r="OFW206" s="973"/>
      <c r="OFX206" s="973"/>
      <c r="OFY206" s="973"/>
      <c r="OFZ206" s="973"/>
      <c r="OGA206" s="973"/>
      <c r="OGB206" s="973"/>
      <c r="OGC206" s="973"/>
      <c r="OGD206" s="973"/>
      <c r="OGE206" s="973"/>
      <c r="OGF206" s="973"/>
      <c r="OGG206" s="973"/>
      <c r="OGH206" s="973"/>
      <c r="OGI206" s="973"/>
      <c r="OGJ206" s="973"/>
      <c r="OGK206" s="973"/>
      <c r="OGL206" s="973"/>
      <c r="OGM206" s="973"/>
      <c r="OGN206" s="973"/>
      <c r="OGO206" s="973"/>
      <c r="OGP206" s="973"/>
      <c r="OGQ206" s="973"/>
      <c r="OGR206" s="973"/>
      <c r="OGS206" s="973"/>
      <c r="OGT206" s="973"/>
      <c r="OGU206" s="973"/>
      <c r="OGV206" s="973"/>
      <c r="OGW206" s="973"/>
      <c r="OGX206" s="973"/>
      <c r="OGY206" s="973"/>
      <c r="OGZ206" s="973"/>
      <c r="OHA206" s="973"/>
      <c r="OHB206" s="973"/>
      <c r="OHC206" s="973"/>
      <c r="OHD206" s="973"/>
      <c r="OHE206" s="973"/>
      <c r="OHF206" s="973"/>
      <c r="OHG206" s="973"/>
      <c r="OHH206" s="973"/>
      <c r="OHI206" s="973"/>
      <c r="OHJ206" s="973"/>
      <c r="OHK206" s="973"/>
      <c r="OHL206" s="973"/>
      <c r="OHM206" s="973"/>
      <c r="OHN206" s="973"/>
      <c r="OHO206" s="973"/>
      <c r="OHP206" s="973"/>
      <c r="OHQ206" s="973"/>
      <c r="OHR206" s="973"/>
      <c r="OHS206" s="973"/>
      <c r="OHT206" s="973"/>
      <c r="OHU206" s="973"/>
      <c r="OHV206" s="973"/>
      <c r="OHW206" s="973"/>
      <c r="OHX206" s="973"/>
      <c r="OHY206" s="973"/>
      <c r="OHZ206" s="973"/>
      <c r="OIA206" s="973"/>
      <c r="OIB206" s="973"/>
      <c r="OIC206" s="973"/>
      <c r="OID206" s="973"/>
      <c r="OIE206" s="973"/>
      <c r="OIF206" s="973"/>
      <c r="OIG206" s="973"/>
      <c r="OIH206" s="973"/>
      <c r="OII206" s="973"/>
      <c r="OIJ206" s="973"/>
      <c r="OIK206" s="973"/>
      <c r="OIL206" s="973"/>
      <c r="OIM206" s="973"/>
      <c r="OIN206" s="973"/>
      <c r="OIO206" s="973"/>
      <c r="OIP206" s="973"/>
      <c r="OIQ206" s="973"/>
      <c r="OIR206" s="973"/>
      <c r="OIS206" s="973"/>
      <c r="OIT206" s="973"/>
      <c r="OIU206" s="973"/>
      <c r="OIV206" s="973"/>
      <c r="OIW206" s="973"/>
      <c r="OIX206" s="973"/>
      <c r="OIY206" s="973"/>
      <c r="OIZ206" s="973"/>
      <c r="OJA206" s="973"/>
      <c r="OJB206" s="973"/>
      <c r="OJC206" s="973"/>
      <c r="OJD206" s="973"/>
      <c r="OJE206" s="973"/>
      <c r="OJF206" s="973"/>
      <c r="OJG206" s="973"/>
      <c r="OJH206" s="973"/>
      <c r="OJI206" s="973"/>
      <c r="OJJ206" s="973"/>
      <c r="OJK206" s="973"/>
      <c r="OJL206" s="973"/>
      <c r="OJM206" s="973"/>
      <c r="OJN206" s="973"/>
      <c r="OJO206" s="973"/>
      <c r="OJP206" s="973"/>
      <c r="OJQ206" s="973"/>
      <c r="OJR206" s="973"/>
      <c r="OJS206" s="973"/>
      <c r="OJT206" s="973"/>
      <c r="OJU206" s="973"/>
      <c r="OJV206" s="973"/>
      <c r="OJW206" s="973"/>
      <c r="OJX206" s="973"/>
      <c r="OJY206" s="973"/>
      <c r="OJZ206" s="973"/>
      <c r="OKA206" s="973"/>
      <c r="OKB206" s="973"/>
      <c r="OKC206" s="973"/>
      <c r="OKD206" s="973"/>
      <c r="OKE206" s="973"/>
      <c r="OKF206" s="973"/>
      <c r="OKG206" s="973"/>
      <c r="OKH206" s="973"/>
      <c r="OKI206" s="973"/>
      <c r="OKJ206" s="973"/>
      <c r="OKK206" s="973"/>
      <c r="OKL206" s="973"/>
      <c r="OKM206" s="973"/>
      <c r="OKN206" s="973"/>
      <c r="OKO206" s="973"/>
      <c r="OKP206" s="973"/>
      <c r="OKQ206" s="973"/>
      <c r="OKR206" s="973"/>
      <c r="OKS206" s="973"/>
      <c r="OKT206" s="973"/>
      <c r="OKU206" s="973"/>
      <c r="OKV206" s="973"/>
      <c r="OKW206" s="973"/>
      <c r="OKX206" s="973"/>
      <c r="OKY206" s="973"/>
      <c r="OKZ206" s="973"/>
      <c r="OLA206" s="973"/>
      <c r="OLB206" s="973"/>
      <c r="OLC206" s="973"/>
      <c r="OLD206" s="973"/>
      <c r="OLE206" s="973"/>
      <c r="OLF206" s="973"/>
      <c r="OLG206" s="973"/>
      <c r="OLH206" s="973"/>
      <c r="OLI206" s="973"/>
      <c r="OLJ206" s="973"/>
      <c r="OLK206" s="973"/>
      <c r="OLL206" s="973"/>
      <c r="OLM206" s="973"/>
      <c r="OLN206" s="973"/>
      <c r="OLO206" s="973"/>
      <c r="OLP206" s="973"/>
      <c r="OLQ206" s="973"/>
      <c r="OLR206" s="973"/>
      <c r="OLS206" s="973"/>
      <c r="OLT206" s="973"/>
      <c r="OLU206" s="973"/>
      <c r="OLV206" s="973"/>
      <c r="OLW206" s="973"/>
      <c r="OLX206" s="973"/>
      <c r="OLY206" s="973"/>
      <c r="OLZ206" s="973"/>
      <c r="OMA206" s="973"/>
      <c r="OMB206" s="973"/>
      <c r="OMC206" s="973"/>
      <c r="OMD206" s="973"/>
      <c r="OME206" s="973"/>
      <c r="OMF206" s="973"/>
      <c r="OMG206" s="973"/>
      <c r="OMH206" s="973"/>
      <c r="OMI206" s="973"/>
      <c r="OMJ206" s="973"/>
      <c r="OMK206" s="973"/>
      <c r="OML206" s="973"/>
      <c r="OMM206" s="973"/>
      <c r="OMN206" s="973"/>
      <c r="OMO206" s="973"/>
      <c r="OMP206" s="973"/>
      <c r="OMQ206" s="973"/>
      <c r="OMR206" s="973"/>
      <c r="OMS206" s="973"/>
      <c r="OMT206" s="973"/>
      <c r="OMU206" s="973"/>
      <c r="OMV206" s="973"/>
      <c r="OMW206" s="973"/>
      <c r="OMX206" s="973"/>
      <c r="OMY206" s="973"/>
      <c r="OMZ206" s="973"/>
      <c r="ONA206" s="973"/>
      <c r="ONB206" s="973"/>
      <c r="ONC206" s="973"/>
      <c r="OND206" s="973"/>
      <c r="ONE206" s="973"/>
      <c r="ONF206" s="973"/>
      <c r="ONG206" s="973"/>
      <c r="ONH206" s="973"/>
      <c r="ONI206" s="973"/>
      <c r="ONJ206" s="973"/>
      <c r="ONK206" s="973"/>
      <c r="ONL206" s="973"/>
      <c r="ONM206" s="973"/>
      <c r="ONN206" s="973"/>
      <c r="ONO206" s="973"/>
      <c r="ONP206" s="973"/>
      <c r="ONQ206" s="973"/>
      <c r="ONR206" s="973"/>
      <c r="ONS206" s="973"/>
      <c r="ONT206" s="973"/>
      <c r="ONU206" s="973"/>
      <c r="ONV206" s="973"/>
      <c r="ONW206" s="973"/>
      <c r="ONX206" s="973"/>
      <c r="ONY206" s="973"/>
      <c r="ONZ206" s="973"/>
      <c r="OOA206" s="973"/>
      <c r="OOB206" s="973"/>
      <c r="OOC206" s="973"/>
      <c r="OOD206" s="973"/>
      <c r="OOE206" s="973"/>
      <c r="OOF206" s="973"/>
      <c r="OOG206" s="973"/>
      <c r="OOH206" s="973"/>
      <c r="OOI206" s="973"/>
      <c r="OOJ206" s="973"/>
      <c r="OOK206" s="973"/>
      <c r="OOL206" s="973"/>
      <c r="OOM206" s="973"/>
      <c r="OON206" s="973"/>
      <c r="OOO206" s="973"/>
      <c r="OOP206" s="973"/>
      <c r="OOQ206" s="973"/>
      <c r="OOR206" s="973"/>
      <c r="OOS206" s="973"/>
      <c r="OOT206" s="973"/>
      <c r="OOU206" s="973"/>
      <c r="OOV206" s="973"/>
      <c r="OOW206" s="973"/>
      <c r="OOX206" s="973"/>
      <c r="OOY206" s="973"/>
      <c r="OOZ206" s="973"/>
      <c r="OPA206" s="973"/>
      <c r="OPB206" s="973"/>
      <c r="OPC206" s="973"/>
      <c r="OPD206" s="973"/>
      <c r="OPE206" s="973"/>
      <c r="OPF206" s="973"/>
      <c r="OPG206" s="973"/>
      <c r="OPH206" s="973"/>
      <c r="OPI206" s="973"/>
      <c r="OPJ206" s="973"/>
      <c r="OPK206" s="973"/>
      <c r="OPL206" s="973"/>
      <c r="OPM206" s="973"/>
      <c r="OPN206" s="973"/>
      <c r="OPO206" s="973"/>
      <c r="OPP206" s="973"/>
      <c r="OPQ206" s="973"/>
      <c r="OPR206" s="973"/>
      <c r="OPS206" s="973"/>
      <c r="OPT206" s="973"/>
      <c r="OPU206" s="973"/>
      <c r="OPV206" s="973"/>
      <c r="OPW206" s="973"/>
      <c r="OPX206" s="973"/>
      <c r="OPY206" s="973"/>
      <c r="OPZ206" s="973"/>
      <c r="OQA206" s="973"/>
      <c r="OQB206" s="973"/>
      <c r="OQC206" s="973"/>
      <c r="OQD206" s="973"/>
      <c r="OQE206" s="973"/>
      <c r="OQF206" s="973"/>
      <c r="OQG206" s="973"/>
      <c r="OQH206" s="973"/>
      <c r="OQI206" s="973"/>
      <c r="OQJ206" s="973"/>
      <c r="OQK206" s="973"/>
      <c r="OQL206" s="973"/>
      <c r="OQM206" s="973"/>
      <c r="OQN206" s="973"/>
      <c r="OQO206" s="973"/>
      <c r="OQP206" s="973"/>
      <c r="OQQ206" s="973"/>
      <c r="OQR206" s="973"/>
      <c r="OQS206" s="973"/>
      <c r="OQT206" s="973"/>
      <c r="OQU206" s="973"/>
      <c r="OQV206" s="973"/>
      <c r="OQW206" s="973"/>
      <c r="OQX206" s="973"/>
      <c r="OQY206" s="973"/>
      <c r="OQZ206" s="973"/>
      <c r="ORA206" s="973"/>
      <c r="ORB206" s="973"/>
      <c r="ORC206" s="973"/>
      <c r="ORD206" s="973"/>
      <c r="ORE206" s="973"/>
      <c r="ORF206" s="973"/>
      <c r="ORG206" s="973"/>
      <c r="ORH206" s="973"/>
      <c r="ORI206" s="973"/>
      <c r="ORJ206" s="973"/>
      <c r="ORK206" s="973"/>
      <c r="ORL206" s="973"/>
      <c r="ORM206" s="973"/>
      <c r="ORN206" s="973"/>
      <c r="ORO206" s="973"/>
      <c r="ORP206" s="973"/>
      <c r="ORQ206" s="973"/>
      <c r="ORR206" s="973"/>
      <c r="ORS206" s="973"/>
      <c r="ORT206" s="973"/>
      <c r="ORU206" s="973"/>
      <c r="ORV206" s="973"/>
      <c r="ORW206" s="973"/>
      <c r="ORX206" s="973"/>
      <c r="ORY206" s="973"/>
      <c r="ORZ206" s="973"/>
      <c r="OSA206" s="973"/>
      <c r="OSB206" s="973"/>
      <c r="OSC206" s="973"/>
      <c r="OSD206" s="973"/>
      <c r="OSE206" s="973"/>
      <c r="OSF206" s="973"/>
      <c r="OSG206" s="973"/>
      <c r="OSH206" s="973"/>
      <c r="OSI206" s="973"/>
      <c r="OSJ206" s="973"/>
      <c r="OSK206" s="973"/>
      <c r="OSL206" s="973"/>
      <c r="OSM206" s="973"/>
      <c r="OSN206" s="973"/>
      <c r="OSO206" s="973"/>
      <c r="OSP206" s="973"/>
      <c r="OSQ206" s="973"/>
      <c r="OSR206" s="973"/>
      <c r="OSS206" s="973"/>
      <c r="OST206" s="973"/>
      <c r="OSU206" s="973"/>
      <c r="OSV206" s="973"/>
      <c r="OSW206" s="973"/>
      <c r="OSX206" s="973"/>
      <c r="OSY206" s="973"/>
      <c r="OSZ206" s="973"/>
      <c r="OTA206" s="973"/>
      <c r="OTB206" s="973"/>
      <c r="OTC206" s="973"/>
      <c r="OTD206" s="973"/>
      <c r="OTE206" s="973"/>
      <c r="OTF206" s="973"/>
      <c r="OTG206" s="973"/>
      <c r="OTH206" s="973"/>
      <c r="OTI206" s="973"/>
      <c r="OTJ206" s="973"/>
      <c r="OTK206" s="973"/>
      <c r="OTL206" s="973"/>
      <c r="OTM206" s="973"/>
      <c r="OTN206" s="973"/>
      <c r="OTO206" s="973"/>
      <c r="OTP206" s="973"/>
      <c r="OTQ206" s="973"/>
      <c r="OTR206" s="973"/>
      <c r="OTS206" s="973"/>
      <c r="OTT206" s="973"/>
      <c r="OTU206" s="973"/>
      <c r="OTV206" s="973"/>
      <c r="OTW206" s="973"/>
      <c r="OTX206" s="973"/>
      <c r="OTY206" s="973"/>
      <c r="OTZ206" s="973"/>
      <c r="OUA206" s="973"/>
      <c r="OUB206" s="973"/>
      <c r="OUC206" s="973"/>
      <c r="OUD206" s="973"/>
      <c r="OUE206" s="973"/>
      <c r="OUF206" s="973"/>
      <c r="OUG206" s="973"/>
      <c r="OUH206" s="973"/>
      <c r="OUI206" s="973"/>
      <c r="OUJ206" s="973"/>
      <c r="OUK206" s="973"/>
      <c r="OUL206" s="973"/>
      <c r="OUM206" s="973"/>
      <c r="OUN206" s="973"/>
      <c r="OUO206" s="973"/>
      <c r="OUP206" s="973"/>
      <c r="OUQ206" s="973"/>
      <c r="OUR206" s="973"/>
      <c r="OUS206" s="973"/>
      <c r="OUT206" s="973"/>
      <c r="OUU206" s="973"/>
      <c r="OUV206" s="973"/>
      <c r="OUW206" s="973"/>
      <c r="OUX206" s="973"/>
      <c r="OUY206" s="973"/>
      <c r="OUZ206" s="973"/>
      <c r="OVA206" s="973"/>
      <c r="OVB206" s="973"/>
      <c r="OVC206" s="973"/>
      <c r="OVD206" s="973"/>
      <c r="OVE206" s="973"/>
      <c r="OVF206" s="973"/>
      <c r="OVG206" s="973"/>
      <c r="OVH206" s="973"/>
      <c r="OVI206" s="973"/>
      <c r="OVJ206" s="973"/>
      <c r="OVK206" s="973"/>
      <c r="OVL206" s="973"/>
      <c r="OVM206" s="973"/>
      <c r="OVN206" s="973"/>
      <c r="OVO206" s="973"/>
      <c r="OVP206" s="973"/>
      <c r="OVQ206" s="973"/>
      <c r="OVR206" s="973"/>
      <c r="OVS206" s="973"/>
      <c r="OVT206" s="973"/>
      <c r="OVU206" s="973"/>
      <c r="OVV206" s="973"/>
      <c r="OVW206" s="973"/>
      <c r="OVX206" s="973"/>
      <c r="OVY206" s="973"/>
      <c r="OVZ206" s="973"/>
      <c r="OWA206" s="973"/>
      <c r="OWB206" s="973"/>
      <c r="OWC206" s="973"/>
      <c r="OWD206" s="973"/>
      <c r="OWE206" s="973"/>
      <c r="OWF206" s="973"/>
      <c r="OWG206" s="973"/>
      <c r="OWH206" s="973"/>
      <c r="OWI206" s="973"/>
      <c r="OWJ206" s="973"/>
      <c r="OWK206" s="973"/>
      <c r="OWL206" s="973"/>
      <c r="OWM206" s="973"/>
      <c r="OWN206" s="973"/>
      <c r="OWO206" s="973"/>
      <c r="OWP206" s="973"/>
      <c r="OWQ206" s="973"/>
      <c r="OWR206" s="973"/>
      <c r="OWS206" s="973"/>
      <c r="OWT206" s="973"/>
      <c r="OWU206" s="973"/>
      <c r="OWV206" s="973"/>
      <c r="OWW206" s="973"/>
      <c r="OWX206" s="973"/>
      <c r="OWY206" s="973"/>
      <c r="OWZ206" s="973"/>
      <c r="OXA206" s="973"/>
      <c r="OXB206" s="973"/>
      <c r="OXC206" s="973"/>
      <c r="OXD206" s="973"/>
      <c r="OXE206" s="973"/>
      <c r="OXF206" s="973"/>
      <c r="OXG206" s="973"/>
      <c r="OXH206" s="973"/>
      <c r="OXI206" s="973"/>
      <c r="OXJ206" s="973"/>
      <c r="OXK206" s="973"/>
      <c r="OXL206" s="973"/>
      <c r="OXM206" s="973"/>
      <c r="OXN206" s="973"/>
      <c r="OXO206" s="973"/>
      <c r="OXP206" s="973"/>
      <c r="OXQ206" s="973"/>
      <c r="OXR206" s="973"/>
      <c r="OXS206" s="973"/>
      <c r="OXT206" s="973"/>
      <c r="OXU206" s="973"/>
      <c r="OXV206" s="973"/>
      <c r="OXW206" s="973"/>
      <c r="OXX206" s="973"/>
      <c r="OXY206" s="973"/>
      <c r="OXZ206" s="973"/>
      <c r="OYA206" s="973"/>
      <c r="OYB206" s="973"/>
      <c r="OYC206" s="973"/>
      <c r="OYD206" s="973"/>
      <c r="OYE206" s="973"/>
      <c r="OYF206" s="973"/>
      <c r="OYG206" s="973"/>
      <c r="OYH206" s="973"/>
      <c r="OYI206" s="973"/>
      <c r="OYJ206" s="973"/>
      <c r="OYK206" s="973"/>
      <c r="OYL206" s="973"/>
      <c r="OYM206" s="973"/>
      <c r="OYN206" s="973"/>
      <c r="OYO206" s="973"/>
      <c r="OYP206" s="973"/>
      <c r="OYQ206" s="973"/>
      <c r="OYR206" s="973"/>
      <c r="OYS206" s="973"/>
      <c r="OYT206" s="973"/>
      <c r="OYU206" s="973"/>
      <c r="OYV206" s="973"/>
      <c r="OYW206" s="973"/>
      <c r="OYX206" s="973"/>
      <c r="OYY206" s="973"/>
      <c r="OYZ206" s="973"/>
      <c r="OZA206" s="973"/>
      <c r="OZB206" s="973"/>
      <c r="OZC206" s="973"/>
      <c r="OZD206" s="973"/>
      <c r="OZE206" s="973"/>
      <c r="OZF206" s="973"/>
      <c r="OZG206" s="973"/>
      <c r="OZH206" s="973"/>
      <c r="OZI206" s="973"/>
      <c r="OZJ206" s="973"/>
      <c r="OZK206" s="973"/>
      <c r="OZL206" s="973"/>
      <c r="OZM206" s="973"/>
      <c r="OZN206" s="973"/>
      <c r="OZO206" s="973"/>
      <c r="OZP206" s="973"/>
      <c r="OZQ206" s="973"/>
      <c r="OZR206" s="973"/>
      <c r="OZS206" s="973"/>
      <c r="OZT206" s="973"/>
      <c r="OZU206" s="973"/>
      <c r="OZV206" s="973"/>
      <c r="OZW206" s="973"/>
      <c r="OZX206" s="973"/>
      <c r="OZY206" s="973"/>
      <c r="OZZ206" s="973"/>
      <c r="PAA206" s="973"/>
      <c r="PAB206" s="973"/>
      <c r="PAC206" s="973"/>
      <c r="PAD206" s="973"/>
      <c r="PAE206" s="973"/>
      <c r="PAF206" s="973"/>
      <c r="PAG206" s="973"/>
      <c r="PAH206" s="973"/>
      <c r="PAI206" s="973"/>
      <c r="PAJ206" s="973"/>
      <c r="PAK206" s="973"/>
      <c r="PAL206" s="973"/>
      <c r="PAM206" s="973"/>
      <c r="PAN206" s="973"/>
      <c r="PAO206" s="973"/>
      <c r="PAP206" s="973"/>
      <c r="PAQ206" s="973"/>
      <c r="PAR206" s="973"/>
      <c r="PAS206" s="973"/>
      <c r="PAT206" s="973"/>
      <c r="PAU206" s="973"/>
      <c r="PAV206" s="973"/>
      <c r="PAW206" s="973"/>
      <c r="PAX206" s="973"/>
      <c r="PAY206" s="973"/>
      <c r="PAZ206" s="973"/>
      <c r="PBA206" s="973"/>
      <c r="PBB206" s="973"/>
      <c r="PBC206" s="973"/>
      <c r="PBD206" s="973"/>
      <c r="PBE206" s="973"/>
      <c r="PBF206" s="973"/>
      <c r="PBG206" s="973"/>
      <c r="PBH206" s="973"/>
      <c r="PBI206" s="973"/>
      <c r="PBJ206" s="973"/>
      <c r="PBK206" s="973"/>
      <c r="PBL206" s="973"/>
      <c r="PBM206" s="973"/>
      <c r="PBN206" s="973"/>
      <c r="PBO206" s="973"/>
      <c r="PBP206" s="973"/>
      <c r="PBQ206" s="973"/>
      <c r="PBR206" s="973"/>
      <c r="PBS206" s="973"/>
      <c r="PBT206" s="973"/>
      <c r="PBU206" s="973"/>
      <c r="PBV206" s="973"/>
      <c r="PBW206" s="973"/>
      <c r="PBX206" s="973"/>
      <c r="PBY206" s="973"/>
      <c r="PBZ206" s="973"/>
      <c r="PCA206" s="973"/>
      <c r="PCB206" s="973"/>
      <c r="PCC206" s="973"/>
      <c r="PCD206" s="973"/>
      <c r="PCE206" s="973"/>
      <c r="PCF206" s="973"/>
      <c r="PCG206" s="973"/>
      <c r="PCH206" s="973"/>
      <c r="PCI206" s="973"/>
      <c r="PCJ206" s="973"/>
      <c r="PCK206" s="973"/>
      <c r="PCL206" s="973"/>
      <c r="PCM206" s="973"/>
      <c r="PCN206" s="973"/>
      <c r="PCO206" s="973"/>
      <c r="PCP206" s="973"/>
      <c r="PCQ206" s="973"/>
      <c r="PCR206" s="973"/>
      <c r="PCS206" s="973"/>
      <c r="PCT206" s="973"/>
      <c r="PCU206" s="973"/>
      <c r="PCV206" s="973"/>
      <c r="PCW206" s="973"/>
      <c r="PCX206" s="973"/>
      <c r="PCY206" s="973"/>
      <c r="PCZ206" s="973"/>
      <c r="PDA206" s="973"/>
      <c r="PDB206" s="973"/>
      <c r="PDC206" s="973"/>
      <c r="PDD206" s="973"/>
      <c r="PDE206" s="973"/>
      <c r="PDF206" s="973"/>
      <c r="PDG206" s="973"/>
      <c r="PDH206" s="973"/>
      <c r="PDI206" s="973"/>
      <c r="PDJ206" s="973"/>
      <c r="PDK206" s="973"/>
      <c r="PDL206" s="973"/>
      <c r="PDM206" s="973"/>
      <c r="PDN206" s="973"/>
      <c r="PDO206" s="973"/>
      <c r="PDP206" s="973"/>
      <c r="PDQ206" s="973"/>
      <c r="PDR206" s="973"/>
      <c r="PDS206" s="973"/>
      <c r="PDT206" s="973"/>
      <c r="PDU206" s="973"/>
      <c r="PDV206" s="973"/>
      <c r="PDW206" s="973"/>
      <c r="PDX206" s="973"/>
      <c r="PDY206" s="973"/>
      <c r="PDZ206" s="973"/>
      <c r="PEA206" s="973"/>
      <c r="PEB206" s="973"/>
      <c r="PEC206" s="973"/>
      <c r="PED206" s="973"/>
      <c r="PEE206" s="973"/>
      <c r="PEF206" s="973"/>
      <c r="PEG206" s="973"/>
      <c r="PEH206" s="973"/>
      <c r="PEI206" s="973"/>
      <c r="PEJ206" s="973"/>
      <c r="PEK206" s="973"/>
      <c r="PEL206" s="973"/>
      <c r="PEM206" s="973"/>
      <c r="PEN206" s="973"/>
      <c r="PEO206" s="973"/>
      <c r="PEP206" s="973"/>
      <c r="PEQ206" s="973"/>
      <c r="PER206" s="973"/>
      <c r="PES206" s="973"/>
      <c r="PET206" s="973"/>
      <c r="PEU206" s="973"/>
      <c r="PEV206" s="973"/>
      <c r="PEW206" s="973"/>
      <c r="PEX206" s="973"/>
      <c r="PEY206" s="973"/>
      <c r="PEZ206" s="973"/>
      <c r="PFA206" s="973"/>
      <c r="PFB206" s="973"/>
      <c r="PFC206" s="973"/>
      <c r="PFD206" s="973"/>
      <c r="PFE206" s="973"/>
      <c r="PFF206" s="973"/>
      <c r="PFG206" s="973"/>
      <c r="PFH206" s="973"/>
      <c r="PFI206" s="973"/>
      <c r="PFJ206" s="973"/>
      <c r="PFK206" s="973"/>
      <c r="PFL206" s="973"/>
      <c r="PFM206" s="973"/>
      <c r="PFN206" s="973"/>
      <c r="PFO206" s="973"/>
      <c r="PFP206" s="973"/>
      <c r="PFQ206" s="973"/>
      <c r="PFR206" s="973"/>
      <c r="PFS206" s="973"/>
      <c r="PFT206" s="973"/>
      <c r="PFU206" s="973"/>
      <c r="PFV206" s="973"/>
      <c r="PFW206" s="973"/>
      <c r="PFX206" s="973"/>
      <c r="PFY206" s="973"/>
      <c r="PFZ206" s="973"/>
      <c r="PGA206" s="973"/>
      <c r="PGB206" s="973"/>
      <c r="PGC206" s="973"/>
      <c r="PGD206" s="973"/>
      <c r="PGE206" s="973"/>
      <c r="PGF206" s="973"/>
      <c r="PGG206" s="973"/>
      <c r="PGH206" s="973"/>
      <c r="PGI206" s="973"/>
      <c r="PGJ206" s="973"/>
      <c r="PGK206" s="973"/>
      <c r="PGL206" s="973"/>
      <c r="PGM206" s="973"/>
      <c r="PGN206" s="973"/>
      <c r="PGO206" s="973"/>
      <c r="PGP206" s="973"/>
      <c r="PGQ206" s="973"/>
      <c r="PGR206" s="973"/>
      <c r="PGS206" s="973"/>
      <c r="PGT206" s="973"/>
      <c r="PGU206" s="973"/>
      <c r="PGV206" s="973"/>
      <c r="PGW206" s="973"/>
      <c r="PGX206" s="973"/>
      <c r="PGY206" s="973"/>
      <c r="PGZ206" s="973"/>
      <c r="PHA206" s="973"/>
      <c r="PHB206" s="973"/>
      <c r="PHC206" s="973"/>
      <c r="PHD206" s="973"/>
      <c r="PHE206" s="973"/>
      <c r="PHF206" s="973"/>
      <c r="PHG206" s="973"/>
      <c r="PHH206" s="973"/>
      <c r="PHI206" s="973"/>
      <c r="PHJ206" s="973"/>
      <c r="PHK206" s="973"/>
      <c r="PHL206" s="973"/>
      <c r="PHM206" s="973"/>
      <c r="PHN206" s="973"/>
      <c r="PHO206" s="973"/>
      <c r="PHP206" s="973"/>
      <c r="PHQ206" s="973"/>
      <c r="PHR206" s="973"/>
      <c r="PHS206" s="973"/>
      <c r="PHT206" s="973"/>
      <c r="PHU206" s="973"/>
      <c r="PHV206" s="973"/>
      <c r="PHW206" s="973"/>
      <c r="PHX206" s="973"/>
      <c r="PHY206" s="973"/>
      <c r="PHZ206" s="973"/>
      <c r="PIA206" s="973"/>
      <c r="PIB206" s="973"/>
      <c r="PIC206" s="973"/>
      <c r="PID206" s="973"/>
      <c r="PIE206" s="973"/>
      <c r="PIF206" s="973"/>
      <c r="PIG206" s="973"/>
      <c r="PIH206" s="973"/>
      <c r="PII206" s="973"/>
      <c r="PIJ206" s="973"/>
      <c r="PIK206" s="973"/>
      <c r="PIL206" s="973"/>
      <c r="PIM206" s="973"/>
      <c r="PIN206" s="973"/>
      <c r="PIO206" s="973"/>
      <c r="PIP206" s="973"/>
      <c r="PIQ206" s="973"/>
      <c r="PIR206" s="973"/>
      <c r="PIS206" s="973"/>
      <c r="PIT206" s="973"/>
      <c r="PIU206" s="973"/>
      <c r="PIV206" s="973"/>
      <c r="PIW206" s="973"/>
      <c r="PIX206" s="973"/>
      <c r="PIY206" s="973"/>
      <c r="PIZ206" s="973"/>
      <c r="PJA206" s="973"/>
      <c r="PJB206" s="973"/>
      <c r="PJC206" s="973"/>
      <c r="PJD206" s="973"/>
      <c r="PJE206" s="973"/>
      <c r="PJF206" s="973"/>
      <c r="PJG206" s="973"/>
      <c r="PJH206" s="973"/>
      <c r="PJI206" s="973"/>
      <c r="PJJ206" s="973"/>
      <c r="PJK206" s="973"/>
      <c r="PJL206" s="973"/>
      <c r="PJM206" s="973"/>
      <c r="PJN206" s="973"/>
      <c r="PJO206" s="973"/>
      <c r="PJP206" s="973"/>
      <c r="PJQ206" s="973"/>
      <c r="PJR206" s="973"/>
      <c r="PJS206" s="973"/>
      <c r="PJT206" s="973"/>
      <c r="PJU206" s="973"/>
      <c r="PJV206" s="973"/>
      <c r="PJW206" s="973"/>
      <c r="PJX206" s="973"/>
      <c r="PJY206" s="973"/>
      <c r="PJZ206" s="973"/>
      <c r="PKA206" s="973"/>
      <c r="PKB206" s="973"/>
      <c r="PKC206" s="973"/>
      <c r="PKD206" s="973"/>
      <c r="PKE206" s="973"/>
      <c r="PKF206" s="973"/>
      <c r="PKG206" s="973"/>
      <c r="PKH206" s="973"/>
      <c r="PKI206" s="973"/>
      <c r="PKJ206" s="973"/>
      <c r="PKK206" s="973"/>
      <c r="PKL206" s="973"/>
      <c r="PKM206" s="973"/>
      <c r="PKN206" s="973"/>
      <c r="PKO206" s="973"/>
      <c r="PKP206" s="973"/>
      <c r="PKQ206" s="973"/>
      <c r="PKR206" s="973"/>
      <c r="PKS206" s="973"/>
      <c r="PKT206" s="973"/>
      <c r="PKU206" s="973"/>
      <c r="PKV206" s="973"/>
      <c r="PKW206" s="973"/>
      <c r="PKX206" s="973"/>
      <c r="PKY206" s="973"/>
      <c r="PKZ206" s="973"/>
      <c r="PLA206" s="973"/>
      <c r="PLB206" s="973"/>
      <c r="PLC206" s="973"/>
      <c r="PLD206" s="973"/>
      <c r="PLE206" s="973"/>
      <c r="PLF206" s="973"/>
      <c r="PLG206" s="973"/>
      <c r="PLH206" s="973"/>
      <c r="PLI206" s="973"/>
      <c r="PLJ206" s="973"/>
      <c r="PLK206" s="973"/>
      <c r="PLL206" s="973"/>
      <c r="PLM206" s="973"/>
      <c r="PLN206" s="973"/>
      <c r="PLO206" s="973"/>
      <c r="PLP206" s="973"/>
      <c r="PLQ206" s="973"/>
      <c r="PLR206" s="973"/>
      <c r="PLS206" s="973"/>
      <c r="PLT206" s="973"/>
      <c r="PLU206" s="973"/>
      <c r="PLV206" s="973"/>
      <c r="PLW206" s="973"/>
      <c r="PLX206" s="973"/>
      <c r="PLY206" s="973"/>
      <c r="PLZ206" s="973"/>
      <c r="PMA206" s="973"/>
      <c r="PMB206" s="973"/>
      <c r="PMC206" s="973"/>
      <c r="PMD206" s="973"/>
      <c r="PME206" s="973"/>
      <c r="PMF206" s="973"/>
      <c r="PMG206" s="973"/>
      <c r="PMH206" s="973"/>
      <c r="PMI206" s="973"/>
      <c r="PMJ206" s="973"/>
      <c r="PMK206" s="973"/>
      <c r="PML206" s="973"/>
      <c r="PMM206" s="973"/>
      <c r="PMN206" s="973"/>
      <c r="PMO206" s="973"/>
      <c r="PMP206" s="973"/>
      <c r="PMQ206" s="973"/>
      <c r="PMR206" s="973"/>
      <c r="PMS206" s="973"/>
      <c r="PMT206" s="973"/>
      <c r="PMU206" s="973"/>
      <c r="PMV206" s="973"/>
      <c r="PMW206" s="973"/>
      <c r="PMX206" s="973"/>
      <c r="PMY206" s="973"/>
      <c r="PMZ206" s="973"/>
      <c r="PNA206" s="973"/>
      <c r="PNB206" s="973"/>
      <c r="PNC206" s="973"/>
      <c r="PND206" s="973"/>
      <c r="PNE206" s="973"/>
      <c r="PNF206" s="973"/>
      <c r="PNG206" s="973"/>
      <c r="PNH206" s="973"/>
      <c r="PNI206" s="973"/>
      <c r="PNJ206" s="973"/>
      <c r="PNK206" s="973"/>
      <c r="PNL206" s="973"/>
      <c r="PNM206" s="973"/>
      <c r="PNN206" s="973"/>
      <c r="PNO206" s="973"/>
      <c r="PNP206" s="973"/>
      <c r="PNQ206" s="973"/>
      <c r="PNR206" s="973"/>
      <c r="PNS206" s="973"/>
      <c r="PNT206" s="973"/>
      <c r="PNU206" s="973"/>
      <c r="PNV206" s="973"/>
      <c r="PNW206" s="973"/>
      <c r="PNX206" s="973"/>
      <c r="PNY206" s="973"/>
      <c r="PNZ206" s="973"/>
      <c r="POA206" s="973"/>
      <c r="POB206" s="973"/>
      <c r="POC206" s="973"/>
      <c r="POD206" s="973"/>
      <c r="POE206" s="973"/>
      <c r="POF206" s="973"/>
      <c r="POG206" s="973"/>
      <c r="POH206" s="973"/>
      <c r="POI206" s="973"/>
      <c r="POJ206" s="973"/>
      <c r="POK206" s="973"/>
      <c r="POL206" s="973"/>
      <c r="POM206" s="973"/>
      <c r="PON206" s="973"/>
      <c r="POO206" s="973"/>
      <c r="POP206" s="973"/>
      <c r="POQ206" s="973"/>
      <c r="POR206" s="973"/>
      <c r="POS206" s="973"/>
      <c r="POT206" s="973"/>
      <c r="POU206" s="973"/>
      <c r="POV206" s="973"/>
      <c r="POW206" s="973"/>
      <c r="POX206" s="973"/>
      <c r="POY206" s="973"/>
      <c r="POZ206" s="973"/>
      <c r="PPA206" s="973"/>
      <c r="PPB206" s="973"/>
      <c r="PPC206" s="973"/>
      <c r="PPD206" s="973"/>
      <c r="PPE206" s="973"/>
      <c r="PPF206" s="973"/>
      <c r="PPG206" s="973"/>
      <c r="PPH206" s="973"/>
      <c r="PPI206" s="973"/>
      <c r="PPJ206" s="973"/>
      <c r="PPK206" s="973"/>
      <c r="PPL206" s="973"/>
      <c r="PPM206" s="973"/>
      <c r="PPN206" s="973"/>
      <c r="PPO206" s="973"/>
      <c r="PPP206" s="973"/>
      <c r="PPQ206" s="973"/>
      <c r="PPR206" s="973"/>
      <c r="PPS206" s="973"/>
      <c r="PPT206" s="973"/>
      <c r="PPU206" s="973"/>
      <c r="PPV206" s="973"/>
      <c r="PPW206" s="973"/>
      <c r="PPX206" s="973"/>
      <c r="PPY206" s="973"/>
      <c r="PPZ206" s="973"/>
      <c r="PQA206" s="973"/>
      <c r="PQB206" s="973"/>
      <c r="PQC206" s="973"/>
      <c r="PQD206" s="973"/>
      <c r="PQE206" s="973"/>
      <c r="PQF206" s="973"/>
      <c r="PQG206" s="973"/>
      <c r="PQH206" s="973"/>
      <c r="PQI206" s="973"/>
      <c r="PQJ206" s="973"/>
      <c r="PQK206" s="973"/>
      <c r="PQL206" s="973"/>
      <c r="PQM206" s="973"/>
      <c r="PQN206" s="973"/>
      <c r="PQO206" s="973"/>
      <c r="PQP206" s="973"/>
      <c r="PQQ206" s="973"/>
      <c r="PQR206" s="973"/>
      <c r="PQS206" s="973"/>
      <c r="PQT206" s="973"/>
      <c r="PQU206" s="973"/>
      <c r="PQV206" s="973"/>
      <c r="PQW206" s="973"/>
      <c r="PQX206" s="973"/>
      <c r="PQY206" s="973"/>
      <c r="PQZ206" s="973"/>
      <c r="PRA206" s="973"/>
      <c r="PRB206" s="973"/>
      <c r="PRC206" s="973"/>
      <c r="PRD206" s="973"/>
      <c r="PRE206" s="973"/>
      <c r="PRF206" s="973"/>
      <c r="PRG206" s="973"/>
      <c r="PRH206" s="973"/>
      <c r="PRI206" s="973"/>
      <c r="PRJ206" s="973"/>
      <c r="PRK206" s="973"/>
      <c r="PRL206" s="973"/>
      <c r="PRM206" s="973"/>
      <c r="PRN206" s="973"/>
      <c r="PRO206" s="973"/>
      <c r="PRP206" s="973"/>
      <c r="PRQ206" s="973"/>
      <c r="PRR206" s="973"/>
      <c r="PRS206" s="973"/>
      <c r="PRT206" s="973"/>
      <c r="PRU206" s="973"/>
      <c r="PRV206" s="973"/>
      <c r="PRW206" s="973"/>
      <c r="PRX206" s="973"/>
      <c r="PRY206" s="973"/>
      <c r="PRZ206" s="973"/>
      <c r="PSA206" s="973"/>
      <c r="PSB206" s="973"/>
      <c r="PSC206" s="973"/>
      <c r="PSD206" s="973"/>
      <c r="PSE206" s="973"/>
      <c r="PSF206" s="973"/>
      <c r="PSG206" s="973"/>
      <c r="PSH206" s="973"/>
      <c r="PSI206" s="973"/>
      <c r="PSJ206" s="973"/>
      <c r="PSK206" s="973"/>
      <c r="PSL206" s="973"/>
      <c r="PSM206" s="973"/>
      <c r="PSN206" s="973"/>
      <c r="PSO206" s="973"/>
      <c r="PSP206" s="973"/>
      <c r="PSQ206" s="973"/>
      <c r="PSR206" s="973"/>
      <c r="PSS206" s="973"/>
      <c r="PST206" s="973"/>
      <c r="PSU206" s="973"/>
      <c r="PSV206" s="973"/>
      <c r="PSW206" s="973"/>
      <c r="PSX206" s="973"/>
      <c r="PSY206" s="973"/>
      <c r="PSZ206" s="973"/>
      <c r="PTA206" s="973"/>
      <c r="PTB206" s="973"/>
      <c r="PTC206" s="973"/>
      <c r="PTD206" s="973"/>
      <c r="PTE206" s="973"/>
      <c r="PTF206" s="973"/>
      <c r="PTG206" s="973"/>
      <c r="PTH206" s="973"/>
      <c r="PTI206" s="973"/>
      <c r="PTJ206" s="973"/>
      <c r="PTK206" s="973"/>
      <c r="PTL206" s="973"/>
      <c r="PTM206" s="973"/>
      <c r="PTN206" s="973"/>
      <c r="PTO206" s="973"/>
      <c r="PTP206" s="973"/>
      <c r="PTQ206" s="973"/>
      <c r="PTR206" s="973"/>
      <c r="PTS206" s="973"/>
      <c r="PTT206" s="973"/>
      <c r="PTU206" s="973"/>
      <c r="PTV206" s="973"/>
      <c r="PTW206" s="973"/>
      <c r="PTX206" s="973"/>
      <c r="PTY206" s="973"/>
      <c r="PTZ206" s="973"/>
      <c r="PUA206" s="973"/>
      <c r="PUB206" s="973"/>
      <c r="PUC206" s="973"/>
      <c r="PUD206" s="973"/>
      <c r="PUE206" s="973"/>
      <c r="PUF206" s="973"/>
      <c r="PUG206" s="973"/>
      <c r="PUH206" s="973"/>
      <c r="PUI206" s="973"/>
      <c r="PUJ206" s="973"/>
      <c r="PUK206" s="973"/>
      <c r="PUL206" s="973"/>
      <c r="PUM206" s="973"/>
      <c r="PUN206" s="973"/>
      <c r="PUO206" s="973"/>
      <c r="PUP206" s="973"/>
      <c r="PUQ206" s="973"/>
      <c r="PUR206" s="973"/>
      <c r="PUS206" s="973"/>
      <c r="PUT206" s="973"/>
      <c r="PUU206" s="973"/>
      <c r="PUV206" s="973"/>
      <c r="PUW206" s="973"/>
      <c r="PUX206" s="973"/>
      <c r="PUY206" s="973"/>
      <c r="PUZ206" s="973"/>
      <c r="PVA206" s="973"/>
      <c r="PVB206" s="973"/>
      <c r="PVC206" s="973"/>
      <c r="PVD206" s="973"/>
      <c r="PVE206" s="973"/>
      <c r="PVF206" s="973"/>
      <c r="PVG206" s="973"/>
      <c r="PVH206" s="973"/>
      <c r="PVI206" s="973"/>
      <c r="PVJ206" s="973"/>
      <c r="PVK206" s="973"/>
      <c r="PVL206" s="973"/>
      <c r="PVM206" s="973"/>
      <c r="PVN206" s="973"/>
      <c r="PVO206" s="973"/>
      <c r="PVP206" s="973"/>
      <c r="PVQ206" s="973"/>
      <c r="PVR206" s="973"/>
      <c r="PVS206" s="973"/>
      <c r="PVT206" s="973"/>
      <c r="PVU206" s="973"/>
      <c r="PVV206" s="973"/>
      <c r="PVW206" s="973"/>
      <c r="PVX206" s="973"/>
      <c r="PVY206" s="973"/>
      <c r="PVZ206" s="973"/>
      <c r="PWA206" s="973"/>
      <c r="PWB206" s="973"/>
      <c r="PWC206" s="973"/>
      <c r="PWD206" s="973"/>
      <c r="PWE206" s="973"/>
      <c r="PWF206" s="973"/>
      <c r="PWG206" s="973"/>
      <c r="PWH206" s="973"/>
      <c r="PWI206" s="973"/>
      <c r="PWJ206" s="973"/>
      <c r="PWK206" s="973"/>
      <c r="PWL206" s="973"/>
      <c r="PWM206" s="973"/>
      <c r="PWN206" s="973"/>
      <c r="PWO206" s="973"/>
      <c r="PWP206" s="973"/>
      <c r="PWQ206" s="973"/>
      <c r="PWR206" s="973"/>
      <c r="PWS206" s="973"/>
      <c r="PWT206" s="973"/>
      <c r="PWU206" s="973"/>
      <c r="PWV206" s="973"/>
      <c r="PWW206" s="973"/>
      <c r="PWX206" s="973"/>
      <c r="PWY206" s="973"/>
      <c r="PWZ206" s="973"/>
      <c r="PXA206" s="973"/>
      <c r="PXB206" s="973"/>
      <c r="PXC206" s="973"/>
      <c r="PXD206" s="973"/>
      <c r="PXE206" s="973"/>
      <c r="PXF206" s="973"/>
      <c r="PXG206" s="973"/>
      <c r="PXH206" s="973"/>
      <c r="PXI206" s="973"/>
      <c r="PXJ206" s="973"/>
      <c r="PXK206" s="973"/>
      <c r="PXL206" s="973"/>
      <c r="PXM206" s="973"/>
      <c r="PXN206" s="973"/>
      <c r="PXO206" s="973"/>
      <c r="PXP206" s="973"/>
      <c r="PXQ206" s="973"/>
      <c r="PXR206" s="973"/>
      <c r="PXS206" s="973"/>
      <c r="PXT206" s="973"/>
      <c r="PXU206" s="973"/>
      <c r="PXV206" s="973"/>
      <c r="PXW206" s="973"/>
      <c r="PXX206" s="973"/>
      <c r="PXY206" s="973"/>
      <c r="PXZ206" s="973"/>
      <c r="PYA206" s="973"/>
      <c r="PYB206" s="973"/>
      <c r="PYC206" s="973"/>
      <c r="PYD206" s="973"/>
      <c r="PYE206" s="973"/>
      <c r="PYF206" s="973"/>
      <c r="PYG206" s="973"/>
      <c r="PYH206" s="973"/>
      <c r="PYI206" s="973"/>
      <c r="PYJ206" s="973"/>
      <c r="PYK206" s="973"/>
      <c r="PYL206" s="973"/>
      <c r="PYM206" s="973"/>
      <c r="PYN206" s="973"/>
      <c r="PYO206" s="973"/>
      <c r="PYP206" s="973"/>
      <c r="PYQ206" s="973"/>
      <c r="PYR206" s="973"/>
      <c r="PYS206" s="973"/>
      <c r="PYT206" s="973"/>
      <c r="PYU206" s="973"/>
      <c r="PYV206" s="973"/>
      <c r="PYW206" s="973"/>
      <c r="PYX206" s="973"/>
      <c r="PYY206" s="973"/>
      <c r="PYZ206" s="973"/>
      <c r="PZA206" s="973"/>
      <c r="PZB206" s="973"/>
      <c r="PZC206" s="973"/>
      <c r="PZD206" s="973"/>
      <c r="PZE206" s="973"/>
      <c r="PZF206" s="973"/>
      <c r="PZG206" s="973"/>
      <c r="PZH206" s="973"/>
      <c r="PZI206" s="973"/>
      <c r="PZJ206" s="973"/>
      <c r="PZK206" s="973"/>
      <c r="PZL206" s="973"/>
      <c r="PZM206" s="973"/>
      <c r="PZN206" s="973"/>
      <c r="PZO206" s="973"/>
      <c r="PZP206" s="973"/>
      <c r="PZQ206" s="973"/>
      <c r="PZR206" s="973"/>
      <c r="PZS206" s="973"/>
      <c r="PZT206" s="973"/>
      <c r="PZU206" s="973"/>
      <c r="PZV206" s="973"/>
      <c r="PZW206" s="973"/>
      <c r="PZX206" s="973"/>
      <c r="PZY206" s="973"/>
      <c r="PZZ206" s="973"/>
      <c r="QAA206" s="973"/>
      <c r="QAB206" s="973"/>
      <c r="QAC206" s="973"/>
      <c r="QAD206" s="973"/>
      <c r="QAE206" s="973"/>
      <c r="QAF206" s="973"/>
      <c r="QAG206" s="973"/>
      <c r="QAH206" s="973"/>
      <c r="QAI206" s="973"/>
      <c r="QAJ206" s="973"/>
      <c r="QAK206" s="973"/>
      <c r="QAL206" s="973"/>
      <c r="QAM206" s="973"/>
      <c r="QAN206" s="973"/>
      <c r="QAO206" s="973"/>
      <c r="QAP206" s="973"/>
      <c r="QAQ206" s="973"/>
      <c r="QAR206" s="973"/>
      <c r="QAS206" s="973"/>
      <c r="QAT206" s="973"/>
      <c r="QAU206" s="973"/>
      <c r="QAV206" s="973"/>
      <c r="QAW206" s="973"/>
      <c r="QAX206" s="973"/>
      <c r="QAY206" s="973"/>
      <c r="QAZ206" s="973"/>
      <c r="QBA206" s="973"/>
      <c r="QBB206" s="973"/>
      <c r="QBC206" s="973"/>
      <c r="QBD206" s="973"/>
      <c r="QBE206" s="973"/>
      <c r="QBF206" s="973"/>
      <c r="QBG206" s="973"/>
      <c r="QBH206" s="973"/>
      <c r="QBI206" s="973"/>
      <c r="QBJ206" s="973"/>
      <c r="QBK206" s="973"/>
      <c r="QBL206" s="973"/>
      <c r="QBM206" s="973"/>
      <c r="QBN206" s="973"/>
      <c r="QBO206" s="973"/>
      <c r="QBP206" s="973"/>
      <c r="QBQ206" s="973"/>
      <c r="QBR206" s="973"/>
      <c r="QBS206" s="973"/>
      <c r="QBT206" s="973"/>
      <c r="QBU206" s="973"/>
      <c r="QBV206" s="973"/>
      <c r="QBW206" s="973"/>
      <c r="QBX206" s="973"/>
      <c r="QBY206" s="973"/>
      <c r="QBZ206" s="973"/>
      <c r="QCA206" s="973"/>
      <c r="QCB206" s="973"/>
      <c r="QCC206" s="973"/>
      <c r="QCD206" s="973"/>
      <c r="QCE206" s="973"/>
      <c r="QCF206" s="973"/>
      <c r="QCG206" s="973"/>
      <c r="QCH206" s="973"/>
      <c r="QCI206" s="973"/>
      <c r="QCJ206" s="973"/>
      <c r="QCK206" s="973"/>
      <c r="QCL206" s="973"/>
      <c r="QCM206" s="973"/>
      <c r="QCN206" s="973"/>
      <c r="QCO206" s="973"/>
      <c r="QCP206" s="973"/>
      <c r="QCQ206" s="973"/>
      <c r="QCR206" s="973"/>
      <c r="QCS206" s="973"/>
      <c r="QCT206" s="973"/>
      <c r="QCU206" s="973"/>
      <c r="QCV206" s="973"/>
      <c r="QCW206" s="973"/>
      <c r="QCX206" s="973"/>
      <c r="QCY206" s="973"/>
      <c r="QCZ206" s="973"/>
      <c r="QDA206" s="973"/>
      <c r="QDB206" s="973"/>
      <c r="QDC206" s="973"/>
      <c r="QDD206" s="973"/>
      <c r="QDE206" s="973"/>
      <c r="QDF206" s="973"/>
      <c r="QDG206" s="973"/>
      <c r="QDH206" s="973"/>
      <c r="QDI206" s="973"/>
      <c r="QDJ206" s="973"/>
      <c r="QDK206" s="973"/>
      <c r="QDL206" s="973"/>
      <c r="QDM206" s="973"/>
      <c r="QDN206" s="973"/>
      <c r="QDO206" s="973"/>
      <c r="QDP206" s="973"/>
      <c r="QDQ206" s="973"/>
      <c r="QDR206" s="973"/>
      <c r="QDS206" s="973"/>
      <c r="QDT206" s="973"/>
      <c r="QDU206" s="973"/>
      <c r="QDV206" s="973"/>
      <c r="QDW206" s="973"/>
      <c r="QDX206" s="973"/>
      <c r="QDY206" s="973"/>
      <c r="QDZ206" s="973"/>
      <c r="QEA206" s="973"/>
      <c r="QEB206" s="973"/>
      <c r="QEC206" s="973"/>
      <c r="QED206" s="973"/>
      <c r="QEE206" s="973"/>
      <c r="QEF206" s="973"/>
      <c r="QEG206" s="973"/>
      <c r="QEH206" s="973"/>
      <c r="QEI206" s="973"/>
      <c r="QEJ206" s="973"/>
      <c r="QEK206" s="973"/>
      <c r="QEL206" s="973"/>
      <c r="QEM206" s="973"/>
      <c r="QEN206" s="973"/>
      <c r="QEO206" s="973"/>
      <c r="QEP206" s="973"/>
      <c r="QEQ206" s="973"/>
      <c r="QER206" s="973"/>
      <c r="QES206" s="973"/>
      <c r="QET206" s="973"/>
      <c r="QEU206" s="973"/>
      <c r="QEV206" s="973"/>
      <c r="QEW206" s="973"/>
      <c r="QEX206" s="973"/>
      <c r="QEY206" s="973"/>
      <c r="QEZ206" s="973"/>
      <c r="QFA206" s="973"/>
      <c r="QFB206" s="973"/>
      <c r="QFC206" s="973"/>
      <c r="QFD206" s="973"/>
      <c r="QFE206" s="973"/>
      <c r="QFF206" s="973"/>
      <c r="QFG206" s="973"/>
      <c r="QFH206" s="973"/>
      <c r="QFI206" s="973"/>
      <c r="QFJ206" s="973"/>
      <c r="QFK206" s="973"/>
      <c r="QFL206" s="973"/>
      <c r="QFM206" s="973"/>
      <c r="QFN206" s="973"/>
      <c r="QFO206" s="973"/>
      <c r="QFP206" s="973"/>
      <c r="QFQ206" s="973"/>
      <c r="QFR206" s="973"/>
      <c r="QFS206" s="973"/>
      <c r="QFT206" s="973"/>
      <c r="QFU206" s="973"/>
      <c r="QFV206" s="973"/>
      <c r="QFW206" s="973"/>
      <c r="QFX206" s="973"/>
      <c r="QFY206" s="973"/>
      <c r="QFZ206" s="973"/>
      <c r="QGA206" s="973"/>
      <c r="QGB206" s="973"/>
      <c r="QGC206" s="973"/>
      <c r="QGD206" s="973"/>
      <c r="QGE206" s="973"/>
      <c r="QGF206" s="973"/>
      <c r="QGG206" s="973"/>
      <c r="QGH206" s="973"/>
      <c r="QGI206" s="973"/>
      <c r="QGJ206" s="973"/>
      <c r="QGK206" s="973"/>
      <c r="QGL206" s="973"/>
      <c r="QGM206" s="973"/>
      <c r="QGN206" s="973"/>
      <c r="QGO206" s="973"/>
      <c r="QGP206" s="973"/>
      <c r="QGQ206" s="973"/>
      <c r="QGR206" s="973"/>
      <c r="QGS206" s="973"/>
      <c r="QGT206" s="973"/>
      <c r="QGU206" s="973"/>
      <c r="QGV206" s="973"/>
      <c r="QGW206" s="973"/>
      <c r="QGX206" s="973"/>
      <c r="QGY206" s="973"/>
      <c r="QGZ206" s="973"/>
      <c r="QHA206" s="973"/>
      <c r="QHB206" s="973"/>
      <c r="QHC206" s="973"/>
      <c r="QHD206" s="973"/>
      <c r="QHE206" s="973"/>
      <c r="QHF206" s="973"/>
      <c r="QHG206" s="973"/>
      <c r="QHH206" s="973"/>
      <c r="QHI206" s="973"/>
      <c r="QHJ206" s="973"/>
      <c r="QHK206" s="973"/>
      <c r="QHL206" s="973"/>
      <c r="QHM206" s="973"/>
      <c r="QHN206" s="973"/>
      <c r="QHO206" s="973"/>
      <c r="QHP206" s="973"/>
      <c r="QHQ206" s="973"/>
      <c r="QHR206" s="973"/>
      <c r="QHS206" s="973"/>
      <c r="QHT206" s="973"/>
      <c r="QHU206" s="973"/>
      <c r="QHV206" s="973"/>
      <c r="QHW206" s="973"/>
      <c r="QHX206" s="973"/>
      <c r="QHY206" s="973"/>
      <c r="QHZ206" s="973"/>
      <c r="QIA206" s="973"/>
      <c r="QIB206" s="973"/>
      <c r="QIC206" s="973"/>
      <c r="QID206" s="973"/>
      <c r="QIE206" s="973"/>
      <c r="QIF206" s="973"/>
      <c r="QIG206" s="973"/>
      <c r="QIH206" s="973"/>
      <c r="QII206" s="973"/>
      <c r="QIJ206" s="973"/>
      <c r="QIK206" s="973"/>
      <c r="QIL206" s="973"/>
      <c r="QIM206" s="973"/>
      <c r="QIN206" s="973"/>
      <c r="QIO206" s="973"/>
      <c r="QIP206" s="973"/>
      <c r="QIQ206" s="973"/>
      <c r="QIR206" s="973"/>
      <c r="QIS206" s="973"/>
      <c r="QIT206" s="973"/>
      <c r="QIU206" s="973"/>
      <c r="QIV206" s="973"/>
      <c r="QIW206" s="973"/>
      <c r="QIX206" s="973"/>
      <c r="QIY206" s="973"/>
      <c r="QIZ206" s="973"/>
      <c r="QJA206" s="973"/>
      <c r="QJB206" s="973"/>
      <c r="QJC206" s="973"/>
      <c r="QJD206" s="973"/>
      <c r="QJE206" s="973"/>
      <c r="QJF206" s="973"/>
      <c r="QJG206" s="973"/>
      <c r="QJH206" s="973"/>
      <c r="QJI206" s="973"/>
      <c r="QJJ206" s="973"/>
      <c r="QJK206" s="973"/>
      <c r="QJL206" s="973"/>
      <c r="QJM206" s="973"/>
      <c r="QJN206" s="973"/>
      <c r="QJO206" s="973"/>
      <c r="QJP206" s="973"/>
      <c r="QJQ206" s="973"/>
      <c r="QJR206" s="973"/>
      <c r="QJS206" s="973"/>
      <c r="QJT206" s="973"/>
      <c r="QJU206" s="973"/>
      <c r="QJV206" s="973"/>
      <c r="QJW206" s="973"/>
      <c r="QJX206" s="973"/>
      <c r="QJY206" s="973"/>
      <c r="QJZ206" s="973"/>
      <c r="QKA206" s="973"/>
      <c r="QKB206" s="973"/>
      <c r="QKC206" s="973"/>
      <c r="QKD206" s="973"/>
      <c r="QKE206" s="973"/>
      <c r="QKF206" s="973"/>
      <c r="QKG206" s="973"/>
      <c r="QKH206" s="973"/>
      <c r="QKI206" s="973"/>
      <c r="QKJ206" s="973"/>
      <c r="QKK206" s="973"/>
      <c r="QKL206" s="973"/>
      <c r="QKM206" s="973"/>
      <c r="QKN206" s="973"/>
      <c r="QKO206" s="973"/>
      <c r="QKP206" s="973"/>
      <c r="QKQ206" s="973"/>
      <c r="QKR206" s="973"/>
      <c r="QKS206" s="973"/>
      <c r="QKT206" s="973"/>
      <c r="QKU206" s="973"/>
      <c r="QKV206" s="973"/>
      <c r="QKW206" s="973"/>
      <c r="QKX206" s="973"/>
      <c r="QKY206" s="973"/>
      <c r="QKZ206" s="973"/>
      <c r="QLA206" s="973"/>
      <c r="QLB206" s="973"/>
      <c r="QLC206" s="973"/>
      <c r="QLD206" s="973"/>
      <c r="QLE206" s="973"/>
      <c r="QLF206" s="973"/>
      <c r="QLG206" s="973"/>
      <c r="QLH206" s="973"/>
      <c r="QLI206" s="973"/>
      <c r="QLJ206" s="973"/>
      <c r="QLK206" s="973"/>
      <c r="QLL206" s="973"/>
      <c r="QLM206" s="973"/>
      <c r="QLN206" s="973"/>
      <c r="QLO206" s="973"/>
      <c r="QLP206" s="973"/>
      <c r="QLQ206" s="973"/>
      <c r="QLR206" s="973"/>
      <c r="QLS206" s="973"/>
      <c r="QLT206" s="973"/>
      <c r="QLU206" s="973"/>
      <c r="QLV206" s="973"/>
      <c r="QLW206" s="973"/>
      <c r="QLX206" s="973"/>
      <c r="QLY206" s="973"/>
      <c r="QLZ206" s="973"/>
      <c r="QMA206" s="973"/>
      <c r="QMB206" s="973"/>
      <c r="QMC206" s="973"/>
      <c r="QMD206" s="973"/>
      <c r="QME206" s="973"/>
      <c r="QMF206" s="973"/>
      <c r="QMG206" s="973"/>
      <c r="QMH206" s="973"/>
      <c r="QMI206" s="973"/>
      <c r="QMJ206" s="973"/>
      <c r="QMK206" s="973"/>
      <c r="QML206" s="973"/>
      <c r="QMM206" s="973"/>
      <c r="QMN206" s="973"/>
      <c r="QMO206" s="973"/>
      <c r="QMP206" s="973"/>
      <c r="QMQ206" s="973"/>
      <c r="QMR206" s="973"/>
      <c r="QMS206" s="973"/>
      <c r="QMT206" s="973"/>
      <c r="QMU206" s="973"/>
      <c r="QMV206" s="973"/>
      <c r="QMW206" s="973"/>
      <c r="QMX206" s="973"/>
      <c r="QMY206" s="973"/>
      <c r="QMZ206" s="973"/>
      <c r="QNA206" s="973"/>
      <c r="QNB206" s="973"/>
      <c r="QNC206" s="973"/>
      <c r="QND206" s="973"/>
      <c r="QNE206" s="973"/>
      <c r="QNF206" s="973"/>
      <c r="QNG206" s="973"/>
      <c r="QNH206" s="973"/>
      <c r="QNI206" s="973"/>
      <c r="QNJ206" s="973"/>
      <c r="QNK206" s="973"/>
      <c r="QNL206" s="973"/>
      <c r="QNM206" s="973"/>
      <c r="QNN206" s="973"/>
      <c r="QNO206" s="973"/>
      <c r="QNP206" s="973"/>
      <c r="QNQ206" s="973"/>
      <c r="QNR206" s="973"/>
      <c r="QNS206" s="973"/>
      <c r="QNT206" s="973"/>
      <c r="QNU206" s="973"/>
      <c r="QNV206" s="973"/>
      <c r="QNW206" s="973"/>
      <c r="QNX206" s="973"/>
      <c r="QNY206" s="973"/>
      <c r="QNZ206" s="973"/>
      <c r="QOA206" s="973"/>
      <c r="QOB206" s="973"/>
      <c r="QOC206" s="973"/>
      <c r="QOD206" s="973"/>
      <c r="QOE206" s="973"/>
      <c r="QOF206" s="973"/>
      <c r="QOG206" s="973"/>
      <c r="QOH206" s="973"/>
      <c r="QOI206" s="973"/>
      <c r="QOJ206" s="973"/>
      <c r="QOK206" s="973"/>
      <c r="QOL206" s="973"/>
      <c r="QOM206" s="973"/>
      <c r="QON206" s="973"/>
      <c r="QOO206" s="973"/>
      <c r="QOP206" s="973"/>
      <c r="QOQ206" s="973"/>
      <c r="QOR206" s="973"/>
      <c r="QOS206" s="973"/>
      <c r="QOT206" s="973"/>
      <c r="QOU206" s="973"/>
      <c r="QOV206" s="973"/>
      <c r="QOW206" s="973"/>
      <c r="QOX206" s="973"/>
      <c r="QOY206" s="973"/>
      <c r="QOZ206" s="973"/>
      <c r="QPA206" s="973"/>
      <c r="QPB206" s="973"/>
      <c r="QPC206" s="973"/>
      <c r="QPD206" s="973"/>
      <c r="QPE206" s="973"/>
      <c r="QPF206" s="973"/>
      <c r="QPG206" s="973"/>
      <c r="QPH206" s="973"/>
      <c r="QPI206" s="973"/>
      <c r="QPJ206" s="973"/>
      <c r="QPK206" s="973"/>
      <c r="QPL206" s="973"/>
      <c r="QPM206" s="973"/>
      <c r="QPN206" s="973"/>
      <c r="QPO206" s="973"/>
      <c r="QPP206" s="973"/>
      <c r="QPQ206" s="973"/>
      <c r="QPR206" s="973"/>
      <c r="QPS206" s="973"/>
      <c r="QPT206" s="973"/>
      <c r="QPU206" s="973"/>
      <c r="QPV206" s="973"/>
      <c r="QPW206" s="973"/>
      <c r="QPX206" s="973"/>
      <c r="QPY206" s="973"/>
      <c r="QPZ206" s="973"/>
      <c r="QQA206" s="973"/>
      <c r="QQB206" s="973"/>
      <c r="QQC206" s="973"/>
      <c r="QQD206" s="973"/>
      <c r="QQE206" s="973"/>
      <c r="QQF206" s="973"/>
      <c r="QQG206" s="973"/>
      <c r="QQH206" s="973"/>
      <c r="QQI206" s="973"/>
      <c r="QQJ206" s="973"/>
      <c r="QQK206" s="973"/>
      <c r="QQL206" s="973"/>
      <c r="QQM206" s="973"/>
      <c r="QQN206" s="973"/>
      <c r="QQO206" s="973"/>
      <c r="QQP206" s="973"/>
      <c r="QQQ206" s="973"/>
      <c r="QQR206" s="973"/>
      <c r="QQS206" s="973"/>
      <c r="QQT206" s="973"/>
      <c r="QQU206" s="973"/>
      <c r="QQV206" s="973"/>
      <c r="QQW206" s="973"/>
      <c r="QQX206" s="973"/>
      <c r="QQY206" s="973"/>
      <c r="QQZ206" s="973"/>
      <c r="QRA206" s="973"/>
      <c r="QRB206" s="973"/>
      <c r="QRC206" s="973"/>
      <c r="QRD206" s="973"/>
      <c r="QRE206" s="973"/>
      <c r="QRF206" s="973"/>
      <c r="QRG206" s="973"/>
      <c r="QRH206" s="973"/>
      <c r="QRI206" s="973"/>
      <c r="QRJ206" s="973"/>
      <c r="QRK206" s="973"/>
      <c r="QRL206" s="973"/>
      <c r="QRM206" s="973"/>
      <c r="QRN206" s="973"/>
      <c r="QRO206" s="973"/>
      <c r="QRP206" s="973"/>
      <c r="QRQ206" s="973"/>
      <c r="QRR206" s="973"/>
      <c r="QRS206" s="973"/>
      <c r="QRT206" s="973"/>
      <c r="QRU206" s="973"/>
      <c r="QRV206" s="973"/>
      <c r="QRW206" s="973"/>
      <c r="QRX206" s="973"/>
      <c r="QRY206" s="973"/>
      <c r="QRZ206" s="973"/>
      <c r="QSA206" s="973"/>
      <c r="QSB206" s="973"/>
      <c r="QSC206" s="973"/>
      <c r="QSD206" s="973"/>
      <c r="QSE206" s="973"/>
      <c r="QSF206" s="973"/>
      <c r="QSG206" s="973"/>
      <c r="QSH206" s="973"/>
      <c r="QSI206" s="973"/>
      <c r="QSJ206" s="973"/>
      <c r="QSK206" s="973"/>
      <c r="QSL206" s="973"/>
      <c r="QSM206" s="973"/>
      <c r="QSN206" s="973"/>
      <c r="QSO206" s="973"/>
      <c r="QSP206" s="973"/>
      <c r="QSQ206" s="973"/>
      <c r="QSR206" s="973"/>
      <c r="QSS206" s="973"/>
      <c r="QST206" s="973"/>
      <c r="QSU206" s="973"/>
      <c r="QSV206" s="973"/>
      <c r="QSW206" s="973"/>
      <c r="QSX206" s="973"/>
      <c r="QSY206" s="973"/>
      <c r="QSZ206" s="973"/>
      <c r="QTA206" s="973"/>
      <c r="QTB206" s="973"/>
      <c r="QTC206" s="973"/>
      <c r="QTD206" s="973"/>
      <c r="QTE206" s="973"/>
      <c r="QTF206" s="973"/>
      <c r="QTG206" s="973"/>
      <c r="QTH206" s="973"/>
      <c r="QTI206" s="973"/>
      <c r="QTJ206" s="973"/>
      <c r="QTK206" s="973"/>
      <c r="QTL206" s="973"/>
      <c r="QTM206" s="973"/>
      <c r="QTN206" s="973"/>
      <c r="QTO206" s="973"/>
      <c r="QTP206" s="973"/>
      <c r="QTQ206" s="973"/>
      <c r="QTR206" s="973"/>
      <c r="QTS206" s="973"/>
      <c r="QTT206" s="973"/>
      <c r="QTU206" s="973"/>
      <c r="QTV206" s="973"/>
      <c r="QTW206" s="973"/>
      <c r="QTX206" s="973"/>
      <c r="QTY206" s="973"/>
      <c r="QTZ206" s="973"/>
      <c r="QUA206" s="973"/>
      <c r="QUB206" s="973"/>
      <c r="QUC206" s="973"/>
      <c r="QUD206" s="973"/>
      <c r="QUE206" s="973"/>
      <c r="QUF206" s="973"/>
      <c r="QUG206" s="973"/>
      <c r="QUH206" s="973"/>
      <c r="QUI206" s="973"/>
      <c r="QUJ206" s="973"/>
      <c r="QUK206" s="973"/>
      <c r="QUL206" s="973"/>
      <c r="QUM206" s="973"/>
      <c r="QUN206" s="973"/>
      <c r="QUO206" s="973"/>
      <c r="QUP206" s="973"/>
      <c r="QUQ206" s="973"/>
      <c r="QUR206" s="973"/>
      <c r="QUS206" s="973"/>
      <c r="QUT206" s="973"/>
      <c r="QUU206" s="973"/>
      <c r="QUV206" s="973"/>
      <c r="QUW206" s="973"/>
      <c r="QUX206" s="973"/>
      <c r="QUY206" s="973"/>
      <c r="QUZ206" s="973"/>
      <c r="QVA206" s="973"/>
      <c r="QVB206" s="973"/>
      <c r="QVC206" s="973"/>
      <c r="QVD206" s="973"/>
      <c r="QVE206" s="973"/>
      <c r="QVF206" s="973"/>
      <c r="QVG206" s="973"/>
      <c r="QVH206" s="973"/>
      <c r="QVI206" s="973"/>
      <c r="QVJ206" s="973"/>
      <c r="QVK206" s="973"/>
      <c r="QVL206" s="973"/>
      <c r="QVM206" s="973"/>
      <c r="QVN206" s="973"/>
      <c r="QVO206" s="973"/>
      <c r="QVP206" s="973"/>
      <c r="QVQ206" s="973"/>
      <c r="QVR206" s="973"/>
      <c r="QVS206" s="973"/>
      <c r="QVT206" s="973"/>
      <c r="QVU206" s="973"/>
      <c r="QVV206" s="973"/>
      <c r="QVW206" s="973"/>
      <c r="QVX206" s="973"/>
      <c r="QVY206" s="973"/>
      <c r="QVZ206" s="973"/>
      <c r="QWA206" s="973"/>
      <c r="QWB206" s="973"/>
      <c r="QWC206" s="973"/>
      <c r="QWD206" s="973"/>
      <c r="QWE206" s="973"/>
      <c r="QWF206" s="973"/>
      <c r="QWG206" s="973"/>
      <c r="QWH206" s="973"/>
      <c r="QWI206" s="973"/>
      <c r="QWJ206" s="973"/>
      <c r="QWK206" s="973"/>
      <c r="QWL206" s="973"/>
      <c r="QWM206" s="973"/>
      <c r="QWN206" s="973"/>
      <c r="QWO206" s="973"/>
      <c r="QWP206" s="973"/>
      <c r="QWQ206" s="973"/>
      <c r="QWR206" s="973"/>
      <c r="QWS206" s="973"/>
      <c r="QWT206" s="973"/>
      <c r="QWU206" s="973"/>
      <c r="QWV206" s="973"/>
      <c r="QWW206" s="973"/>
      <c r="QWX206" s="973"/>
      <c r="QWY206" s="973"/>
      <c r="QWZ206" s="973"/>
      <c r="QXA206" s="973"/>
      <c r="QXB206" s="973"/>
      <c r="QXC206" s="973"/>
      <c r="QXD206" s="973"/>
      <c r="QXE206" s="973"/>
      <c r="QXF206" s="973"/>
      <c r="QXG206" s="973"/>
      <c r="QXH206" s="973"/>
      <c r="QXI206" s="973"/>
      <c r="QXJ206" s="973"/>
      <c r="QXK206" s="973"/>
      <c r="QXL206" s="973"/>
      <c r="QXM206" s="973"/>
      <c r="QXN206" s="973"/>
      <c r="QXO206" s="973"/>
      <c r="QXP206" s="973"/>
      <c r="QXQ206" s="973"/>
      <c r="QXR206" s="973"/>
      <c r="QXS206" s="973"/>
      <c r="QXT206" s="973"/>
      <c r="QXU206" s="973"/>
      <c r="QXV206" s="973"/>
      <c r="QXW206" s="973"/>
      <c r="QXX206" s="973"/>
      <c r="QXY206" s="973"/>
      <c r="QXZ206" s="973"/>
      <c r="QYA206" s="973"/>
      <c r="QYB206" s="973"/>
      <c r="QYC206" s="973"/>
      <c r="QYD206" s="973"/>
      <c r="QYE206" s="973"/>
      <c r="QYF206" s="973"/>
      <c r="QYG206" s="973"/>
      <c r="QYH206" s="973"/>
      <c r="QYI206" s="973"/>
      <c r="QYJ206" s="973"/>
      <c r="QYK206" s="973"/>
      <c r="QYL206" s="973"/>
      <c r="QYM206" s="973"/>
      <c r="QYN206" s="973"/>
      <c r="QYO206" s="973"/>
      <c r="QYP206" s="973"/>
      <c r="QYQ206" s="973"/>
      <c r="QYR206" s="973"/>
      <c r="QYS206" s="973"/>
      <c r="QYT206" s="973"/>
      <c r="QYU206" s="973"/>
      <c r="QYV206" s="973"/>
      <c r="QYW206" s="973"/>
      <c r="QYX206" s="973"/>
      <c r="QYY206" s="973"/>
      <c r="QYZ206" s="973"/>
      <c r="QZA206" s="973"/>
      <c r="QZB206" s="973"/>
      <c r="QZC206" s="973"/>
      <c r="QZD206" s="973"/>
      <c r="QZE206" s="973"/>
      <c r="QZF206" s="973"/>
      <c r="QZG206" s="973"/>
      <c r="QZH206" s="973"/>
      <c r="QZI206" s="973"/>
      <c r="QZJ206" s="973"/>
      <c r="QZK206" s="973"/>
      <c r="QZL206" s="973"/>
      <c r="QZM206" s="973"/>
      <c r="QZN206" s="973"/>
      <c r="QZO206" s="973"/>
      <c r="QZP206" s="973"/>
      <c r="QZQ206" s="973"/>
      <c r="QZR206" s="973"/>
      <c r="QZS206" s="973"/>
      <c r="QZT206" s="973"/>
      <c r="QZU206" s="973"/>
      <c r="QZV206" s="973"/>
      <c r="QZW206" s="973"/>
      <c r="QZX206" s="973"/>
      <c r="QZY206" s="973"/>
      <c r="QZZ206" s="973"/>
      <c r="RAA206" s="973"/>
      <c r="RAB206" s="973"/>
      <c r="RAC206" s="973"/>
      <c r="RAD206" s="973"/>
      <c r="RAE206" s="973"/>
      <c r="RAF206" s="973"/>
      <c r="RAG206" s="973"/>
      <c r="RAH206" s="973"/>
      <c r="RAI206" s="973"/>
      <c r="RAJ206" s="973"/>
      <c r="RAK206" s="973"/>
      <c r="RAL206" s="973"/>
      <c r="RAM206" s="973"/>
      <c r="RAN206" s="973"/>
      <c r="RAO206" s="973"/>
      <c r="RAP206" s="973"/>
      <c r="RAQ206" s="973"/>
      <c r="RAR206" s="973"/>
      <c r="RAS206" s="973"/>
      <c r="RAT206" s="973"/>
      <c r="RAU206" s="973"/>
      <c r="RAV206" s="973"/>
      <c r="RAW206" s="973"/>
      <c r="RAX206" s="973"/>
      <c r="RAY206" s="973"/>
      <c r="RAZ206" s="973"/>
      <c r="RBA206" s="973"/>
      <c r="RBB206" s="973"/>
      <c r="RBC206" s="973"/>
      <c r="RBD206" s="973"/>
      <c r="RBE206" s="973"/>
      <c r="RBF206" s="973"/>
      <c r="RBG206" s="973"/>
      <c r="RBH206" s="973"/>
      <c r="RBI206" s="973"/>
      <c r="RBJ206" s="973"/>
      <c r="RBK206" s="973"/>
      <c r="RBL206" s="973"/>
      <c r="RBM206" s="973"/>
      <c r="RBN206" s="973"/>
      <c r="RBO206" s="973"/>
      <c r="RBP206" s="973"/>
      <c r="RBQ206" s="973"/>
      <c r="RBR206" s="973"/>
      <c r="RBS206" s="973"/>
      <c r="RBT206" s="973"/>
      <c r="RBU206" s="973"/>
      <c r="RBV206" s="973"/>
      <c r="RBW206" s="973"/>
      <c r="RBX206" s="973"/>
      <c r="RBY206" s="973"/>
      <c r="RBZ206" s="973"/>
      <c r="RCA206" s="973"/>
      <c r="RCB206" s="973"/>
      <c r="RCC206" s="973"/>
      <c r="RCD206" s="973"/>
      <c r="RCE206" s="973"/>
      <c r="RCF206" s="973"/>
      <c r="RCG206" s="973"/>
      <c r="RCH206" s="973"/>
      <c r="RCI206" s="973"/>
      <c r="RCJ206" s="973"/>
      <c r="RCK206" s="973"/>
      <c r="RCL206" s="973"/>
      <c r="RCM206" s="973"/>
      <c r="RCN206" s="973"/>
      <c r="RCO206" s="973"/>
      <c r="RCP206" s="973"/>
      <c r="RCQ206" s="973"/>
      <c r="RCR206" s="973"/>
      <c r="RCS206" s="973"/>
      <c r="RCT206" s="973"/>
      <c r="RCU206" s="973"/>
      <c r="RCV206" s="973"/>
      <c r="RCW206" s="973"/>
      <c r="RCX206" s="973"/>
      <c r="RCY206" s="973"/>
      <c r="RCZ206" s="973"/>
      <c r="RDA206" s="973"/>
      <c r="RDB206" s="973"/>
      <c r="RDC206" s="973"/>
      <c r="RDD206" s="973"/>
      <c r="RDE206" s="973"/>
      <c r="RDF206" s="973"/>
      <c r="RDG206" s="973"/>
      <c r="RDH206" s="973"/>
      <c r="RDI206" s="973"/>
      <c r="RDJ206" s="973"/>
      <c r="RDK206" s="973"/>
      <c r="RDL206" s="973"/>
      <c r="RDM206" s="973"/>
      <c r="RDN206" s="973"/>
      <c r="RDO206" s="973"/>
      <c r="RDP206" s="973"/>
      <c r="RDQ206" s="973"/>
      <c r="RDR206" s="973"/>
      <c r="RDS206" s="973"/>
      <c r="RDT206" s="973"/>
      <c r="RDU206" s="973"/>
      <c r="RDV206" s="973"/>
      <c r="RDW206" s="973"/>
      <c r="RDX206" s="973"/>
      <c r="RDY206" s="973"/>
      <c r="RDZ206" s="973"/>
      <c r="REA206" s="973"/>
      <c r="REB206" s="973"/>
      <c r="REC206" s="973"/>
      <c r="RED206" s="973"/>
      <c r="REE206" s="973"/>
      <c r="REF206" s="973"/>
      <c r="REG206" s="973"/>
      <c r="REH206" s="973"/>
      <c r="REI206" s="973"/>
      <c r="REJ206" s="973"/>
      <c r="REK206" s="973"/>
      <c r="REL206" s="973"/>
      <c r="REM206" s="973"/>
      <c r="REN206" s="973"/>
      <c r="REO206" s="973"/>
      <c r="REP206" s="973"/>
      <c r="REQ206" s="973"/>
      <c r="RER206" s="973"/>
      <c r="RES206" s="973"/>
      <c r="RET206" s="973"/>
      <c r="REU206" s="973"/>
      <c r="REV206" s="973"/>
      <c r="REW206" s="973"/>
      <c r="REX206" s="973"/>
      <c r="REY206" s="973"/>
      <c r="REZ206" s="973"/>
      <c r="RFA206" s="973"/>
      <c r="RFB206" s="973"/>
      <c r="RFC206" s="973"/>
      <c r="RFD206" s="973"/>
      <c r="RFE206" s="973"/>
      <c r="RFF206" s="973"/>
      <c r="RFG206" s="973"/>
      <c r="RFH206" s="973"/>
      <c r="RFI206" s="973"/>
      <c r="RFJ206" s="973"/>
      <c r="RFK206" s="973"/>
      <c r="RFL206" s="973"/>
      <c r="RFM206" s="973"/>
      <c r="RFN206" s="973"/>
      <c r="RFO206" s="973"/>
      <c r="RFP206" s="973"/>
      <c r="RFQ206" s="973"/>
      <c r="RFR206" s="973"/>
      <c r="RFS206" s="973"/>
      <c r="RFT206" s="973"/>
      <c r="RFU206" s="973"/>
      <c r="RFV206" s="973"/>
      <c r="RFW206" s="973"/>
      <c r="RFX206" s="973"/>
      <c r="RFY206" s="973"/>
      <c r="RFZ206" s="973"/>
      <c r="RGA206" s="973"/>
      <c r="RGB206" s="973"/>
      <c r="RGC206" s="973"/>
      <c r="RGD206" s="973"/>
      <c r="RGE206" s="973"/>
      <c r="RGF206" s="973"/>
      <c r="RGG206" s="973"/>
      <c r="RGH206" s="973"/>
      <c r="RGI206" s="973"/>
      <c r="RGJ206" s="973"/>
      <c r="RGK206" s="973"/>
      <c r="RGL206" s="973"/>
      <c r="RGM206" s="973"/>
      <c r="RGN206" s="973"/>
      <c r="RGO206" s="973"/>
      <c r="RGP206" s="973"/>
      <c r="RGQ206" s="973"/>
      <c r="RGR206" s="973"/>
      <c r="RGS206" s="973"/>
      <c r="RGT206" s="973"/>
      <c r="RGU206" s="973"/>
      <c r="RGV206" s="973"/>
      <c r="RGW206" s="973"/>
      <c r="RGX206" s="973"/>
      <c r="RGY206" s="973"/>
      <c r="RGZ206" s="973"/>
      <c r="RHA206" s="973"/>
      <c r="RHB206" s="973"/>
      <c r="RHC206" s="973"/>
      <c r="RHD206" s="973"/>
      <c r="RHE206" s="973"/>
      <c r="RHF206" s="973"/>
      <c r="RHG206" s="973"/>
      <c r="RHH206" s="973"/>
      <c r="RHI206" s="973"/>
      <c r="RHJ206" s="973"/>
      <c r="RHK206" s="973"/>
      <c r="RHL206" s="973"/>
      <c r="RHM206" s="973"/>
      <c r="RHN206" s="973"/>
      <c r="RHO206" s="973"/>
      <c r="RHP206" s="973"/>
      <c r="RHQ206" s="973"/>
      <c r="RHR206" s="973"/>
      <c r="RHS206" s="973"/>
      <c r="RHT206" s="973"/>
      <c r="RHU206" s="973"/>
      <c r="RHV206" s="973"/>
      <c r="RHW206" s="973"/>
      <c r="RHX206" s="973"/>
      <c r="RHY206" s="973"/>
      <c r="RHZ206" s="973"/>
      <c r="RIA206" s="973"/>
      <c r="RIB206" s="973"/>
      <c r="RIC206" s="973"/>
      <c r="RID206" s="973"/>
      <c r="RIE206" s="973"/>
      <c r="RIF206" s="973"/>
      <c r="RIG206" s="973"/>
      <c r="RIH206" s="973"/>
      <c r="RII206" s="973"/>
      <c r="RIJ206" s="973"/>
      <c r="RIK206" s="973"/>
      <c r="RIL206" s="973"/>
      <c r="RIM206" s="973"/>
      <c r="RIN206" s="973"/>
      <c r="RIO206" s="973"/>
      <c r="RIP206" s="973"/>
      <c r="RIQ206" s="973"/>
      <c r="RIR206" s="973"/>
      <c r="RIS206" s="973"/>
      <c r="RIT206" s="973"/>
      <c r="RIU206" s="973"/>
      <c r="RIV206" s="973"/>
      <c r="RIW206" s="973"/>
      <c r="RIX206" s="973"/>
      <c r="RIY206" s="973"/>
      <c r="RIZ206" s="973"/>
      <c r="RJA206" s="973"/>
      <c r="RJB206" s="973"/>
      <c r="RJC206" s="973"/>
      <c r="RJD206" s="973"/>
      <c r="RJE206" s="973"/>
      <c r="RJF206" s="973"/>
      <c r="RJG206" s="973"/>
      <c r="RJH206" s="973"/>
      <c r="RJI206" s="973"/>
      <c r="RJJ206" s="973"/>
      <c r="RJK206" s="973"/>
      <c r="RJL206" s="973"/>
      <c r="RJM206" s="973"/>
      <c r="RJN206" s="973"/>
      <c r="RJO206" s="973"/>
      <c r="RJP206" s="973"/>
      <c r="RJQ206" s="973"/>
      <c r="RJR206" s="973"/>
      <c r="RJS206" s="973"/>
      <c r="RJT206" s="973"/>
      <c r="RJU206" s="973"/>
      <c r="RJV206" s="973"/>
      <c r="RJW206" s="973"/>
      <c r="RJX206" s="973"/>
      <c r="RJY206" s="973"/>
      <c r="RJZ206" s="973"/>
      <c r="RKA206" s="973"/>
      <c r="RKB206" s="973"/>
      <c r="RKC206" s="973"/>
      <c r="RKD206" s="973"/>
      <c r="RKE206" s="973"/>
      <c r="RKF206" s="973"/>
      <c r="RKG206" s="973"/>
      <c r="RKH206" s="973"/>
      <c r="RKI206" s="973"/>
      <c r="RKJ206" s="973"/>
      <c r="RKK206" s="973"/>
      <c r="RKL206" s="973"/>
      <c r="RKM206" s="973"/>
      <c r="RKN206" s="973"/>
      <c r="RKO206" s="973"/>
      <c r="RKP206" s="973"/>
      <c r="RKQ206" s="973"/>
      <c r="RKR206" s="973"/>
      <c r="RKS206" s="973"/>
      <c r="RKT206" s="973"/>
      <c r="RKU206" s="973"/>
      <c r="RKV206" s="973"/>
      <c r="RKW206" s="973"/>
      <c r="RKX206" s="973"/>
      <c r="RKY206" s="973"/>
      <c r="RKZ206" s="973"/>
      <c r="RLA206" s="973"/>
      <c r="RLB206" s="973"/>
      <c r="RLC206" s="973"/>
      <c r="RLD206" s="973"/>
      <c r="RLE206" s="973"/>
      <c r="RLF206" s="973"/>
      <c r="RLG206" s="973"/>
      <c r="RLH206" s="973"/>
      <c r="RLI206" s="973"/>
      <c r="RLJ206" s="973"/>
      <c r="RLK206" s="973"/>
      <c r="RLL206" s="973"/>
      <c r="RLM206" s="973"/>
      <c r="RLN206" s="973"/>
      <c r="RLO206" s="973"/>
      <c r="RLP206" s="973"/>
      <c r="RLQ206" s="973"/>
      <c r="RLR206" s="973"/>
      <c r="RLS206" s="973"/>
      <c r="RLT206" s="973"/>
      <c r="RLU206" s="973"/>
      <c r="RLV206" s="973"/>
      <c r="RLW206" s="973"/>
      <c r="RLX206" s="973"/>
      <c r="RLY206" s="973"/>
      <c r="RLZ206" s="973"/>
      <c r="RMA206" s="973"/>
      <c r="RMB206" s="973"/>
      <c r="RMC206" s="973"/>
      <c r="RMD206" s="973"/>
      <c r="RME206" s="973"/>
      <c r="RMF206" s="973"/>
      <c r="RMG206" s="973"/>
      <c r="RMH206" s="973"/>
      <c r="RMI206" s="973"/>
      <c r="RMJ206" s="973"/>
      <c r="RMK206" s="973"/>
      <c r="RML206" s="973"/>
      <c r="RMM206" s="973"/>
      <c r="RMN206" s="973"/>
      <c r="RMO206" s="973"/>
      <c r="RMP206" s="973"/>
      <c r="RMQ206" s="973"/>
      <c r="RMR206" s="973"/>
      <c r="RMS206" s="973"/>
      <c r="RMT206" s="973"/>
      <c r="RMU206" s="973"/>
      <c r="RMV206" s="973"/>
      <c r="RMW206" s="973"/>
      <c r="RMX206" s="973"/>
      <c r="RMY206" s="973"/>
      <c r="RMZ206" s="973"/>
      <c r="RNA206" s="973"/>
      <c r="RNB206" s="973"/>
      <c r="RNC206" s="973"/>
      <c r="RND206" s="973"/>
      <c r="RNE206" s="973"/>
      <c r="RNF206" s="973"/>
      <c r="RNG206" s="973"/>
      <c r="RNH206" s="973"/>
      <c r="RNI206" s="973"/>
      <c r="RNJ206" s="973"/>
      <c r="RNK206" s="973"/>
      <c r="RNL206" s="973"/>
      <c r="RNM206" s="973"/>
      <c r="RNN206" s="973"/>
      <c r="RNO206" s="973"/>
      <c r="RNP206" s="973"/>
      <c r="RNQ206" s="973"/>
      <c r="RNR206" s="973"/>
      <c r="RNS206" s="973"/>
      <c r="RNT206" s="973"/>
      <c r="RNU206" s="973"/>
      <c r="RNV206" s="973"/>
      <c r="RNW206" s="973"/>
      <c r="RNX206" s="973"/>
      <c r="RNY206" s="973"/>
      <c r="RNZ206" s="973"/>
      <c r="ROA206" s="973"/>
      <c r="ROB206" s="973"/>
      <c r="ROC206" s="973"/>
      <c r="ROD206" s="973"/>
      <c r="ROE206" s="973"/>
      <c r="ROF206" s="973"/>
      <c r="ROG206" s="973"/>
      <c r="ROH206" s="973"/>
      <c r="ROI206" s="973"/>
      <c r="ROJ206" s="973"/>
      <c r="ROK206" s="973"/>
      <c r="ROL206" s="973"/>
      <c r="ROM206" s="973"/>
      <c r="RON206" s="973"/>
      <c r="ROO206" s="973"/>
      <c r="ROP206" s="973"/>
      <c r="ROQ206" s="973"/>
      <c r="ROR206" s="973"/>
      <c r="ROS206" s="973"/>
      <c r="ROT206" s="973"/>
      <c r="ROU206" s="973"/>
      <c r="ROV206" s="973"/>
      <c r="ROW206" s="973"/>
      <c r="ROX206" s="973"/>
      <c r="ROY206" s="973"/>
      <c r="ROZ206" s="973"/>
      <c r="RPA206" s="973"/>
      <c r="RPB206" s="973"/>
      <c r="RPC206" s="973"/>
      <c r="RPD206" s="973"/>
      <c r="RPE206" s="973"/>
      <c r="RPF206" s="973"/>
      <c r="RPG206" s="973"/>
      <c r="RPH206" s="973"/>
      <c r="RPI206" s="973"/>
      <c r="RPJ206" s="973"/>
      <c r="RPK206" s="973"/>
      <c r="RPL206" s="973"/>
      <c r="RPM206" s="973"/>
      <c r="RPN206" s="973"/>
      <c r="RPO206" s="973"/>
      <c r="RPP206" s="973"/>
      <c r="RPQ206" s="973"/>
      <c r="RPR206" s="973"/>
      <c r="RPS206" s="973"/>
      <c r="RPT206" s="973"/>
      <c r="RPU206" s="973"/>
      <c r="RPV206" s="973"/>
      <c r="RPW206" s="973"/>
      <c r="RPX206" s="973"/>
      <c r="RPY206" s="973"/>
      <c r="RPZ206" s="973"/>
      <c r="RQA206" s="973"/>
      <c r="RQB206" s="973"/>
      <c r="RQC206" s="973"/>
      <c r="RQD206" s="973"/>
      <c r="RQE206" s="973"/>
      <c r="RQF206" s="973"/>
      <c r="RQG206" s="973"/>
      <c r="RQH206" s="973"/>
      <c r="RQI206" s="973"/>
      <c r="RQJ206" s="973"/>
      <c r="RQK206" s="973"/>
      <c r="RQL206" s="973"/>
      <c r="RQM206" s="973"/>
      <c r="RQN206" s="973"/>
      <c r="RQO206" s="973"/>
      <c r="RQP206" s="973"/>
      <c r="RQQ206" s="973"/>
      <c r="RQR206" s="973"/>
      <c r="RQS206" s="973"/>
      <c r="RQT206" s="973"/>
      <c r="RQU206" s="973"/>
      <c r="RQV206" s="973"/>
      <c r="RQW206" s="973"/>
      <c r="RQX206" s="973"/>
      <c r="RQY206" s="973"/>
      <c r="RQZ206" s="973"/>
      <c r="RRA206" s="973"/>
      <c r="RRB206" s="973"/>
      <c r="RRC206" s="973"/>
      <c r="RRD206" s="973"/>
      <c r="RRE206" s="973"/>
      <c r="RRF206" s="973"/>
      <c r="RRG206" s="973"/>
      <c r="RRH206" s="973"/>
      <c r="RRI206" s="973"/>
      <c r="RRJ206" s="973"/>
      <c r="RRK206" s="973"/>
      <c r="RRL206" s="973"/>
      <c r="RRM206" s="973"/>
      <c r="RRN206" s="973"/>
      <c r="RRO206" s="973"/>
      <c r="RRP206" s="973"/>
      <c r="RRQ206" s="973"/>
      <c r="RRR206" s="973"/>
      <c r="RRS206" s="973"/>
      <c r="RRT206" s="973"/>
      <c r="RRU206" s="973"/>
      <c r="RRV206" s="973"/>
      <c r="RRW206" s="973"/>
      <c r="RRX206" s="973"/>
      <c r="RRY206" s="973"/>
      <c r="RRZ206" s="973"/>
      <c r="RSA206" s="973"/>
      <c r="RSB206" s="973"/>
      <c r="RSC206" s="973"/>
      <c r="RSD206" s="973"/>
      <c r="RSE206" s="973"/>
      <c r="RSF206" s="973"/>
      <c r="RSG206" s="973"/>
      <c r="RSH206" s="973"/>
      <c r="RSI206" s="973"/>
      <c r="RSJ206" s="973"/>
      <c r="RSK206" s="973"/>
      <c r="RSL206" s="973"/>
      <c r="RSM206" s="973"/>
      <c r="RSN206" s="973"/>
      <c r="RSO206" s="973"/>
      <c r="RSP206" s="973"/>
      <c r="RSQ206" s="973"/>
      <c r="RSR206" s="973"/>
      <c r="RSS206" s="973"/>
      <c r="RST206" s="973"/>
      <c r="RSU206" s="973"/>
      <c r="RSV206" s="973"/>
      <c r="RSW206" s="973"/>
      <c r="RSX206" s="973"/>
      <c r="RSY206" s="973"/>
      <c r="RSZ206" s="973"/>
      <c r="RTA206" s="973"/>
      <c r="RTB206" s="973"/>
      <c r="RTC206" s="973"/>
      <c r="RTD206" s="973"/>
      <c r="RTE206" s="973"/>
      <c r="RTF206" s="973"/>
      <c r="RTG206" s="973"/>
      <c r="RTH206" s="973"/>
      <c r="RTI206" s="973"/>
      <c r="RTJ206" s="973"/>
      <c r="RTK206" s="973"/>
      <c r="RTL206" s="973"/>
      <c r="RTM206" s="973"/>
      <c r="RTN206" s="973"/>
      <c r="RTO206" s="973"/>
      <c r="RTP206" s="973"/>
      <c r="RTQ206" s="973"/>
      <c r="RTR206" s="973"/>
      <c r="RTS206" s="973"/>
      <c r="RTT206" s="973"/>
      <c r="RTU206" s="973"/>
      <c r="RTV206" s="973"/>
      <c r="RTW206" s="973"/>
      <c r="RTX206" s="973"/>
      <c r="RTY206" s="973"/>
      <c r="RTZ206" s="973"/>
      <c r="RUA206" s="973"/>
      <c r="RUB206" s="973"/>
      <c r="RUC206" s="973"/>
      <c r="RUD206" s="973"/>
      <c r="RUE206" s="973"/>
      <c r="RUF206" s="973"/>
      <c r="RUG206" s="973"/>
      <c r="RUH206" s="973"/>
      <c r="RUI206" s="973"/>
      <c r="RUJ206" s="973"/>
      <c r="RUK206" s="973"/>
      <c r="RUL206" s="973"/>
      <c r="RUM206" s="973"/>
      <c r="RUN206" s="973"/>
      <c r="RUO206" s="973"/>
      <c r="RUP206" s="973"/>
      <c r="RUQ206" s="973"/>
      <c r="RUR206" s="973"/>
      <c r="RUS206" s="973"/>
      <c r="RUT206" s="973"/>
      <c r="RUU206" s="973"/>
      <c r="RUV206" s="973"/>
      <c r="RUW206" s="973"/>
      <c r="RUX206" s="973"/>
      <c r="RUY206" s="973"/>
      <c r="RUZ206" s="973"/>
      <c r="RVA206" s="973"/>
      <c r="RVB206" s="973"/>
      <c r="RVC206" s="973"/>
      <c r="RVD206" s="973"/>
      <c r="RVE206" s="973"/>
      <c r="RVF206" s="973"/>
      <c r="RVG206" s="973"/>
      <c r="RVH206" s="973"/>
      <c r="RVI206" s="973"/>
      <c r="RVJ206" s="973"/>
      <c r="RVK206" s="973"/>
      <c r="RVL206" s="973"/>
      <c r="RVM206" s="973"/>
      <c r="RVN206" s="973"/>
      <c r="RVO206" s="973"/>
      <c r="RVP206" s="973"/>
      <c r="RVQ206" s="973"/>
      <c r="RVR206" s="973"/>
      <c r="RVS206" s="973"/>
      <c r="RVT206" s="973"/>
      <c r="RVU206" s="973"/>
      <c r="RVV206" s="973"/>
      <c r="RVW206" s="973"/>
      <c r="RVX206" s="973"/>
      <c r="RVY206" s="973"/>
      <c r="RVZ206" s="973"/>
      <c r="RWA206" s="973"/>
      <c r="RWB206" s="973"/>
      <c r="RWC206" s="973"/>
      <c r="RWD206" s="973"/>
      <c r="RWE206" s="973"/>
      <c r="RWF206" s="973"/>
      <c r="RWG206" s="973"/>
      <c r="RWH206" s="973"/>
      <c r="RWI206" s="973"/>
      <c r="RWJ206" s="973"/>
      <c r="RWK206" s="973"/>
      <c r="RWL206" s="973"/>
      <c r="RWM206" s="973"/>
      <c r="RWN206" s="973"/>
      <c r="RWO206" s="973"/>
      <c r="RWP206" s="973"/>
      <c r="RWQ206" s="973"/>
      <c r="RWR206" s="973"/>
      <c r="RWS206" s="973"/>
      <c r="RWT206" s="973"/>
      <c r="RWU206" s="973"/>
      <c r="RWV206" s="973"/>
      <c r="RWW206" s="973"/>
      <c r="RWX206" s="973"/>
      <c r="RWY206" s="973"/>
      <c r="RWZ206" s="973"/>
      <c r="RXA206" s="973"/>
      <c r="RXB206" s="973"/>
      <c r="RXC206" s="973"/>
      <c r="RXD206" s="973"/>
      <c r="RXE206" s="973"/>
      <c r="RXF206" s="973"/>
      <c r="RXG206" s="973"/>
      <c r="RXH206" s="973"/>
      <c r="RXI206" s="973"/>
      <c r="RXJ206" s="973"/>
      <c r="RXK206" s="973"/>
      <c r="RXL206" s="973"/>
      <c r="RXM206" s="973"/>
      <c r="RXN206" s="973"/>
      <c r="RXO206" s="973"/>
      <c r="RXP206" s="973"/>
      <c r="RXQ206" s="973"/>
      <c r="RXR206" s="973"/>
      <c r="RXS206" s="973"/>
      <c r="RXT206" s="973"/>
      <c r="RXU206" s="973"/>
      <c r="RXV206" s="973"/>
      <c r="RXW206" s="973"/>
      <c r="RXX206" s="973"/>
      <c r="RXY206" s="973"/>
      <c r="RXZ206" s="973"/>
      <c r="RYA206" s="973"/>
      <c r="RYB206" s="973"/>
      <c r="RYC206" s="973"/>
      <c r="RYD206" s="973"/>
      <c r="RYE206" s="973"/>
      <c r="RYF206" s="973"/>
      <c r="RYG206" s="973"/>
      <c r="RYH206" s="973"/>
      <c r="RYI206" s="973"/>
      <c r="RYJ206" s="973"/>
      <c r="RYK206" s="973"/>
      <c r="RYL206" s="973"/>
      <c r="RYM206" s="973"/>
      <c r="RYN206" s="973"/>
      <c r="RYO206" s="973"/>
      <c r="RYP206" s="973"/>
      <c r="RYQ206" s="973"/>
      <c r="RYR206" s="973"/>
      <c r="RYS206" s="973"/>
      <c r="RYT206" s="973"/>
      <c r="RYU206" s="973"/>
      <c r="RYV206" s="973"/>
      <c r="RYW206" s="973"/>
      <c r="RYX206" s="973"/>
      <c r="RYY206" s="973"/>
      <c r="RYZ206" s="973"/>
      <c r="RZA206" s="973"/>
      <c r="RZB206" s="973"/>
      <c r="RZC206" s="973"/>
      <c r="RZD206" s="973"/>
      <c r="RZE206" s="973"/>
      <c r="RZF206" s="973"/>
      <c r="RZG206" s="973"/>
      <c r="RZH206" s="973"/>
      <c r="RZI206" s="973"/>
      <c r="RZJ206" s="973"/>
      <c r="RZK206" s="973"/>
      <c r="RZL206" s="973"/>
      <c r="RZM206" s="973"/>
      <c r="RZN206" s="973"/>
      <c r="RZO206" s="973"/>
      <c r="RZP206" s="973"/>
      <c r="RZQ206" s="973"/>
      <c r="RZR206" s="973"/>
      <c r="RZS206" s="973"/>
      <c r="RZT206" s="973"/>
      <c r="RZU206" s="973"/>
      <c r="RZV206" s="973"/>
      <c r="RZW206" s="973"/>
      <c r="RZX206" s="973"/>
      <c r="RZY206" s="973"/>
      <c r="RZZ206" s="973"/>
      <c r="SAA206" s="973"/>
      <c r="SAB206" s="973"/>
      <c r="SAC206" s="973"/>
      <c r="SAD206" s="973"/>
      <c r="SAE206" s="973"/>
      <c r="SAF206" s="973"/>
      <c r="SAG206" s="973"/>
      <c r="SAH206" s="973"/>
      <c r="SAI206" s="973"/>
      <c r="SAJ206" s="973"/>
      <c r="SAK206" s="973"/>
      <c r="SAL206" s="973"/>
      <c r="SAM206" s="973"/>
      <c r="SAN206" s="973"/>
      <c r="SAO206" s="973"/>
      <c r="SAP206" s="973"/>
      <c r="SAQ206" s="973"/>
      <c r="SAR206" s="973"/>
      <c r="SAS206" s="973"/>
      <c r="SAT206" s="973"/>
      <c r="SAU206" s="973"/>
      <c r="SAV206" s="973"/>
      <c r="SAW206" s="973"/>
      <c r="SAX206" s="973"/>
      <c r="SAY206" s="973"/>
      <c r="SAZ206" s="973"/>
      <c r="SBA206" s="973"/>
      <c r="SBB206" s="973"/>
      <c r="SBC206" s="973"/>
      <c r="SBD206" s="973"/>
      <c r="SBE206" s="973"/>
      <c r="SBF206" s="973"/>
      <c r="SBG206" s="973"/>
      <c r="SBH206" s="973"/>
      <c r="SBI206" s="973"/>
      <c r="SBJ206" s="973"/>
      <c r="SBK206" s="973"/>
      <c r="SBL206" s="973"/>
      <c r="SBM206" s="973"/>
      <c r="SBN206" s="973"/>
      <c r="SBO206" s="973"/>
      <c r="SBP206" s="973"/>
      <c r="SBQ206" s="973"/>
      <c r="SBR206" s="973"/>
      <c r="SBS206" s="973"/>
      <c r="SBT206" s="973"/>
      <c r="SBU206" s="973"/>
      <c r="SBV206" s="973"/>
      <c r="SBW206" s="973"/>
      <c r="SBX206" s="973"/>
      <c r="SBY206" s="973"/>
      <c r="SBZ206" s="973"/>
      <c r="SCA206" s="973"/>
      <c r="SCB206" s="973"/>
      <c r="SCC206" s="973"/>
      <c r="SCD206" s="973"/>
      <c r="SCE206" s="973"/>
      <c r="SCF206" s="973"/>
      <c r="SCG206" s="973"/>
      <c r="SCH206" s="973"/>
      <c r="SCI206" s="973"/>
      <c r="SCJ206" s="973"/>
      <c r="SCK206" s="973"/>
      <c r="SCL206" s="973"/>
      <c r="SCM206" s="973"/>
      <c r="SCN206" s="973"/>
      <c r="SCO206" s="973"/>
      <c r="SCP206" s="973"/>
      <c r="SCQ206" s="973"/>
      <c r="SCR206" s="973"/>
      <c r="SCS206" s="973"/>
      <c r="SCT206" s="973"/>
      <c r="SCU206" s="973"/>
      <c r="SCV206" s="973"/>
      <c r="SCW206" s="973"/>
      <c r="SCX206" s="973"/>
      <c r="SCY206" s="973"/>
      <c r="SCZ206" s="973"/>
      <c r="SDA206" s="973"/>
      <c r="SDB206" s="973"/>
      <c r="SDC206" s="973"/>
      <c r="SDD206" s="973"/>
      <c r="SDE206" s="973"/>
      <c r="SDF206" s="973"/>
      <c r="SDG206" s="973"/>
      <c r="SDH206" s="973"/>
      <c r="SDI206" s="973"/>
      <c r="SDJ206" s="973"/>
      <c r="SDK206" s="973"/>
      <c r="SDL206" s="973"/>
      <c r="SDM206" s="973"/>
      <c r="SDN206" s="973"/>
      <c r="SDO206" s="973"/>
      <c r="SDP206" s="973"/>
      <c r="SDQ206" s="973"/>
      <c r="SDR206" s="973"/>
      <c r="SDS206" s="973"/>
      <c r="SDT206" s="973"/>
      <c r="SDU206" s="973"/>
      <c r="SDV206" s="973"/>
      <c r="SDW206" s="973"/>
      <c r="SDX206" s="973"/>
      <c r="SDY206" s="973"/>
      <c r="SDZ206" s="973"/>
      <c r="SEA206" s="973"/>
      <c r="SEB206" s="973"/>
      <c r="SEC206" s="973"/>
      <c r="SED206" s="973"/>
      <c r="SEE206" s="973"/>
      <c r="SEF206" s="973"/>
      <c r="SEG206" s="973"/>
      <c r="SEH206" s="973"/>
      <c r="SEI206" s="973"/>
      <c r="SEJ206" s="973"/>
      <c r="SEK206" s="973"/>
      <c r="SEL206" s="973"/>
      <c r="SEM206" s="973"/>
      <c r="SEN206" s="973"/>
      <c r="SEO206" s="973"/>
      <c r="SEP206" s="973"/>
      <c r="SEQ206" s="973"/>
      <c r="SER206" s="973"/>
      <c r="SES206" s="973"/>
      <c r="SET206" s="973"/>
      <c r="SEU206" s="973"/>
      <c r="SEV206" s="973"/>
      <c r="SEW206" s="973"/>
      <c r="SEX206" s="973"/>
      <c r="SEY206" s="973"/>
      <c r="SEZ206" s="973"/>
      <c r="SFA206" s="973"/>
      <c r="SFB206" s="973"/>
      <c r="SFC206" s="973"/>
      <c r="SFD206" s="973"/>
      <c r="SFE206" s="973"/>
      <c r="SFF206" s="973"/>
      <c r="SFG206" s="973"/>
      <c r="SFH206" s="973"/>
      <c r="SFI206" s="973"/>
      <c r="SFJ206" s="973"/>
      <c r="SFK206" s="973"/>
      <c r="SFL206" s="973"/>
      <c r="SFM206" s="973"/>
      <c r="SFN206" s="973"/>
      <c r="SFO206" s="973"/>
      <c r="SFP206" s="973"/>
      <c r="SFQ206" s="973"/>
      <c r="SFR206" s="973"/>
      <c r="SFS206" s="973"/>
      <c r="SFT206" s="973"/>
      <c r="SFU206" s="973"/>
      <c r="SFV206" s="973"/>
      <c r="SFW206" s="973"/>
      <c r="SFX206" s="973"/>
      <c r="SFY206" s="973"/>
      <c r="SFZ206" s="973"/>
      <c r="SGA206" s="973"/>
      <c r="SGB206" s="973"/>
      <c r="SGC206" s="973"/>
      <c r="SGD206" s="973"/>
      <c r="SGE206" s="973"/>
      <c r="SGF206" s="973"/>
      <c r="SGG206" s="973"/>
      <c r="SGH206" s="973"/>
      <c r="SGI206" s="973"/>
      <c r="SGJ206" s="973"/>
      <c r="SGK206" s="973"/>
      <c r="SGL206" s="973"/>
      <c r="SGM206" s="973"/>
      <c r="SGN206" s="973"/>
      <c r="SGO206" s="973"/>
      <c r="SGP206" s="973"/>
      <c r="SGQ206" s="973"/>
      <c r="SGR206" s="973"/>
      <c r="SGS206" s="973"/>
      <c r="SGT206" s="973"/>
      <c r="SGU206" s="973"/>
      <c r="SGV206" s="973"/>
      <c r="SGW206" s="973"/>
      <c r="SGX206" s="973"/>
      <c r="SGY206" s="973"/>
      <c r="SGZ206" s="973"/>
      <c r="SHA206" s="973"/>
      <c r="SHB206" s="973"/>
      <c r="SHC206" s="973"/>
      <c r="SHD206" s="973"/>
      <c r="SHE206" s="973"/>
      <c r="SHF206" s="973"/>
      <c r="SHG206" s="973"/>
      <c r="SHH206" s="973"/>
      <c r="SHI206" s="973"/>
      <c r="SHJ206" s="973"/>
      <c r="SHK206" s="973"/>
      <c r="SHL206" s="973"/>
      <c r="SHM206" s="973"/>
      <c r="SHN206" s="973"/>
      <c r="SHO206" s="973"/>
      <c r="SHP206" s="973"/>
      <c r="SHQ206" s="973"/>
      <c r="SHR206" s="973"/>
      <c r="SHS206" s="973"/>
      <c r="SHT206" s="973"/>
      <c r="SHU206" s="973"/>
      <c r="SHV206" s="973"/>
      <c r="SHW206" s="973"/>
      <c r="SHX206" s="973"/>
      <c r="SHY206" s="973"/>
      <c r="SHZ206" s="973"/>
      <c r="SIA206" s="973"/>
      <c r="SIB206" s="973"/>
      <c r="SIC206" s="973"/>
      <c r="SID206" s="973"/>
      <c r="SIE206" s="973"/>
      <c r="SIF206" s="973"/>
      <c r="SIG206" s="973"/>
      <c r="SIH206" s="973"/>
      <c r="SII206" s="973"/>
      <c r="SIJ206" s="973"/>
      <c r="SIK206" s="973"/>
      <c r="SIL206" s="973"/>
      <c r="SIM206" s="973"/>
      <c r="SIN206" s="973"/>
      <c r="SIO206" s="973"/>
      <c r="SIP206" s="973"/>
      <c r="SIQ206" s="973"/>
      <c r="SIR206" s="973"/>
      <c r="SIS206" s="973"/>
      <c r="SIT206" s="973"/>
      <c r="SIU206" s="973"/>
      <c r="SIV206" s="973"/>
      <c r="SIW206" s="973"/>
      <c r="SIX206" s="973"/>
      <c r="SIY206" s="973"/>
      <c r="SIZ206" s="973"/>
      <c r="SJA206" s="973"/>
      <c r="SJB206" s="973"/>
      <c r="SJC206" s="973"/>
      <c r="SJD206" s="973"/>
      <c r="SJE206" s="973"/>
      <c r="SJF206" s="973"/>
      <c r="SJG206" s="973"/>
      <c r="SJH206" s="973"/>
      <c r="SJI206" s="973"/>
      <c r="SJJ206" s="973"/>
      <c r="SJK206" s="973"/>
      <c r="SJL206" s="973"/>
      <c r="SJM206" s="973"/>
      <c r="SJN206" s="973"/>
      <c r="SJO206" s="973"/>
      <c r="SJP206" s="973"/>
      <c r="SJQ206" s="973"/>
      <c r="SJR206" s="973"/>
      <c r="SJS206" s="973"/>
      <c r="SJT206" s="973"/>
      <c r="SJU206" s="973"/>
      <c r="SJV206" s="973"/>
      <c r="SJW206" s="973"/>
      <c r="SJX206" s="973"/>
      <c r="SJY206" s="973"/>
      <c r="SJZ206" s="973"/>
      <c r="SKA206" s="973"/>
      <c r="SKB206" s="973"/>
      <c r="SKC206" s="973"/>
      <c r="SKD206" s="973"/>
      <c r="SKE206" s="973"/>
      <c r="SKF206" s="973"/>
      <c r="SKG206" s="973"/>
      <c r="SKH206" s="973"/>
      <c r="SKI206" s="973"/>
      <c r="SKJ206" s="973"/>
      <c r="SKK206" s="973"/>
      <c r="SKL206" s="973"/>
      <c r="SKM206" s="973"/>
      <c r="SKN206" s="973"/>
      <c r="SKO206" s="973"/>
      <c r="SKP206" s="973"/>
      <c r="SKQ206" s="973"/>
      <c r="SKR206" s="973"/>
      <c r="SKS206" s="973"/>
      <c r="SKT206" s="973"/>
      <c r="SKU206" s="973"/>
      <c r="SKV206" s="973"/>
      <c r="SKW206" s="973"/>
      <c r="SKX206" s="973"/>
      <c r="SKY206" s="973"/>
      <c r="SKZ206" s="973"/>
      <c r="SLA206" s="973"/>
      <c r="SLB206" s="973"/>
      <c r="SLC206" s="973"/>
      <c r="SLD206" s="973"/>
      <c r="SLE206" s="973"/>
      <c r="SLF206" s="973"/>
      <c r="SLG206" s="973"/>
      <c r="SLH206" s="973"/>
      <c r="SLI206" s="973"/>
      <c r="SLJ206" s="973"/>
      <c r="SLK206" s="973"/>
      <c r="SLL206" s="973"/>
      <c r="SLM206" s="973"/>
      <c r="SLN206" s="973"/>
      <c r="SLO206" s="973"/>
      <c r="SLP206" s="973"/>
      <c r="SLQ206" s="973"/>
      <c r="SLR206" s="973"/>
      <c r="SLS206" s="973"/>
      <c r="SLT206" s="973"/>
      <c r="SLU206" s="973"/>
      <c r="SLV206" s="973"/>
      <c r="SLW206" s="973"/>
      <c r="SLX206" s="973"/>
      <c r="SLY206" s="973"/>
      <c r="SLZ206" s="973"/>
      <c r="SMA206" s="973"/>
      <c r="SMB206" s="973"/>
      <c r="SMC206" s="973"/>
      <c r="SMD206" s="973"/>
      <c r="SME206" s="973"/>
      <c r="SMF206" s="973"/>
      <c r="SMG206" s="973"/>
      <c r="SMH206" s="973"/>
      <c r="SMI206" s="973"/>
      <c r="SMJ206" s="973"/>
      <c r="SMK206" s="973"/>
      <c r="SML206" s="973"/>
      <c r="SMM206" s="973"/>
      <c r="SMN206" s="973"/>
      <c r="SMO206" s="973"/>
      <c r="SMP206" s="973"/>
      <c r="SMQ206" s="973"/>
      <c r="SMR206" s="973"/>
      <c r="SMS206" s="973"/>
      <c r="SMT206" s="973"/>
      <c r="SMU206" s="973"/>
      <c r="SMV206" s="973"/>
      <c r="SMW206" s="973"/>
      <c r="SMX206" s="973"/>
      <c r="SMY206" s="973"/>
      <c r="SMZ206" s="973"/>
      <c r="SNA206" s="973"/>
      <c r="SNB206" s="973"/>
      <c r="SNC206" s="973"/>
      <c r="SND206" s="973"/>
      <c r="SNE206" s="973"/>
      <c r="SNF206" s="973"/>
      <c r="SNG206" s="973"/>
      <c r="SNH206" s="973"/>
      <c r="SNI206" s="973"/>
      <c r="SNJ206" s="973"/>
      <c r="SNK206" s="973"/>
      <c r="SNL206" s="973"/>
      <c r="SNM206" s="973"/>
      <c r="SNN206" s="973"/>
      <c r="SNO206" s="973"/>
      <c r="SNP206" s="973"/>
      <c r="SNQ206" s="973"/>
      <c r="SNR206" s="973"/>
      <c r="SNS206" s="973"/>
      <c r="SNT206" s="973"/>
      <c r="SNU206" s="973"/>
      <c r="SNV206" s="973"/>
      <c r="SNW206" s="973"/>
      <c r="SNX206" s="973"/>
      <c r="SNY206" s="973"/>
      <c r="SNZ206" s="973"/>
      <c r="SOA206" s="973"/>
      <c r="SOB206" s="973"/>
      <c r="SOC206" s="973"/>
      <c r="SOD206" s="973"/>
      <c r="SOE206" s="973"/>
      <c r="SOF206" s="973"/>
      <c r="SOG206" s="973"/>
      <c r="SOH206" s="973"/>
      <c r="SOI206" s="973"/>
      <c r="SOJ206" s="973"/>
      <c r="SOK206" s="973"/>
      <c r="SOL206" s="973"/>
      <c r="SOM206" s="973"/>
      <c r="SON206" s="973"/>
      <c r="SOO206" s="973"/>
      <c r="SOP206" s="973"/>
      <c r="SOQ206" s="973"/>
      <c r="SOR206" s="973"/>
      <c r="SOS206" s="973"/>
      <c r="SOT206" s="973"/>
      <c r="SOU206" s="973"/>
      <c r="SOV206" s="973"/>
      <c r="SOW206" s="973"/>
      <c r="SOX206" s="973"/>
      <c r="SOY206" s="973"/>
      <c r="SOZ206" s="973"/>
      <c r="SPA206" s="973"/>
      <c r="SPB206" s="973"/>
      <c r="SPC206" s="973"/>
      <c r="SPD206" s="973"/>
      <c r="SPE206" s="973"/>
      <c r="SPF206" s="973"/>
      <c r="SPG206" s="973"/>
      <c r="SPH206" s="973"/>
      <c r="SPI206" s="973"/>
      <c r="SPJ206" s="973"/>
      <c r="SPK206" s="973"/>
      <c r="SPL206" s="973"/>
      <c r="SPM206" s="973"/>
      <c r="SPN206" s="973"/>
      <c r="SPO206" s="973"/>
      <c r="SPP206" s="973"/>
      <c r="SPQ206" s="973"/>
      <c r="SPR206" s="973"/>
      <c r="SPS206" s="973"/>
      <c r="SPT206" s="973"/>
      <c r="SPU206" s="973"/>
      <c r="SPV206" s="973"/>
      <c r="SPW206" s="973"/>
      <c r="SPX206" s="973"/>
      <c r="SPY206" s="973"/>
      <c r="SPZ206" s="973"/>
      <c r="SQA206" s="973"/>
      <c r="SQB206" s="973"/>
      <c r="SQC206" s="973"/>
      <c r="SQD206" s="973"/>
      <c r="SQE206" s="973"/>
      <c r="SQF206" s="973"/>
      <c r="SQG206" s="973"/>
      <c r="SQH206" s="973"/>
      <c r="SQI206" s="973"/>
      <c r="SQJ206" s="973"/>
      <c r="SQK206" s="973"/>
      <c r="SQL206" s="973"/>
      <c r="SQM206" s="973"/>
      <c r="SQN206" s="973"/>
      <c r="SQO206" s="973"/>
      <c r="SQP206" s="973"/>
      <c r="SQQ206" s="973"/>
      <c r="SQR206" s="973"/>
      <c r="SQS206" s="973"/>
      <c r="SQT206" s="973"/>
      <c r="SQU206" s="973"/>
      <c r="SQV206" s="973"/>
      <c r="SQW206" s="973"/>
      <c r="SQX206" s="973"/>
      <c r="SQY206" s="973"/>
      <c r="SQZ206" s="973"/>
      <c r="SRA206" s="973"/>
      <c r="SRB206" s="973"/>
      <c r="SRC206" s="973"/>
      <c r="SRD206" s="973"/>
      <c r="SRE206" s="973"/>
      <c r="SRF206" s="973"/>
      <c r="SRG206" s="973"/>
      <c r="SRH206" s="973"/>
      <c r="SRI206" s="973"/>
      <c r="SRJ206" s="973"/>
      <c r="SRK206" s="973"/>
      <c r="SRL206" s="973"/>
      <c r="SRM206" s="973"/>
      <c r="SRN206" s="973"/>
      <c r="SRO206" s="973"/>
      <c r="SRP206" s="973"/>
      <c r="SRQ206" s="973"/>
      <c r="SRR206" s="973"/>
      <c r="SRS206" s="973"/>
      <c r="SRT206" s="973"/>
      <c r="SRU206" s="973"/>
      <c r="SRV206" s="973"/>
      <c r="SRW206" s="973"/>
      <c r="SRX206" s="973"/>
      <c r="SRY206" s="973"/>
      <c r="SRZ206" s="973"/>
      <c r="SSA206" s="973"/>
      <c r="SSB206" s="973"/>
      <c r="SSC206" s="973"/>
      <c r="SSD206" s="973"/>
      <c r="SSE206" s="973"/>
      <c r="SSF206" s="973"/>
      <c r="SSG206" s="973"/>
      <c r="SSH206" s="973"/>
      <c r="SSI206" s="973"/>
      <c r="SSJ206" s="973"/>
      <c r="SSK206" s="973"/>
      <c r="SSL206" s="973"/>
      <c r="SSM206" s="973"/>
      <c r="SSN206" s="973"/>
      <c r="SSO206" s="973"/>
      <c r="SSP206" s="973"/>
      <c r="SSQ206" s="973"/>
      <c r="SSR206" s="973"/>
      <c r="SSS206" s="973"/>
      <c r="SST206" s="973"/>
      <c r="SSU206" s="973"/>
      <c r="SSV206" s="973"/>
      <c r="SSW206" s="973"/>
      <c r="SSX206" s="973"/>
      <c r="SSY206" s="973"/>
      <c r="SSZ206" s="973"/>
      <c r="STA206" s="973"/>
      <c r="STB206" s="973"/>
      <c r="STC206" s="973"/>
      <c r="STD206" s="973"/>
      <c r="STE206" s="973"/>
      <c r="STF206" s="973"/>
      <c r="STG206" s="973"/>
      <c r="STH206" s="973"/>
      <c r="STI206" s="973"/>
      <c r="STJ206" s="973"/>
      <c r="STK206" s="973"/>
      <c r="STL206" s="973"/>
      <c r="STM206" s="973"/>
      <c r="STN206" s="973"/>
      <c r="STO206" s="973"/>
      <c r="STP206" s="973"/>
      <c r="STQ206" s="973"/>
      <c r="STR206" s="973"/>
      <c r="STS206" s="973"/>
      <c r="STT206" s="973"/>
      <c r="STU206" s="973"/>
      <c r="STV206" s="973"/>
      <c r="STW206" s="973"/>
      <c r="STX206" s="973"/>
      <c r="STY206" s="973"/>
      <c r="STZ206" s="973"/>
      <c r="SUA206" s="973"/>
      <c r="SUB206" s="973"/>
      <c r="SUC206" s="973"/>
      <c r="SUD206" s="973"/>
      <c r="SUE206" s="973"/>
      <c r="SUF206" s="973"/>
      <c r="SUG206" s="973"/>
      <c r="SUH206" s="973"/>
      <c r="SUI206" s="973"/>
      <c r="SUJ206" s="973"/>
      <c r="SUK206" s="973"/>
      <c r="SUL206" s="973"/>
      <c r="SUM206" s="973"/>
      <c r="SUN206" s="973"/>
      <c r="SUO206" s="973"/>
      <c r="SUP206" s="973"/>
      <c r="SUQ206" s="973"/>
      <c r="SUR206" s="973"/>
      <c r="SUS206" s="973"/>
      <c r="SUT206" s="973"/>
      <c r="SUU206" s="973"/>
      <c r="SUV206" s="973"/>
      <c r="SUW206" s="973"/>
      <c r="SUX206" s="973"/>
      <c r="SUY206" s="973"/>
      <c r="SUZ206" s="973"/>
      <c r="SVA206" s="973"/>
      <c r="SVB206" s="973"/>
      <c r="SVC206" s="973"/>
      <c r="SVD206" s="973"/>
      <c r="SVE206" s="973"/>
      <c r="SVF206" s="973"/>
      <c r="SVG206" s="973"/>
      <c r="SVH206" s="973"/>
      <c r="SVI206" s="973"/>
      <c r="SVJ206" s="973"/>
      <c r="SVK206" s="973"/>
      <c r="SVL206" s="973"/>
      <c r="SVM206" s="973"/>
      <c r="SVN206" s="973"/>
      <c r="SVO206" s="973"/>
      <c r="SVP206" s="973"/>
      <c r="SVQ206" s="973"/>
      <c r="SVR206" s="973"/>
      <c r="SVS206" s="973"/>
      <c r="SVT206" s="973"/>
      <c r="SVU206" s="973"/>
      <c r="SVV206" s="973"/>
      <c r="SVW206" s="973"/>
      <c r="SVX206" s="973"/>
      <c r="SVY206" s="973"/>
      <c r="SVZ206" s="973"/>
      <c r="SWA206" s="973"/>
      <c r="SWB206" s="973"/>
      <c r="SWC206" s="973"/>
      <c r="SWD206" s="973"/>
      <c r="SWE206" s="973"/>
      <c r="SWF206" s="973"/>
      <c r="SWG206" s="973"/>
      <c r="SWH206" s="973"/>
      <c r="SWI206" s="973"/>
      <c r="SWJ206" s="973"/>
      <c r="SWK206" s="973"/>
      <c r="SWL206" s="973"/>
      <c r="SWM206" s="973"/>
      <c r="SWN206" s="973"/>
      <c r="SWO206" s="973"/>
      <c r="SWP206" s="973"/>
      <c r="SWQ206" s="973"/>
      <c r="SWR206" s="973"/>
      <c r="SWS206" s="973"/>
      <c r="SWT206" s="973"/>
      <c r="SWU206" s="973"/>
      <c r="SWV206" s="973"/>
      <c r="SWW206" s="973"/>
      <c r="SWX206" s="973"/>
      <c r="SWY206" s="973"/>
      <c r="SWZ206" s="973"/>
      <c r="SXA206" s="973"/>
      <c r="SXB206" s="973"/>
      <c r="SXC206" s="973"/>
      <c r="SXD206" s="973"/>
      <c r="SXE206" s="973"/>
      <c r="SXF206" s="973"/>
      <c r="SXG206" s="973"/>
      <c r="SXH206" s="973"/>
      <c r="SXI206" s="973"/>
      <c r="SXJ206" s="973"/>
      <c r="SXK206" s="973"/>
      <c r="SXL206" s="973"/>
      <c r="SXM206" s="973"/>
      <c r="SXN206" s="973"/>
      <c r="SXO206" s="973"/>
      <c r="SXP206" s="973"/>
      <c r="SXQ206" s="973"/>
      <c r="SXR206" s="973"/>
      <c r="SXS206" s="973"/>
      <c r="SXT206" s="973"/>
      <c r="SXU206" s="973"/>
      <c r="SXV206" s="973"/>
      <c r="SXW206" s="973"/>
      <c r="SXX206" s="973"/>
      <c r="SXY206" s="973"/>
      <c r="SXZ206" s="973"/>
      <c r="SYA206" s="973"/>
      <c r="SYB206" s="973"/>
      <c r="SYC206" s="973"/>
      <c r="SYD206" s="973"/>
      <c r="SYE206" s="973"/>
      <c r="SYF206" s="973"/>
      <c r="SYG206" s="973"/>
      <c r="SYH206" s="973"/>
      <c r="SYI206" s="973"/>
      <c r="SYJ206" s="973"/>
      <c r="SYK206" s="973"/>
      <c r="SYL206" s="973"/>
      <c r="SYM206" s="973"/>
      <c r="SYN206" s="973"/>
      <c r="SYO206" s="973"/>
      <c r="SYP206" s="973"/>
      <c r="SYQ206" s="973"/>
      <c r="SYR206" s="973"/>
      <c r="SYS206" s="973"/>
      <c r="SYT206" s="973"/>
      <c r="SYU206" s="973"/>
      <c r="SYV206" s="973"/>
      <c r="SYW206" s="973"/>
      <c r="SYX206" s="973"/>
      <c r="SYY206" s="973"/>
      <c r="SYZ206" s="973"/>
      <c r="SZA206" s="973"/>
      <c r="SZB206" s="973"/>
      <c r="SZC206" s="973"/>
      <c r="SZD206" s="973"/>
      <c r="SZE206" s="973"/>
      <c r="SZF206" s="973"/>
      <c r="SZG206" s="973"/>
      <c r="SZH206" s="973"/>
      <c r="SZI206" s="973"/>
      <c r="SZJ206" s="973"/>
      <c r="SZK206" s="973"/>
      <c r="SZL206" s="973"/>
      <c r="SZM206" s="973"/>
      <c r="SZN206" s="973"/>
      <c r="SZO206" s="973"/>
      <c r="SZP206" s="973"/>
      <c r="SZQ206" s="973"/>
      <c r="SZR206" s="973"/>
      <c r="SZS206" s="973"/>
      <c r="SZT206" s="973"/>
      <c r="SZU206" s="973"/>
      <c r="SZV206" s="973"/>
      <c r="SZW206" s="973"/>
      <c r="SZX206" s="973"/>
      <c r="SZY206" s="973"/>
      <c r="SZZ206" s="973"/>
      <c r="TAA206" s="973"/>
      <c r="TAB206" s="973"/>
      <c r="TAC206" s="973"/>
      <c r="TAD206" s="973"/>
      <c r="TAE206" s="973"/>
      <c r="TAF206" s="973"/>
      <c r="TAG206" s="973"/>
      <c r="TAH206" s="973"/>
      <c r="TAI206" s="973"/>
      <c r="TAJ206" s="973"/>
      <c r="TAK206" s="973"/>
      <c r="TAL206" s="973"/>
      <c r="TAM206" s="973"/>
      <c r="TAN206" s="973"/>
      <c r="TAO206" s="973"/>
      <c r="TAP206" s="973"/>
      <c r="TAQ206" s="973"/>
      <c r="TAR206" s="973"/>
      <c r="TAS206" s="973"/>
      <c r="TAT206" s="973"/>
      <c r="TAU206" s="973"/>
      <c r="TAV206" s="973"/>
      <c r="TAW206" s="973"/>
      <c r="TAX206" s="973"/>
      <c r="TAY206" s="973"/>
      <c r="TAZ206" s="973"/>
      <c r="TBA206" s="973"/>
      <c r="TBB206" s="973"/>
      <c r="TBC206" s="973"/>
      <c r="TBD206" s="973"/>
      <c r="TBE206" s="973"/>
      <c r="TBF206" s="973"/>
      <c r="TBG206" s="973"/>
      <c r="TBH206" s="973"/>
      <c r="TBI206" s="973"/>
      <c r="TBJ206" s="973"/>
      <c r="TBK206" s="973"/>
      <c r="TBL206" s="973"/>
      <c r="TBM206" s="973"/>
      <c r="TBN206" s="973"/>
      <c r="TBO206" s="973"/>
      <c r="TBP206" s="973"/>
      <c r="TBQ206" s="973"/>
      <c r="TBR206" s="973"/>
      <c r="TBS206" s="973"/>
      <c r="TBT206" s="973"/>
      <c r="TBU206" s="973"/>
      <c r="TBV206" s="973"/>
      <c r="TBW206" s="973"/>
      <c r="TBX206" s="973"/>
      <c r="TBY206" s="973"/>
      <c r="TBZ206" s="973"/>
      <c r="TCA206" s="973"/>
      <c r="TCB206" s="973"/>
      <c r="TCC206" s="973"/>
      <c r="TCD206" s="973"/>
      <c r="TCE206" s="973"/>
      <c r="TCF206" s="973"/>
      <c r="TCG206" s="973"/>
      <c r="TCH206" s="973"/>
      <c r="TCI206" s="973"/>
      <c r="TCJ206" s="973"/>
      <c r="TCK206" s="973"/>
      <c r="TCL206" s="973"/>
      <c r="TCM206" s="973"/>
      <c r="TCN206" s="973"/>
      <c r="TCO206" s="973"/>
      <c r="TCP206" s="973"/>
      <c r="TCQ206" s="973"/>
      <c r="TCR206" s="973"/>
      <c r="TCS206" s="973"/>
      <c r="TCT206" s="973"/>
      <c r="TCU206" s="973"/>
      <c r="TCV206" s="973"/>
      <c r="TCW206" s="973"/>
      <c r="TCX206" s="973"/>
      <c r="TCY206" s="973"/>
      <c r="TCZ206" s="973"/>
      <c r="TDA206" s="973"/>
      <c r="TDB206" s="973"/>
      <c r="TDC206" s="973"/>
      <c r="TDD206" s="973"/>
      <c r="TDE206" s="973"/>
      <c r="TDF206" s="973"/>
      <c r="TDG206" s="973"/>
      <c r="TDH206" s="973"/>
      <c r="TDI206" s="973"/>
      <c r="TDJ206" s="973"/>
      <c r="TDK206" s="973"/>
      <c r="TDL206" s="973"/>
      <c r="TDM206" s="973"/>
      <c r="TDN206" s="973"/>
      <c r="TDO206" s="973"/>
      <c r="TDP206" s="973"/>
      <c r="TDQ206" s="973"/>
      <c r="TDR206" s="973"/>
      <c r="TDS206" s="973"/>
      <c r="TDT206" s="973"/>
      <c r="TDU206" s="973"/>
      <c r="TDV206" s="973"/>
      <c r="TDW206" s="973"/>
      <c r="TDX206" s="973"/>
      <c r="TDY206" s="973"/>
      <c r="TDZ206" s="973"/>
      <c r="TEA206" s="973"/>
      <c r="TEB206" s="973"/>
      <c r="TEC206" s="973"/>
      <c r="TED206" s="973"/>
      <c r="TEE206" s="973"/>
      <c r="TEF206" s="973"/>
      <c r="TEG206" s="973"/>
      <c r="TEH206" s="973"/>
      <c r="TEI206" s="973"/>
      <c r="TEJ206" s="973"/>
      <c r="TEK206" s="973"/>
      <c r="TEL206" s="973"/>
      <c r="TEM206" s="973"/>
      <c r="TEN206" s="973"/>
      <c r="TEO206" s="973"/>
      <c r="TEP206" s="973"/>
      <c r="TEQ206" s="973"/>
      <c r="TER206" s="973"/>
      <c r="TES206" s="973"/>
      <c r="TET206" s="973"/>
      <c r="TEU206" s="973"/>
      <c r="TEV206" s="973"/>
      <c r="TEW206" s="973"/>
      <c r="TEX206" s="973"/>
      <c r="TEY206" s="973"/>
      <c r="TEZ206" s="973"/>
      <c r="TFA206" s="973"/>
      <c r="TFB206" s="973"/>
      <c r="TFC206" s="973"/>
      <c r="TFD206" s="973"/>
      <c r="TFE206" s="973"/>
      <c r="TFF206" s="973"/>
      <c r="TFG206" s="973"/>
      <c r="TFH206" s="973"/>
      <c r="TFI206" s="973"/>
      <c r="TFJ206" s="973"/>
      <c r="TFK206" s="973"/>
      <c r="TFL206" s="973"/>
      <c r="TFM206" s="973"/>
      <c r="TFN206" s="973"/>
      <c r="TFO206" s="973"/>
      <c r="TFP206" s="973"/>
      <c r="TFQ206" s="973"/>
      <c r="TFR206" s="973"/>
      <c r="TFS206" s="973"/>
      <c r="TFT206" s="973"/>
      <c r="TFU206" s="973"/>
      <c r="TFV206" s="973"/>
      <c r="TFW206" s="973"/>
      <c r="TFX206" s="973"/>
      <c r="TFY206" s="973"/>
      <c r="TFZ206" s="973"/>
      <c r="TGA206" s="973"/>
      <c r="TGB206" s="973"/>
      <c r="TGC206" s="973"/>
      <c r="TGD206" s="973"/>
      <c r="TGE206" s="973"/>
      <c r="TGF206" s="973"/>
      <c r="TGG206" s="973"/>
      <c r="TGH206" s="973"/>
      <c r="TGI206" s="973"/>
      <c r="TGJ206" s="973"/>
      <c r="TGK206" s="973"/>
      <c r="TGL206" s="973"/>
      <c r="TGM206" s="973"/>
      <c r="TGN206" s="973"/>
      <c r="TGO206" s="973"/>
      <c r="TGP206" s="973"/>
      <c r="TGQ206" s="973"/>
      <c r="TGR206" s="973"/>
      <c r="TGS206" s="973"/>
      <c r="TGT206" s="973"/>
      <c r="TGU206" s="973"/>
      <c r="TGV206" s="973"/>
      <c r="TGW206" s="973"/>
      <c r="TGX206" s="973"/>
      <c r="TGY206" s="973"/>
      <c r="TGZ206" s="973"/>
      <c r="THA206" s="973"/>
      <c r="THB206" s="973"/>
      <c r="THC206" s="973"/>
      <c r="THD206" s="973"/>
      <c r="THE206" s="973"/>
      <c r="THF206" s="973"/>
      <c r="THG206" s="973"/>
      <c r="THH206" s="973"/>
      <c r="THI206" s="973"/>
      <c r="THJ206" s="973"/>
      <c r="THK206" s="973"/>
      <c r="THL206" s="973"/>
      <c r="THM206" s="973"/>
      <c r="THN206" s="973"/>
      <c r="THO206" s="973"/>
      <c r="THP206" s="973"/>
      <c r="THQ206" s="973"/>
      <c r="THR206" s="973"/>
      <c r="THS206" s="973"/>
      <c r="THT206" s="973"/>
      <c r="THU206" s="973"/>
      <c r="THV206" s="973"/>
      <c r="THW206" s="973"/>
      <c r="THX206" s="973"/>
      <c r="THY206" s="973"/>
      <c r="THZ206" s="973"/>
      <c r="TIA206" s="973"/>
      <c r="TIB206" s="973"/>
      <c r="TIC206" s="973"/>
      <c r="TID206" s="973"/>
      <c r="TIE206" s="973"/>
      <c r="TIF206" s="973"/>
      <c r="TIG206" s="973"/>
      <c r="TIH206" s="973"/>
      <c r="TII206" s="973"/>
      <c r="TIJ206" s="973"/>
      <c r="TIK206" s="973"/>
      <c r="TIL206" s="973"/>
      <c r="TIM206" s="973"/>
      <c r="TIN206" s="973"/>
      <c r="TIO206" s="973"/>
      <c r="TIP206" s="973"/>
      <c r="TIQ206" s="973"/>
      <c r="TIR206" s="973"/>
      <c r="TIS206" s="973"/>
      <c r="TIT206" s="973"/>
      <c r="TIU206" s="973"/>
      <c r="TIV206" s="973"/>
      <c r="TIW206" s="973"/>
      <c r="TIX206" s="973"/>
      <c r="TIY206" s="973"/>
      <c r="TIZ206" s="973"/>
      <c r="TJA206" s="973"/>
      <c r="TJB206" s="973"/>
      <c r="TJC206" s="973"/>
      <c r="TJD206" s="973"/>
      <c r="TJE206" s="973"/>
      <c r="TJF206" s="973"/>
      <c r="TJG206" s="973"/>
      <c r="TJH206" s="973"/>
      <c r="TJI206" s="973"/>
      <c r="TJJ206" s="973"/>
      <c r="TJK206" s="973"/>
      <c r="TJL206" s="973"/>
      <c r="TJM206" s="973"/>
      <c r="TJN206" s="973"/>
      <c r="TJO206" s="973"/>
      <c r="TJP206" s="973"/>
      <c r="TJQ206" s="973"/>
      <c r="TJR206" s="973"/>
      <c r="TJS206" s="973"/>
      <c r="TJT206" s="973"/>
      <c r="TJU206" s="973"/>
      <c r="TJV206" s="973"/>
      <c r="TJW206" s="973"/>
      <c r="TJX206" s="973"/>
      <c r="TJY206" s="973"/>
      <c r="TJZ206" s="973"/>
      <c r="TKA206" s="973"/>
      <c r="TKB206" s="973"/>
      <c r="TKC206" s="973"/>
      <c r="TKD206" s="973"/>
      <c r="TKE206" s="973"/>
      <c r="TKF206" s="973"/>
      <c r="TKG206" s="973"/>
      <c r="TKH206" s="973"/>
      <c r="TKI206" s="973"/>
      <c r="TKJ206" s="973"/>
      <c r="TKK206" s="973"/>
      <c r="TKL206" s="973"/>
      <c r="TKM206" s="973"/>
      <c r="TKN206" s="973"/>
      <c r="TKO206" s="973"/>
      <c r="TKP206" s="973"/>
      <c r="TKQ206" s="973"/>
      <c r="TKR206" s="973"/>
      <c r="TKS206" s="973"/>
      <c r="TKT206" s="973"/>
      <c r="TKU206" s="973"/>
      <c r="TKV206" s="973"/>
      <c r="TKW206" s="973"/>
      <c r="TKX206" s="973"/>
      <c r="TKY206" s="973"/>
      <c r="TKZ206" s="973"/>
      <c r="TLA206" s="973"/>
      <c r="TLB206" s="973"/>
      <c r="TLC206" s="973"/>
      <c r="TLD206" s="973"/>
      <c r="TLE206" s="973"/>
      <c r="TLF206" s="973"/>
      <c r="TLG206" s="973"/>
      <c r="TLH206" s="973"/>
      <c r="TLI206" s="973"/>
      <c r="TLJ206" s="973"/>
      <c r="TLK206" s="973"/>
      <c r="TLL206" s="973"/>
      <c r="TLM206" s="973"/>
      <c r="TLN206" s="973"/>
      <c r="TLO206" s="973"/>
      <c r="TLP206" s="973"/>
      <c r="TLQ206" s="973"/>
      <c r="TLR206" s="973"/>
      <c r="TLS206" s="973"/>
      <c r="TLT206" s="973"/>
      <c r="TLU206" s="973"/>
      <c r="TLV206" s="973"/>
      <c r="TLW206" s="973"/>
      <c r="TLX206" s="973"/>
      <c r="TLY206" s="973"/>
      <c r="TLZ206" s="973"/>
      <c r="TMA206" s="973"/>
      <c r="TMB206" s="973"/>
      <c r="TMC206" s="973"/>
      <c r="TMD206" s="973"/>
      <c r="TME206" s="973"/>
      <c r="TMF206" s="973"/>
      <c r="TMG206" s="973"/>
      <c r="TMH206" s="973"/>
      <c r="TMI206" s="973"/>
      <c r="TMJ206" s="973"/>
      <c r="TMK206" s="973"/>
      <c r="TML206" s="973"/>
      <c r="TMM206" s="973"/>
      <c r="TMN206" s="973"/>
      <c r="TMO206" s="973"/>
      <c r="TMP206" s="973"/>
      <c r="TMQ206" s="973"/>
      <c r="TMR206" s="973"/>
      <c r="TMS206" s="973"/>
      <c r="TMT206" s="973"/>
      <c r="TMU206" s="973"/>
      <c r="TMV206" s="973"/>
      <c r="TMW206" s="973"/>
      <c r="TMX206" s="973"/>
      <c r="TMY206" s="973"/>
      <c r="TMZ206" s="973"/>
      <c r="TNA206" s="973"/>
      <c r="TNB206" s="973"/>
      <c r="TNC206" s="973"/>
      <c r="TND206" s="973"/>
      <c r="TNE206" s="973"/>
      <c r="TNF206" s="973"/>
      <c r="TNG206" s="973"/>
      <c r="TNH206" s="973"/>
      <c r="TNI206" s="973"/>
      <c r="TNJ206" s="973"/>
      <c r="TNK206" s="973"/>
      <c r="TNL206" s="973"/>
      <c r="TNM206" s="973"/>
      <c r="TNN206" s="973"/>
      <c r="TNO206" s="973"/>
      <c r="TNP206" s="973"/>
      <c r="TNQ206" s="973"/>
      <c r="TNR206" s="973"/>
      <c r="TNS206" s="973"/>
      <c r="TNT206" s="973"/>
      <c r="TNU206" s="973"/>
      <c r="TNV206" s="973"/>
      <c r="TNW206" s="973"/>
      <c r="TNX206" s="973"/>
      <c r="TNY206" s="973"/>
      <c r="TNZ206" s="973"/>
      <c r="TOA206" s="973"/>
      <c r="TOB206" s="973"/>
      <c r="TOC206" s="973"/>
      <c r="TOD206" s="973"/>
      <c r="TOE206" s="973"/>
      <c r="TOF206" s="973"/>
      <c r="TOG206" s="973"/>
      <c r="TOH206" s="973"/>
      <c r="TOI206" s="973"/>
      <c r="TOJ206" s="973"/>
      <c r="TOK206" s="973"/>
      <c r="TOL206" s="973"/>
      <c r="TOM206" s="973"/>
      <c r="TON206" s="973"/>
      <c r="TOO206" s="973"/>
      <c r="TOP206" s="973"/>
      <c r="TOQ206" s="973"/>
      <c r="TOR206" s="973"/>
      <c r="TOS206" s="973"/>
      <c r="TOT206" s="973"/>
      <c r="TOU206" s="973"/>
      <c r="TOV206" s="973"/>
      <c r="TOW206" s="973"/>
      <c r="TOX206" s="973"/>
      <c r="TOY206" s="973"/>
      <c r="TOZ206" s="973"/>
      <c r="TPA206" s="973"/>
      <c r="TPB206" s="973"/>
      <c r="TPC206" s="973"/>
      <c r="TPD206" s="973"/>
      <c r="TPE206" s="973"/>
      <c r="TPF206" s="973"/>
      <c r="TPG206" s="973"/>
      <c r="TPH206" s="973"/>
      <c r="TPI206" s="973"/>
      <c r="TPJ206" s="973"/>
      <c r="TPK206" s="973"/>
      <c r="TPL206" s="973"/>
      <c r="TPM206" s="973"/>
      <c r="TPN206" s="973"/>
      <c r="TPO206" s="973"/>
      <c r="TPP206" s="973"/>
      <c r="TPQ206" s="973"/>
      <c r="TPR206" s="973"/>
      <c r="TPS206" s="973"/>
      <c r="TPT206" s="973"/>
      <c r="TPU206" s="973"/>
      <c r="TPV206" s="973"/>
      <c r="TPW206" s="973"/>
      <c r="TPX206" s="973"/>
      <c r="TPY206" s="973"/>
      <c r="TPZ206" s="973"/>
      <c r="TQA206" s="973"/>
      <c r="TQB206" s="973"/>
      <c r="TQC206" s="973"/>
      <c r="TQD206" s="973"/>
      <c r="TQE206" s="973"/>
      <c r="TQF206" s="973"/>
      <c r="TQG206" s="973"/>
      <c r="TQH206" s="973"/>
      <c r="TQI206" s="973"/>
      <c r="TQJ206" s="973"/>
      <c r="TQK206" s="973"/>
      <c r="TQL206" s="973"/>
      <c r="TQM206" s="973"/>
      <c r="TQN206" s="973"/>
      <c r="TQO206" s="973"/>
      <c r="TQP206" s="973"/>
      <c r="TQQ206" s="973"/>
      <c r="TQR206" s="973"/>
      <c r="TQS206" s="973"/>
      <c r="TQT206" s="973"/>
      <c r="TQU206" s="973"/>
      <c r="TQV206" s="973"/>
      <c r="TQW206" s="973"/>
      <c r="TQX206" s="973"/>
      <c r="TQY206" s="973"/>
      <c r="TQZ206" s="973"/>
      <c r="TRA206" s="973"/>
      <c r="TRB206" s="973"/>
      <c r="TRC206" s="973"/>
      <c r="TRD206" s="973"/>
      <c r="TRE206" s="973"/>
      <c r="TRF206" s="973"/>
      <c r="TRG206" s="973"/>
      <c r="TRH206" s="973"/>
      <c r="TRI206" s="973"/>
      <c r="TRJ206" s="973"/>
      <c r="TRK206" s="973"/>
      <c r="TRL206" s="973"/>
      <c r="TRM206" s="973"/>
      <c r="TRN206" s="973"/>
      <c r="TRO206" s="973"/>
      <c r="TRP206" s="973"/>
      <c r="TRQ206" s="973"/>
      <c r="TRR206" s="973"/>
      <c r="TRS206" s="973"/>
      <c r="TRT206" s="973"/>
      <c r="TRU206" s="973"/>
      <c r="TRV206" s="973"/>
      <c r="TRW206" s="973"/>
      <c r="TRX206" s="973"/>
      <c r="TRY206" s="973"/>
      <c r="TRZ206" s="973"/>
      <c r="TSA206" s="973"/>
      <c r="TSB206" s="973"/>
      <c r="TSC206" s="973"/>
      <c r="TSD206" s="973"/>
      <c r="TSE206" s="973"/>
      <c r="TSF206" s="973"/>
      <c r="TSG206" s="973"/>
      <c r="TSH206" s="973"/>
      <c r="TSI206" s="973"/>
      <c r="TSJ206" s="973"/>
      <c r="TSK206" s="973"/>
      <c r="TSL206" s="973"/>
      <c r="TSM206" s="973"/>
      <c r="TSN206" s="973"/>
      <c r="TSO206" s="973"/>
      <c r="TSP206" s="973"/>
      <c r="TSQ206" s="973"/>
      <c r="TSR206" s="973"/>
      <c r="TSS206" s="973"/>
      <c r="TST206" s="973"/>
      <c r="TSU206" s="973"/>
      <c r="TSV206" s="973"/>
      <c r="TSW206" s="973"/>
      <c r="TSX206" s="973"/>
      <c r="TSY206" s="973"/>
      <c r="TSZ206" s="973"/>
      <c r="TTA206" s="973"/>
      <c r="TTB206" s="973"/>
      <c r="TTC206" s="973"/>
      <c r="TTD206" s="973"/>
      <c r="TTE206" s="973"/>
      <c r="TTF206" s="973"/>
      <c r="TTG206" s="973"/>
      <c r="TTH206" s="973"/>
      <c r="TTI206" s="973"/>
      <c r="TTJ206" s="973"/>
      <c r="TTK206" s="973"/>
      <c r="TTL206" s="973"/>
      <c r="TTM206" s="973"/>
      <c r="TTN206" s="973"/>
      <c r="TTO206" s="973"/>
      <c r="TTP206" s="973"/>
      <c r="TTQ206" s="973"/>
      <c r="TTR206" s="973"/>
      <c r="TTS206" s="973"/>
      <c r="TTT206" s="973"/>
      <c r="TTU206" s="973"/>
      <c r="TTV206" s="973"/>
      <c r="TTW206" s="973"/>
      <c r="TTX206" s="973"/>
      <c r="TTY206" s="973"/>
      <c r="TTZ206" s="973"/>
      <c r="TUA206" s="973"/>
      <c r="TUB206" s="973"/>
      <c r="TUC206" s="973"/>
      <c r="TUD206" s="973"/>
      <c r="TUE206" s="973"/>
      <c r="TUF206" s="973"/>
      <c r="TUG206" s="973"/>
      <c r="TUH206" s="973"/>
      <c r="TUI206" s="973"/>
      <c r="TUJ206" s="973"/>
      <c r="TUK206" s="973"/>
      <c r="TUL206" s="973"/>
      <c r="TUM206" s="973"/>
      <c r="TUN206" s="973"/>
      <c r="TUO206" s="973"/>
      <c r="TUP206" s="973"/>
      <c r="TUQ206" s="973"/>
      <c r="TUR206" s="973"/>
      <c r="TUS206" s="973"/>
      <c r="TUT206" s="973"/>
      <c r="TUU206" s="973"/>
      <c r="TUV206" s="973"/>
      <c r="TUW206" s="973"/>
      <c r="TUX206" s="973"/>
      <c r="TUY206" s="973"/>
      <c r="TUZ206" s="973"/>
      <c r="TVA206" s="973"/>
      <c r="TVB206" s="973"/>
      <c r="TVC206" s="973"/>
      <c r="TVD206" s="973"/>
      <c r="TVE206" s="973"/>
      <c r="TVF206" s="973"/>
      <c r="TVG206" s="973"/>
      <c r="TVH206" s="973"/>
      <c r="TVI206" s="973"/>
      <c r="TVJ206" s="973"/>
      <c r="TVK206" s="973"/>
      <c r="TVL206" s="973"/>
      <c r="TVM206" s="973"/>
      <c r="TVN206" s="973"/>
      <c r="TVO206" s="973"/>
      <c r="TVP206" s="973"/>
      <c r="TVQ206" s="973"/>
      <c r="TVR206" s="973"/>
      <c r="TVS206" s="973"/>
      <c r="TVT206" s="973"/>
      <c r="TVU206" s="973"/>
      <c r="TVV206" s="973"/>
      <c r="TVW206" s="973"/>
      <c r="TVX206" s="973"/>
      <c r="TVY206" s="973"/>
      <c r="TVZ206" s="973"/>
      <c r="TWA206" s="973"/>
      <c r="TWB206" s="973"/>
      <c r="TWC206" s="973"/>
      <c r="TWD206" s="973"/>
      <c r="TWE206" s="973"/>
      <c r="TWF206" s="973"/>
      <c r="TWG206" s="973"/>
      <c r="TWH206" s="973"/>
      <c r="TWI206" s="973"/>
      <c r="TWJ206" s="973"/>
      <c r="TWK206" s="973"/>
      <c r="TWL206" s="973"/>
      <c r="TWM206" s="973"/>
      <c r="TWN206" s="973"/>
      <c r="TWO206" s="973"/>
      <c r="TWP206" s="973"/>
      <c r="TWQ206" s="973"/>
      <c r="TWR206" s="973"/>
      <c r="TWS206" s="973"/>
      <c r="TWT206" s="973"/>
      <c r="TWU206" s="973"/>
      <c r="TWV206" s="973"/>
      <c r="TWW206" s="973"/>
      <c r="TWX206" s="973"/>
      <c r="TWY206" s="973"/>
      <c r="TWZ206" s="973"/>
      <c r="TXA206" s="973"/>
      <c r="TXB206" s="973"/>
      <c r="TXC206" s="973"/>
      <c r="TXD206" s="973"/>
      <c r="TXE206" s="973"/>
      <c r="TXF206" s="973"/>
      <c r="TXG206" s="973"/>
      <c r="TXH206" s="973"/>
      <c r="TXI206" s="973"/>
      <c r="TXJ206" s="973"/>
      <c r="TXK206" s="973"/>
      <c r="TXL206" s="973"/>
      <c r="TXM206" s="973"/>
      <c r="TXN206" s="973"/>
      <c r="TXO206" s="973"/>
      <c r="TXP206" s="973"/>
      <c r="TXQ206" s="973"/>
      <c r="TXR206" s="973"/>
      <c r="TXS206" s="973"/>
      <c r="TXT206" s="973"/>
      <c r="TXU206" s="973"/>
      <c r="TXV206" s="973"/>
      <c r="TXW206" s="973"/>
      <c r="TXX206" s="973"/>
      <c r="TXY206" s="973"/>
      <c r="TXZ206" s="973"/>
      <c r="TYA206" s="973"/>
      <c r="TYB206" s="973"/>
      <c r="TYC206" s="973"/>
      <c r="TYD206" s="973"/>
      <c r="TYE206" s="973"/>
      <c r="TYF206" s="973"/>
      <c r="TYG206" s="973"/>
      <c r="TYH206" s="973"/>
      <c r="TYI206" s="973"/>
      <c r="TYJ206" s="973"/>
      <c r="TYK206" s="973"/>
      <c r="TYL206" s="973"/>
      <c r="TYM206" s="973"/>
      <c r="TYN206" s="973"/>
      <c r="TYO206" s="973"/>
      <c r="TYP206" s="973"/>
      <c r="TYQ206" s="973"/>
      <c r="TYR206" s="973"/>
      <c r="TYS206" s="973"/>
      <c r="TYT206" s="973"/>
      <c r="TYU206" s="973"/>
      <c r="TYV206" s="973"/>
      <c r="TYW206" s="973"/>
      <c r="TYX206" s="973"/>
      <c r="TYY206" s="973"/>
      <c r="TYZ206" s="973"/>
      <c r="TZA206" s="973"/>
      <c r="TZB206" s="973"/>
      <c r="TZC206" s="973"/>
      <c r="TZD206" s="973"/>
      <c r="TZE206" s="973"/>
      <c r="TZF206" s="973"/>
      <c r="TZG206" s="973"/>
      <c r="TZH206" s="973"/>
      <c r="TZI206" s="973"/>
      <c r="TZJ206" s="973"/>
      <c r="TZK206" s="973"/>
      <c r="TZL206" s="973"/>
      <c r="TZM206" s="973"/>
      <c r="TZN206" s="973"/>
      <c r="TZO206" s="973"/>
      <c r="TZP206" s="973"/>
      <c r="TZQ206" s="973"/>
      <c r="TZR206" s="973"/>
      <c r="TZS206" s="973"/>
      <c r="TZT206" s="973"/>
      <c r="TZU206" s="973"/>
      <c r="TZV206" s="973"/>
      <c r="TZW206" s="973"/>
      <c r="TZX206" s="973"/>
      <c r="TZY206" s="973"/>
      <c r="TZZ206" s="973"/>
      <c r="UAA206" s="973"/>
      <c r="UAB206" s="973"/>
      <c r="UAC206" s="973"/>
      <c r="UAD206" s="973"/>
      <c r="UAE206" s="973"/>
      <c r="UAF206" s="973"/>
      <c r="UAG206" s="973"/>
      <c r="UAH206" s="973"/>
      <c r="UAI206" s="973"/>
      <c r="UAJ206" s="973"/>
      <c r="UAK206" s="973"/>
      <c r="UAL206" s="973"/>
      <c r="UAM206" s="973"/>
      <c r="UAN206" s="973"/>
      <c r="UAO206" s="973"/>
      <c r="UAP206" s="973"/>
      <c r="UAQ206" s="973"/>
      <c r="UAR206" s="973"/>
      <c r="UAS206" s="973"/>
      <c r="UAT206" s="973"/>
      <c r="UAU206" s="973"/>
      <c r="UAV206" s="973"/>
      <c r="UAW206" s="973"/>
      <c r="UAX206" s="973"/>
      <c r="UAY206" s="973"/>
      <c r="UAZ206" s="973"/>
      <c r="UBA206" s="973"/>
      <c r="UBB206" s="973"/>
      <c r="UBC206" s="973"/>
      <c r="UBD206" s="973"/>
      <c r="UBE206" s="973"/>
      <c r="UBF206" s="973"/>
      <c r="UBG206" s="973"/>
      <c r="UBH206" s="973"/>
      <c r="UBI206" s="973"/>
      <c r="UBJ206" s="973"/>
      <c r="UBK206" s="973"/>
      <c r="UBL206" s="973"/>
      <c r="UBM206" s="973"/>
      <c r="UBN206" s="973"/>
      <c r="UBO206" s="973"/>
      <c r="UBP206" s="973"/>
      <c r="UBQ206" s="973"/>
      <c r="UBR206" s="973"/>
      <c r="UBS206" s="973"/>
      <c r="UBT206" s="973"/>
      <c r="UBU206" s="973"/>
      <c r="UBV206" s="973"/>
      <c r="UBW206" s="973"/>
      <c r="UBX206" s="973"/>
      <c r="UBY206" s="973"/>
      <c r="UBZ206" s="973"/>
      <c r="UCA206" s="973"/>
      <c r="UCB206" s="973"/>
      <c r="UCC206" s="973"/>
      <c r="UCD206" s="973"/>
      <c r="UCE206" s="973"/>
      <c r="UCF206" s="973"/>
      <c r="UCG206" s="973"/>
      <c r="UCH206" s="973"/>
      <c r="UCI206" s="973"/>
      <c r="UCJ206" s="973"/>
      <c r="UCK206" s="973"/>
      <c r="UCL206" s="973"/>
      <c r="UCM206" s="973"/>
      <c r="UCN206" s="973"/>
      <c r="UCO206" s="973"/>
      <c r="UCP206" s="973"/>
      <c r="UCQ206" s="973"/>
      <c r="UCR206" s="973"/>
      <c r="UCS206" s="973"/>
      <c r="UCT206" s="973"/>
      <c r="UCU206" s="973"/>
      <c r="UCV206" s="973"/>
      <c r="UCW206" s="973"/>
      <c r="UCX206" s="973"/>
      <c r="UCY206" s="973"/>
      <c r="UCZ206" s="973"/>
      <c r="UDA206" s="973"/>
      <c r="UDB206" s="973"/>
      <c r="UDC206" s="973"/>
      <c r="UDD206" s="973"/>
      <c r="UDE206" s="973"/>
      <c r="UDF206" s="973"/>
      <c r="UDG206" s="973"/>
      <c r="UDH206" s="973"/>
      <c r="UDI206" s="973"/>
      <c r="UDJ206" s="973"/>
      <c r="UDK206" s="973"/>
      <c r="UDL206" s="973"/>
      <c r="UDM206" s="973"/>
      <c r="UDN206" s="973"/>
      <c r="UDO206" s="973"/>
      <c r="UDP206" s="973"/>
      <c r="UDQ206" s="973"/>
      <c r="UDR206" s="973"/>
      <c r="UDS206" s="973"/>
      <c r="UDT206" s="973"/>
      <c r="UDU206" s="973"/>
      <c r="UDV206" s="973"/>
      <c r="UDW206" s="973"/>
      <c r="UDX206" s="973"/>
      <c r="UDY206" s="973"/>
      <c r="UDZ206" s="973"/>
      <c r="UEA206" s="973"/>
      <c r="UEB206" s="973"/>
      <c r="UEC206" s="973"/>
      <c r="UED206" s="973"/>
      <c r="UEE206" s="973"/>
      <c r="UEF206" s="973"/>
      <c r="UEG206" s="973"/>
      <c r="UEH206" s="973"/>
      <c r="UEI206" s="973"/>
      <c r="UEJ206" s="973"/>
      <c r="UEK206" s="973"/>
      <c r="UEL206" s="973"/>
      <c r="UEM206" s="973"/>
      <c r="UEN206" s="973"/>
      <c r="UEO206" s="973"/>
      <c r="UEP206" s="973"/>
      <c r="UEQ206" s="973"/>
      <c r="UER206" s="973"/>
      <c r="UES206" s="973"/>
      <c r="UET206" s="973"/>
      <c r="UEU206" s="973"/>
      <c r="UEV206" s="973"/>
      <c r="UEW206" s="973"/>
      <c r="UEX206" s="973"/>
      <c r="UEY206" s="973"/>
      <c r="UEZ206" s="973"/>
      <c r="UFA206" s="973"/>
      <c r="UFB206" s="973"/>
      <c r="UFC206" s="973"/>
      <c r="UFD206" s="973"/>
      <c r="UFE206" s="973"/>
      <c r="UFF206" s="973"/>
      <c r="UFG206" s="973"/>
      <c r="UFH206" s="973"/>
      <c r="UFI206" s="973"/>
      <c r="UFJ206" s="973"/>
      <c r="UFK206" s="973"/>
      <c r="UFL206" s="973"/>
      <c r="UFM206" s="973"/>
      <c r="UFN206" s="973"/>
      <c r="UFO206" s="973"/>
      <c r="UFP206" s="973"/>
      <c r="UFQ206" s="973"/>
      <c r="UFR206" s="973"/>
      <c r="UFS206" s="973"/>
      <c r="UFT206" s="973"/>
      <c r="UFU206" s="973"/>
      <c r="UFV206" s="973"/>
      <c r="UFW206" s="973"/>
      <c r="UFX206" s="973"/>
      <c r="UFY206" s="973"/>
      <c r="UFZ206" s="973"/>
      <c r="UGA206" s="973"/>
      <c r="UGB206" s="973"/>
      <c r="UGC206" s="973"/>
      <c r="UGD206" s="973"/>
      <c r="UGE206" s="973"/>
      <c r="UGF206" s="973"/>
      <c r="UGG206" s="973"/>
      <c r="UGH206" s="973"/>
      <c r="UGI206" s="973"/>
      <c r="UGJ206" s="973"/>
      <c r="UGK206" s="973"/>
      <c r="UGL206" s="973"/>
      <c r="UGM206" s="973"/>
      <c r="UGN206" s="973"/>
      <c r="UGO206" s="973"/>
      <c r="UGP206" s="973"/>
      <c r="UGQ206" s="973"/>
      <c r="UGR206" s="973"/>
      <c r="UGS206" s="973"/>
      <c r="UGT206" s="973"/>
      <c r="UGU206" s="973"/>
      <c r="UGV206" s="973"/>
      <c r="UGW206" s="973"/>
      <c r="UGX206" s="973"/>
      <c r="UGY206" s="973"/>
      <c r="UGZ206" s="973"/>
      <c r="UHA206" s="973"/>
      <c r="UHB206" s="973"/>
      <c r="UHC206" s="973"/>
      <c r="UHD206" s="973"/>
      <c r="UHE206" s="973"/>
      <c r="UHF206" s="973"/>
      <c r="UHG206" s="973"/>
      <c r="UHH206" s="973"/>
      <c r="UHI206" s="973"/>
      <c r="UHJ206" s="973"/>
      <c r="UHK206" s="973"/>
      <c r="UHL206" s="973"/>
      <c r="UHM206" s="973"/>
      <c r="UHN206" s="973"/>
      <c r="UHO206" s="973"/>
      <c r="UHP206" s="973"/>
      <c r="UHQ206" s="973"/>
      <c r="UHR206" s="973"/>
      <c r="UHS206" s="973"/>
      <c r="UHT206" s="973"/>
      <c r="UHU206" s="973"/>
      <c r="UHV206" s="973"/>
      <c r="UHW206" s="973"/>
      <c r="UHX206" s="973"/>
      <c r="UHY206" s="973"/>
      <c r="UHZ206" s="973"/>
      <c r="UIA206" s="973"/>
      <c r="UIB206" s="973"/>
      <c r="UIC206" s="973"/>
      <c r="UID206" s="973"/>
      <c r="UIE206" s="973"/>
      <c r="UIF206" s="973"/>
      <c r="UIG206" s="973"/>
      <c r="UIH206" s="973"/>
      <c r="UII206" s="973"/>
      <c r="UIJ206" s="973"/>
      <c r="UIK206" s="973"/>
      <c r="UIL206" s="973"/>
      <c r="UIM206" s="973"/>
      <c r="UIN206" s="973"/>
      <c r="UIO206" s="973"/>
      <c r="UIP206" s="973"/>
      <c r="UIQ206" s="973"/>
      <c r="UIR206" s="973"/>
      <c r="UIS206" s="973"/>
      <c r="UIT206" s="973"/>
      <c r="UIU206" s="973"/>
      <c r="UIV206" s="973"/>
      <c r="UIW206" s="973"/>
      <c r="UIX206" s="973"/>
      <c r="UIY206" s="973"/>
      <c r="UIZ206" s="973"/>
      <c r="UJA206" s="973"/>
      <c r="UJB206" s="973"/>
      <c r="UJC206" s="973"/>
      <c r="UJD206" s="973"/>
      <c r="UJE206" s="973"/>
      <c r="UJF206" s="973"/>
      <c r="UJG206" s="973"/>
      <c r="UJH206" s="973"/>
      <c r="UJI206" s="973"/>
      <c r="UJJ206" s="973"/>
      <c r="UJK206" s="973"/>
      <c r="UJL206" s="973"/>
      <c r="UJM206" s="973"/>
      <c r="UJN206" s="973"/>
      <c r="UJO206" s="973"/>
      <c r="UJP206" s="973"/>
      <c r="UJQ206" s="973"/>
      <c r="UJR206" s="973"/>
      <c r="UJS206" s="973"/>
      <c r="UJT206" s="973"/>
      <c r="UJU206" s="973"/>
      <c r="UJV206" s="973"/>
      <c r="UJW206" s="973"/>
      <c r="UJX206" s="973"/>
      <c r="UJY206" s="973"/>
      <c r="UJZ206" s="973"/>
      <c r="UKA206" s="973"/>
      <c r="UKB206" s="973"/>
      <c r="UKC206" s="973"/>
      <c r="UKD206" s="973"/>
      <c r="UKE206" s="973"/>
      <c r="UKF206" s="973"/>
      <c r="UKG206" s="973"/>
      <c r="UKH206" s="973"/>
      <c r="UKI206" s="973"/>
      <c r="UKJ206" s="973"/>
      <c r="UKK206" s="973"/>
      <c r="UKL206" s="973"/>
      <c r="UKM206" s="973"/>
      <c r="UKN206" s="973"/>
      <c r="UKO206" s="973"/>
      <c r="UKP206" s="973"/>
      <c r="UKQ206" s="973"/>
      <c r="UKR206" s="973"/>
      <c r="UKS206" s="973"/>
      <c r="UKT206" s="973"/>
      <c r="UKU206" s="973"/>
      <c r="UKV206" s="973"/>
      <c r="UKW206" s="973"/>
      <c r="UKX206" s="973"/>
      <c r="UKY206" s="973"/>
      <c r="UKZ206" s="973"/>
      <c r="ULA206" s="973"/>
      <c r="ULB206" s="973"/>
      <c r="ULC206" s="973"/>
      <c r="ULD206" s="973"/>
      <c r="ULE206" s="973"/>
      <c r="ULF206" s="973"/>
      <c r="ULG206" s="973"/>
      <c r="ULH206" s="973"/>
      <c r="ULI206" s="973"/>
      <c r="ULJ206" s="973"/>
      <c r="ULK206" s="973"/>
      <c r="ULL206" s="973"/>
      <c r="ULM206" s="973"/>
      <c r="ULN206" s="973"/>
      <c r="ULO206" s="973"/>
      <c r="ULP206" s="973"/>
      <c r="ULQ206" s="973"/>
      <c r="ULR206" s="973"/>
      <c r="ULS206" s="973"/>
      <c r="ULT206" s="973"/>
      <c r="ULU206" s="973"/>
      <c r="ULV206" s="973"/>
      <c r="ULW206" s="973"/>
      <c r="ULX206" s="973"/>
      <c r="ULY206" s="973"/>
      <c r="ULZ206" s="973"/>
      <c r="UMA206" s="973"/>
      <c r="UMB206" s="973"/>
      <c r="UMC206" s="973"/>
      <c r="UMD206" s="973"/>
      <c r="UME206" s="973"/>
      <c r="UMF206" s="973"/>
      <c r="UMG206" s="973"/>
      <c r="UMH206" s="973"/>
      <c r="UMI206" s="973"/>
      <c r="UMJ206" s="973"/>
      <c r="UMK206" s="973"/>
      <c r="UML206" s="973"/>
      <c r="UMM206" s="973"/>
      <c r="UMN206" s="973"/>
      <c r="UMO206" s="973"/>
      <c r="UMP206" s="973"/>
      <c r="UMQ206" s="973"/>
      <c r="UMR206" s="973"/>
      <c r="UMS206" s="973"/>
      <c r="UMT206" s="973"/>
      <c r="UMU206" s="973"/>
      <c r="UMV206" s="973"/>
      <c r="UMW206" s="973"/>
      <c r="UMX206" s="973"/>
      <c r="UMY206" s="973"/>
      <c r="UMZ206" s="973"/>
      <c r="UNA206" s="973"/>
      <c r="UNB206" s="973"/>
      <c r="UNC206" s="973"/>
      <c r="UND206" s="973"/>
      <c r="UNE206" s="973"/>
      <c r="UNF206" s="973"/>
      <c r="UNG206" s="973"/>
      <c r="UNH206" s="973"/>
      <c r="UNI206" s="973"/>
      <c r="UNJ206" s="973"/>
      <c r="UNK206" s="973"/>
      <c r="UNL206" s="973"/>
      <c r="UNM206" s="973"/>
      <c r="UNN206" s="973"/>
      <c r="UNO206" s="973"/>
      <c r="UNP206" s="973"/>
      <c r="UNQ206" s="973"/>
      <c r="UNR206" s="973"/>
      <c r="UNS206" s="973"/>
      <c r="UNT206" s="973"/>
      <c r="UNU206" s="973"/>
      <c r="UNV206" s="973"/>
      <c r="UNW206" s="973"/>
      <c r="UNX206" s="973"/>
      <c r="UNY206" s="973"/>
      <c r="UNZ206" s="973"/>
      <c r="UOA206" s="973"/>
      <c r="UOB206" s="973"/>
      <c r="UOC206" s="973"/>
      <c r="UOD206" s="973"/>
      <c r="UOE206" s="973"/>
      <c r="UOF206" s="973"/>
      <c r="UOG206" s="973"/>
      <c r="UOH206" s="973"/>
      <c r="UOI206" s="973"/>
      <c r="UOJ206" s="973"/>
      <c r="UOK206" s="973"/>
      <c r="UOL206" s="973"/>
      <c r="UOM206" s="973"/>
      <c r="UON206" s="973"/>
      <c r="UOO206" s="973"/>
      <c r="UOP206" s="973"/>
      <c r="UOQ206" s="973"/>
      <c r="UOR206" s="973"/>
      <c r="UOS206" s="973"/>
      <c r="UOT206" s="973"/>
      <c r="UOU206" s="973"/>
      <c r="UOV206" s="973"/>
      <c r="UOW206" s="973"/>
      <c r="UOX206" s="973"/>
      <c r="UOY206" s="973"/>
      <c r="UOZ206" s="973"/>
      <c r="UPA206" s="973"/>
      <c r="UPB206" s="973"/>
      <c r="UPC206" s="973"/>
      <c r="UPD206" s="973"/>
      <c r="UPE206" s="973"/>
      <c r="UPF206" s="973"/>
      <c r="UPG206" s="973"/>
      <c r="UPH206" s="973"/>
      <c r="UPI206" s="973"/>
      <c r="UPJ206" s="973"/>
      <c r="UPK206" s="973"/>
      <c r="UPL206" s="973"/>
      <c r="UPM206" s="973"/>
      <c r="UPN206" s="973"/>
      <c r="UPO206" s="973"/>
      <c r="UPP206" s="973"/>
      <c r="UPQ206" s="973"/>
      <c r="UPR206" s="973"/>
      <c r="UPS206" s="973"/>
      <c r="UPT206" s="973"/>
      <c r="UPU206" s="973"/>
      <c r="UPV206" s="973"/>
      <c r="UPW206" s="973"/>
      <c r="UPX206" s="973"/>
      <c r="UPY206" s="973"/>
      <c r="UPZ206" s="973"/>
      <c r="UQA206" s="973"/>
      <c r="UQB206" s="973"/>
      <c r="UQC206" s="973"/>
      <c r="UQD206" s="973"/>
      <c r="UQE206" s="973"/>
      <c r="UQF206" s="973"/>
      <c r="UQG206" s="973"/>
      <c r="UQH206" s="973"/>
      <c r="UQI206" s="973"/>
      <c r="UQJ206" s="973"/>
      <c r="UQK206" s="973"/>
      <c r="UQL206" s="973"/>
      <c r="UQM206" s="973"/>
      <c r="UQN206" s="973"/>
      <c r="UQO206" s="973"/>
      <c r="UQP206" s="973"/>
      <c r="UQQ206" s="973"/>
      <c r="UQR206" s="973"/>
      <c r="UQS206" s="973"/>
      <c r="UQT206" s="973"/>
      <c r="UQU206" s="973"/>
      <c r="UQV206" s="973"/>
      <c r="UQW206" s="973"/>
      <c r="UQX206" s="973"/>
      <c r="UQY206" s="973"/>
      <c r="UQZ206" s="973"/>
      <c r="URA206" s="973"/>
      <c r="URB206" s="973"/>
      <c r="URC206" s="973"/>
      <c r="URD206" s="973"/>
      <c r="URE206" s="973"/>
      <c r="URF206" s="973"/>
      <c r="URG206" s="973"/>
      <c r="URH206" s="973"/>
      <c r="URI206" s="973"/>
      <c r="URJ206" s="973"/>
      <c r="URK206" s="973"/>
      <c r="URL206" s="973"/>
      <c r="URM206" s="973"/>
      <c r="URN206" s="973"/>
      <c r="URO206" s="973"/>
      <c r="URP206" s="973"/>
      <c r="URQ206" s="973"/>
      <c r="URR206" s="973"/>
      <c r="URS206" s="973"/>
      <c r="URT206" s="973"/>
      <c r="URU206" s="973"/>
      <c r="URV206" s="973"/>
      <c r="URW206" s="973"/>
      <c r="URX206" s="973"/>
      <c r="URY206" s="973"/>
      <c r="URZ206" s="973"/>
      <c r="USA206" s="973"/>
      <c r="USB206" s="973"/>
      <c r="USC206" s="973"/>
      <c r="USD206" s="973"/>
      <c r="USE206" s="973"/>
      <c r="USF206" s="973"/>
      <c r="USG206" s="973"/>
      <c r="USH206" s="973"/>
      <c r="USI206" s="973"/>
      <c r="USJ206" s="973"/>
      <c r="USK206" s="973"/>
      <c r="USL206" s="973"/>
      <c r="USM206" s="973"/>
      <c r="USN206" s="973"/>
      <c r="USO206" s="973"/>
      <c r="USP206" s="973"/>
      <c r="USQ206" s="973"/>
      <c r="USR206" s="973"/>
      <c r="USS206" s="973"/>
      <c r="UST206" s="973"/>
      <c r="USU206" s="973"/>
      <c r="USV206" s="973"/>
      <c r="USW206" s="973"/>
      <c r="USX206" s="973"/>
      <c r="USY206" s="973"/>
      <c r="USZ206" s="973"/>
      <c r="UTA206" s="973"/>
      <c r="UTB206" s="973"/>
      <c r="UTC206" s="973"/>
      <c r="UTD206" s="973"/>
      <c r="UTE206" s="973"/>
      <c r="UTF206" s="973"/>
      <c r="UTG206" s="973"/>
      <c r="UTH206" s="973"/>
      <c r="UTI206" s="973"/>
      <c r="UTJ206" s="973"/>
      <c r="UTK206" s="973"/>
      <c r="UTL206" s="973"/>
      <c r="UTM206" s="973"/>
      <c r="UTN206" s="973"/>
      <c r="UTO206" s="973"/>
      <c r="UTP206" s="973"/>
      <c r="UTQ206" s="973"/>
      <c r="UTR206" s="973"/>
      <c r="UTS206" s="973"/>
      <c r="UTT206" s="973"/>
      <c r="UTU206" s="973"/>
      <c r="UTV206" s="973"/>
      <c r="UTW206" s="973"/>
      <c r="UTX206" s="973"/>
      <c r="UTY206" s="973"/>
      <c r="UTZ206" s="973"/>
      <c r="UUA206" s="973"/>
      <c r="UUB206" s="973"/>
      <c r="UUC206" s="973"/>
      <c r="UUD206" s="973"/>
      <c r="UUE206" s="973"/>
      <c r="UUF206" s="973"/>
      <c r="UUG206" s="973"/>
      <c r="UUH206" s="973"/>
      <c r="UUI206" s="973"/>
      <c r="UUJ206" s="973"/>
      <c r="UUK206" s="973"/>
      <c r="UUL206" s="973"/>
      <c r="UUM206" s="973"/>
      <c r="UUN206" s="973"/>
      <c r="UUO206" s="973"/>
      <c r="UUP206" s="973"/>
      <c r="UUQ206" s="973"/>
      <c r="UUR206" s="973"/>
      <c r="UUS206" s="973"/>
      <c r="UUT206" s="973"/>
      <c r="UUU206" s="973"/>
      <c r="UUV206" s="973"/>
      <c r="UUW206" s="973"/>
      <c r="UUX206" s="973"/>
      <c r="UUY206" s="973"/>
      <c r="UUZ206" s="973"/>
      <c r="UVA206" s="973"/>
      <c r="UVB206" s="973"/>
      <c r="UVC206" s="973"/>
      <c r="UVD206" s="973"/>
      <c r="UVE206" s="973"/>
      <c r="UVF206" s="973"/>
      <c r="UVG206" s="973"/>
      <c r="UVH206" s="973"/>
      <c r="UVI206" s="973"/>
      <c r="UVJ206" s="973"/>
      <c r="UVK206" s="973"/>
      <c r="UVL206" s="973"/>
      <c r="UVM206" s="973"/>
      <c r="UVN206" s="973"/>
      <c r="UVO206" s="973"/>
      <c r="UVP206" s="973"/>
      <c r="UVQ206" s="973"/>
      <c r="UVR206" s="973"/>
      <c r="UVS206" s="973"/>
      <c r="UVT206" s="973"/>
      <c r="UVU206" s="973"/>
      <c r="UVV206" s="973"/>
      <c r="UVW206" s="973"/>
      <c r="UVX206" s="973"/>
      <c r="UVY206" s="973"/>
      <c r="UVZ206" s="973"/>
      <c r="UWA206" s="973"/>
      <c r="UWB206" s="973"/>
      <c r="UWC206" s="973"/>
      <c r="UWD206" s="973"/>
      <c r="UWE206" s="973"/>
      <c r="UWF206" s="973"/>
      <c r="UWG206" s="973"/>
      <c r="UWH206" s="973"/>
      <c r="UWI206" s="973"/>
      <c r="UWJ206" s="973"/>
      <c r="UWK206" s="973"/>
      <c r="UWL206" s="973"/>
      <c r="UWM206" s="973"/>
      <c r="UWN206" s="973"/>
      <c r="UWO206" s="973"/>
      <c r="UWP206" s="973"/>
      <c r="UWQ206" s="973"/>
      <c r="UWR206" s="973"/>
      <c r="UWS206" s="973"/>
      <c r="UWT206" s="973"/>
      <c r="UWU206" s="973"/>
      <c r="UWV206" s="973"/>
      <c r="UWW206" s="973"/>
      <c r="UWX206" s="973"/>
      <c r="UWY206" s="973"/>
      <c r="UWZ206" s="973"/>
      <c r="UXA206" s="973"/>
      <c r="UXB206" s="973"/>
      <c r="UXC206" s="973"/>
      <c r="UXD206" s="973"/>
      <c r="UXE206" s="973"/>
      <c r="UXF206" s="973"/>
      <c r="UXG206" s="973"/>
      <c r="UXH206" s="973"/>
      <c r="UXI206" s="973"/>
      <c r="UXJ206" s="973"/>
      <c r="UXK206" s="973"/>
      <c r="UXL206" s="973"/>
      <c r="UXM206" s="973"/>
      <c r="UXN206" s="973"/>
      <c r="UXO206" s="973"/>
      <c r="UXP206" s="973"/>
      <c r="UXQ206" s="973"/>
      <c r="UXR206" s="973"/>
      <c r="UXS206" s="973"/>
      <c r="UXT206" s="973"/>
      <c r="UXU206" s="973"/>
      <c r="UXV206" s="973"/>
      <c r="UXW206" s="973"/>
      <c r="UXX206" s="973"/>
      <c r="UXY206" s="973"/>
      <c r="UXZ206" s="973"/>
      <c r="UYA206" s="973"/>
      <c r="UYB206" s="973"/>
      <c r="UYC206" s="973"/>
      <c r="UYD206" s="973"/>
      <c r="UYE206" s="973"/>
      <c r="UYF206" s="973"/>
      <c r="UYG206" s="973"/>
      <c r="UYH206" s="973"/>
      <c r="UYI206" s="973"/>
      <c r="UYJ206" s="973"/>
      <c r="UYK206" s="973"/>
      <c r="UYL206" s="973"/>
      <c r="UYM206" s="973"/>
      <c r="UYN206" s="973"/>
      <c r="UYO206" s="973"/>
      <c r="UYP206" s="973"/>
      <c r="UYQ206" s="973"/>
      <c r="UYR206" s="973"/>
      <c r="UYS206" s="973"/>
      <c r="UYT206" s="973"/>
      <c r="UYU206" s="973"/>
      <c r="UYV206" s="973"/>
      <c r="UYW206" s="973"/>
      <c r="UYX206" s="973"/>
      <c r="UYY206" s="973"/>
      <c r="UYZ206" s="973"/>
      <c r="UZA206" s="973"/>
      <c r="UZB206" s="973"/>
      <c r="UZC206" s="973"/>
      <c r="UZD206" s="973"/>
      <c r="UZE206" s="973"/>
      <c r="UZF206" s="973"/>
      <c r="UZG206" s="973"/>
      <c r="UZH206" s="973"/>
      <c r="UZI206" s="973"/>
      <c r="UZJ206" s="973"/>
      <c r="UZK206" s="973"/>
      <c r="UZL206" s="973"/>
      <c r="UZM206" s="973"/>
      <c r="UZN206" s="973"/>
      <c r="UZO206" s="973"/>
      <c r="UZP206" s="973"/>
      <c r="UZQ206" s="973"/>
      <c r="UZR206" s="973"/>
      <c r="UZS206" s="973"/>
      <c r="UZT206" s="973"/>
      <c r="UZU206" s="973"/>
      <c r="UZV206" s="973"/>
      <c r="UZW206" s="973"/>
      <c r="UZX206" s="973"/>
      <c r="UZY206" s="973"/>
      <c r="UZZ206" s="973"/>
      <c r="VAA206" s="973"/>
      <c r="VAB206" s="973"/>
      <c r="VAC206" s="973"/>
      <c r="VAD206" s="973"/>
      <c r="VAE206" s="973"/>
      <c r="VAF206" s="973"/>
      <c r="VAG206" s="973"/>
      <c r="VAH206" s="973"/>
      <c r="VAI206" s="973"/>
      <c r="VAJ206" s="973"/>
      <c r="VAK206" s="973"/>
      <c r="VAL206" s="973"/>
      <c r="VAM206" s="973"/>
      <c r="VAN206" s="973"/>
      <c r="VAO206" s="973"/>
      <c r="VAP206" s="973"/>
      <c r="VAQ206" s="973"/>
      <c r="VAR206" s="973"/>
      <c r="VAS206" s="973"/>
      <c r="VAT206" s="973"/>
      <c r="VAU206" s="973"/>
      <c r="VAV206" s="973"/>
      <c r="VAW206" s="973"/>
      <c r="VAX206" s="973"/>
      <c r="VAY206" s="973"/>
      <c r="VAZ206" s="973"/>
      <c r="VBA206" s="973"/>
      <c r="VBB206" s="973"/>
      <c r="VBC206" s="973"/>
      <c r="VBD206" s="973"/>
      <c r="VBE206" s="973"/>
      <c r="VBF206" s="973"/>
      <c r="VBG206" s="973"/>
      <c r="VBH206" s="973"/>
      <c r="VBI206" s="973"/>
      <c r="VBJ206" s="973"/>
      <c r="VBK206" s="973"/>
      <c r="VBL206" s="973"/>
      <c r="VBM206" s="973"/>
      <c r="VBN206" s="973"/>
      <c r="VBO206" s="973"/>
      <c r="VBP206" s="973"/>
      <c r="VBQ206" s="973"/>
      <c r="VBR206" s="973"/>
      <c r="VBS206" s="973"/>
      <c r="VBT206" s="973"/>
      <c r="VBU206" s="973"/>
      <c r="VBV206" s="973"/>
      <c r="VBW206" s="973"/>
      <c r="VBX206" s="973"/>
      <c r="VBY206" s="973"/>
      <c r="VBZ206" s="973"/>
      <c r="VCA206" s="973"/>
      <c r="VCB206" s="973"/>
      <c r="VCC206" s="973"/>
      <c r="VCD206" s="973"/>
      <c r="VCE206" s="973"/>
      <c r="VCF206" s="973"/>
      <c r="VCG206" s="973"/>
      <c r="VCH206" s="973"/>
      <c r="VCI206" s="973"/>
      <c r="VCJ206" s="973"/>
      <c r="VCK206" s="973"/>
      <c r="VCL206" s="973"/>
      <c r="VCM206" s="973"/>
      <c r="VCN206" s="973"/>
      <c r="VCO206" s="973"/>
      <c r="VCP206" s="973"/>
      <c r="VCQ206" s="973"/>
      <c r="VCR206" s="973"/>
      <c r="VCS206" s="973"/>
      <c r="VCT206" s="973"/>
      <c r="VCU206" s="973"/>
      <c r="VCV206" s="973"/>
      <c r="VCW206" s="973"/>
      <c r="VCX206" s="973"/>
      <c r="VCY206" s="973"/>
      <c r="VCZ206" s="973"/>
      <c r="VDA206" s="973"/>
      <c r="VDB206" s="973"/>
      <c r="VDC206" s="973"/>
      <c r="VDD206" s="973"/>
      <c r="VDE206" s="973"/>
      <c r="VDF206" s="973"/>
      <c r="VDG206" s="973"/>
      <c r="VDH206" s="973"/>
      <c r="VDI206" s="973"/>
      <c r="VDJ206" s="973"/>
      <c r="VDK206" s="973"/>
      <c r="VDL206" s="973"/>
      <c r="VDM206" s="973"/>
      <c r="VDN206" s="973"/>
      <c r="VDO206" s="973"/>
      <c r="VDP206" s="973"/>
      <c r="VDQ206" s="973"/>
      <c r="VDR206" s="973"/>
      <c r="VDS206" s="973"/>
      <c r="VDT206" s="973"/>
      <c r="VDU206" s="973"/>
      <c r="VDV206" s="973"/>
      <c r="VDW206" s="973"/>
      <c r="VDX206" s="973"/>
      <c r="VDY206" s="973"/>
      <c r="VDZ206" s="973"/>
      <c r="VEA206" s="973"/>
      <c r="VEB206" s="973"/>
      <c r="VEC206" s="973"/>
      <c r="VED206" s="973"/>
      <c r="VEE206" s="973"/>
      <c r="VEF206" s="973"/>
      <c r="VEG206" s="973"/>
      <c r="VEH206" s="973"/>
      <c r="VEI206" s="973"/>
      <c r="VEJ206" s="973"/>
      <c r="VEK206" s="973"/>
      <c r="VEL206" s="973"/>
      <c r="VEM206" s="973"/>
      <c r="VEN206" s="973"/>
      <c r="VEO206" s="973"/>
      <c r="VEP206" s="973"/>
      <c r="VEQ206" s="973"/>
      <c r="VER206" s="973"/>
      <c r="VES206" s="973"/>
      <c r="VET206" s="973"/>
      <c r="VEU206" s="973"/>
      <c r="VEV206" s="973"/>
      <c r="VEW206" s="973"/>
      <c r="VEX206" s="973"/>
      <c r="VEY206" s="973"/>
      <c r="VEZ206" s="973"/>
      <c r="VFA206" s="973"/>
      <c r="VFB206" s="973"/>
      <c r="VFC206" s="973"/>
      <c r="VFD206" s="973"/>
      <c r="VFE206" s="973"/>
      <c r="VFF206" s="973"/>
      <c r="VFG206" s="973"/>
      <c r="VFH206" s="973"/>
      <c r="VFI206" s="973"/>
      <c r="VFJ206" s="973"/>
      <c r="VFK206" s="973"/>
      <c r="VFL206" s="973"/>
      <c r="VFM206" s="973"/>
      <c r="VFN206" s="973"/>
      <c r="VFO206" s="973"/>
      <c r="VFP206" s="973"/>
      <c r="VFQ206" s="973"/>
      <c r="VFR206" s="973"/>
      <c r="VFS206" s="973"/>
      <c r="VFT206" s="973"/>
      <c r="VFU206" s="973"/>
      <c r="VFV206" s="973"/>
      <c r="VFW206" s="973"/>
      <c r="VFX206" s="973"/>
      <c r="VFY206" s="973"/>
      <c r="VFZ206" s="973"/>
      <c r="VGA206" s="973"/>
      <c r="VGB206" s="973"/>
      <c r="VGC206" s="973"/>
      <c r="VGD206" s="973"/>
      <c r="VGE206" s="973"/>
      <c r="VGF206" s="973"/>
      <c r="VGG206" s="973"/>
      <c r="VGH206" s="973"/>
      <c r="VGI206" s="973"/>
      <c r="VGJ206" s="973"/>
      <c r="VGK206" s="973"/>
      <c r="VGL206" s="973"/>
      <c r="VGM206" s="973"/>
      <c r="VGN206" s="973"/>
      <c r="VGO206" s="973"/>
      <c r="VGP206" s="973"/>
      <c r="VGQ206" s="973"/>
      <c r="VGR206" s="973"/>
      <c r="VGS206" s="973"/>
      <c r="VGT206" s="973"/>
      <c r="VGU206" s="973"/>
      <c r="VGV206" s="973"/>
      <c r="VGW206" s="973"/>
      <c r="VGX206" s="973"/>
      <c r="VGY206" s="973"/>
      <c r="VGZ206" s="973"/>
      <c r="VHA206" s="973"/>
      <c r="VHB206" s="973"/>
      <c r="VHC206" s="973"/>
      <c r="VHD206" s="973"/>
      <c r="VHE206" s="973"/>
      <c r="VHF206" s="973"/>
      <c r="VHG206" s="973"/>
      <c r="VHH206" s="973"/>
      <c r="VHI206" s="973"/>
      <c r="VHJ206" s="973"/>
      <c r="VHK206" s="973"/>
      <c r="VHL206" s="973"/>
      <c r="VHM206" s="973"/>
      <c r="VHN206" s="973"/>
      <c r="VHO206" s="973"/>
      <c r="VHP206" s="973"/>
      <c r="VHQ206" s="973"/>
      <c r="VHR206" s="973"/>
      <c r="VHS206" s="973"/>
      <c r="VHT206" s="973"/>
      <c r="VHU206" s="973"/>
      <c r="VHV206" s="973"/>
      <c r="VHW206" s="973"/>
      <c r="VHX206" s="973"/>
      <c r="VHY206" s="973"/>
      <c r="VHZ206" s="973"/>
      <c r="VIA206" s="973"/>
      <c r="VIB206" s="973"/>
      <c r="VIC206" s="973"/>
      <c r="VID206" s="973"/>
      <c r="VIE206" s="973"/>
      <c r="VIF206" s="973"/>
      <c r="VIG206" s="973"/>
      <c r="VIH206" s="973"/>
      <c r="VII206" s="973"/>
      <c r="VIJ206" s="973"/>
      <c r="VIK206" s="973"/>
      <c r="VIL206" s="973"/>
      <c r="VIM206" s="973"/>
      <c r="VIN206" s="973"/>
      <c r="VIO206" s="973"/>
      <c r="VIP206" s="973"/>
      <c r="VIQ206" s="973"/>
      <c r="VIR206" s="973"/>
      <c r="VIS206" s="973"/>
      <c r="VIT206" s="973"/>
      <c r="VIU206" s="973"/>
      <c r="VIV206" s="973"/>
      <c r="VIW206" s="973"/>
      <c r="VIX206" s="973"/>
      <c r="VIY206" s="973"/>
      <c r="VIZ206" s="973"/>
      <c r="VJA206" s="973"/>
      <c r="VJB206" s="973"/>
      <c r="VJC206" s="973"/>
      <c r="VJD206" s="973"/>
      <c r="VJE206" s="973"/>
      <c r="VJF206" s="973"/>
      <c r="VJG206" s="973"/>
      <c r="VJH206" s="973"/>
      <c r="VJI206" s="973"/>
      <c r="VJJ206" s="973"/>
      <c r="VJK206" s="973"/>
      <c r="VJL206" s="973"/>
      <c r="VJM206" s="973"/>
      <c r="VJN206" s="973"/>
      <c r="VJO206" s="973"/>
      <c r="VJP206" s="973"/>
      <c r="VJQ206" s="973"/>
      <c r="VJR206" s="973"/>
      <c r="VJS206" s="973"/>
      <c r="VJT206" s="973"/>
      <c r="VJU206" s="973"/>
      <c r="VJV206" s="973"/>
      <c r="VJW206" s="973"/>
      <c r="VJX206" s="973"/>
      <c r="VJY206" s="973"/>
      <c r="VJZ206" s="973"/>
      <c r="VKA206" s="973"/>
      <c r="VKB206" s="973"/>
      <c r="VKC206" s="973"/>
      <c r="VKD206" s="973"/>
      <c r="VKE206" s="973"/>
      <c r="VKF206" s="973"/>
      <c r="VKG206" s="973"/>
      <c r="VKH206" s="973"/>
      <c r="VKI206" s="973"/>
      <c r="VKJ206" s="973"/>
      <c r="VKK206" s="973"/>
      <c r="VKL206" s="973"/>
      <c r="VKM206" s="973"/>
      <c r="VKN206" s="973"/>
      <c r="VKO206" s="973"/>
      <c r="VKP206" s="973"/>
      <c r="VKQ206" s="973"/>
      <c r="VKR206" s="973"/>
      <c r="VKS206" s="973"/>
      <c r="VKT206" s="973"/>
      <c r="VKU206" s="973"/>
      <c r="VKV206" s="973"/>
      <c r="VKW206" s="973"/>
      <c r="VKX206" s="973"/>
      <c r="VKY206" s="973"/>
      <c r="VKZ206" s="973"/>
      <c r="VLA206" s="973"/>
      <c r="VLB206" s="973"/>
      <c r="VLC206" s="973"/>
      <c r="VLD206" s="973"/>
      <c r="VLE206" s="973"/>
      <c r="VLF206" s="973"/>
      <c r="VLG206" s="973"/>
      <c r="VLH206" s="973"/>
      <c r="VLI206" s="973"/>
      <c r="VLJ206" s="973"/>
      <c r="VLK206" s="973"/>
      <c r="VLL206" s="973"/>
      <c r="VLM206" s="973"/>
      <c r="VLN206" s="973"/>
      <c r="VLO206" s="973"/>
      <c r="VLP206" s="973"/>
      <c r="VLQ206" s="973"/>
      <c r="VLR206" s="973"/>
      <c r="VLS206" s="973"/>
      <c r="VLT206" s="973"/>
      <c r="VLU206" s="973"/>
      <c r="VLV206" s="973"/>
      <c r="VLW206" s="973"/>
      <c r="VLX206" s="973"/>
      <c r="VLY206" s="973"/>
      <c r="VLZ206" s="973"/>
      <c r="VMA206" s="973"/>
      <c r="VMB206" s="973"/>
      <c r="VMC206" s="973"/>
      <c r="VMD206" s="973"/>
      <c r="VME206" s="973"/>
      <c r="VMF206" s="973"/>
      <c r="VMG206" s="973"/>
      <c r="VMH206" s="973"/>
      <c r="VMI206" s="973"/>
      <c r="VMJ206" s="973"/>
      <c r="VMK206" s="973"/>
      <c r="VML206" s="973"/>
      <c r="VMM206" s="973"/>
      <c r="VMN206" s="973"/>
      <c r="VMO206" s="973"/>
      <c r="VMP206" s="973"/>
      <c r="VMQ206" s="973"/>
      <c r="VMR206" s="973"/>
      <c r="VMS206" s="973"/>
      <c r="VMT206" s="973"/>
      <c r="VMU206" s="973"/>
      <c r="VMV206" s="973"/>
      <c r="VMW206" s="973"/>
      <c r="VMX206" s="973"/>
      <c r="VMY206" s="973"/>
      <c r="VMZ206" s="973"/>
      <c r="VNA206" s="973"/>
      <c r="VNB206" s="973"/>
      <c r="VNC206" s="973"/>
      <c r="VND206" s="973"/>
      <c r="VNE206" s="973"/>
      <c r="VNF206" s="973"/>
      <c r="VNG206" s="973"/>
      <c r="VNH206" s="973"/>
      <c r="VNI206" s="973"/>
      <c r="VNJ206" s="973"/>
      <c r="VNK206" s="973"/>
      <c r="VNL206" s="973"/>
      <c r="VNM206" s="973"/>
      <c r="VNN206" s="973"/>
      <c r="VNO206" s="973"/>
      <c r="VNP206" s="973"/>
      <c r="VNQ206" s="973"/>
      <c r="VNR206" s="973"/>
      <c r="VNS206" s="973"/>
      <c r="VNT206" s="973"/>
      <c r="VNU206" s="973"/>
      <c r="VNV206" s="973"/>
      <c r="VNW206" s="973"/>
      <c r="VNX206" s="973"/>
      <c r="VNY206" s="973"/>
      <c r="VNZ206" s="973"/>
      <c r="VOA206" s="973"/>
      <c r="VOB206" s="973"/>
      <c r="VOC206" s="973"/>
      <c r="VOD206" s="973"/>
      <c r="VOE206" s="973"/>
      <c r="VOF206" s="973"/>
      <c r="VOG206" s="973"/>
      <c r="VOH206" s="973"/>
      <c r="VOI206" s="973"/>
      <c r="VOJ206" s="973"/>
      <c r="VOK206" s="973"/>
      <c r="VOL206" s="973"/>
      <c r="VOM206" s="973"/>
      <c r="VON206" s="973"/>
      <c r="VOO206" s="973"/>
      <c r="VOP206" s="973"/>
      <c r="VOQ206" s="973"/>
      <c r="VOR206" s="973"/>
      <c r="VOS206" s="973"/>
      <c r="VOT206" s="973"/>
      <c r="VOU206" s="973"/>
      <c r="VOV206" s="973"/>
      <c r="VOW206" s="973"/>
      <c r="VOX206" s="973"/>
      <c r="VOY206" s="973"/>
      <c r="VOZ206" s="973"/>
      <c r="VPA206" s="973"/>
      <c r="VPB206" s="973"/>
      <c r="VPC206" s="973"/>
      <c r="VPD206" s="973"/>
      <c r="VPE206" s="973"/>
      <c r="VPF206" s="973"/>
      <c r="VPG206" s="973"/>
      <c r="VPH206" s="973"/>
      <c r="VPI206" s="973"/>
      <c r="VPJ206" s="973"/>
      <c r="VPK206" s="973"/>
      <c r="VPL206" s="973"/>
      <c r="VPM206" s="973"/>
      <c r="VPN206" s="973"/>
      <c r="VPO206" s="973"/>
      <c r="VPP206" s="973"/>
      <c r="VPQ206" s="973"/>
      <c r="VPR206" s="973"/>
      <c r="VPS206" s="973"/>
      <c r="VPT206" s="973"/>
      <c r="VPU206" s="973"/>
      <c r="VPV206" s="973"/>
      <c r="VPW206" s="973"/>
      <c r="VPX206" s="973"/>
      <c r="VPY206" s="973"/>
      <c r="VPZ206" s="973"/>
      <c r="VQA206" s="973"/>
      <c r="VQB206" s="973"/>
      <c r="VQC206" s="973"/>
      <c r="VQD206" s="973"/>
      <c r="VQE206" s="973"/>
      <c r="VQF206" s="973"/>
      <c r="VQG206" s="973"/>
      <c r="VQH206" s="973"/>
      <c r="VQI206" s="973"/>
      <c r="VQJ206" s="973"/>
      <c r="VQK206" s="973"/>
      <c r="VQL206" s="973"/>
      <c r="VQM206" s="973"/>
      <c r="VQN206" s="973"/>
      <c r="VQO206" s="973"/>
      <c r="VQP206" s="973"/>
      <c r="VQQ206" s="973"/>
      <c r="VQR206" s="973"/>
      <c r="VQS206" s="973"/>
      <c r="VQT206" s="973"/>
      <c r="VQU206" s="973"/>
      <c r="VQV206" s="973"/>
      <c r="VQW206" s="973"/>
      <c r="VQX206" s="973"/>
      <c r="VQY206" s="973"/>
      <c r="VQZ206" s="973"/>
      <c r="VRA206" s="973"/>
      <c r="VRB206" s="973"/>
      <c r="VRC206" s="973"/>
      <c r="VRD206" s="973"/>
      <c r="VRE206" s="973"/>
      <c r="VRF206" s="973"/>
      <c r="VRG206" s="973"/>
      <c r="VRH206" s="973"/>
      <c r="VRI206" s="973"/>
      <c r="VRJ206" s="973"/>
      <c r="VRK206" s="973"/>
      <c r="VRL206" s="973"/>
      <c r="VRM206" s="973"/>
      <c r="VRN206" s="973"/>
      <c r="VRO206" s="973"/>
      <c r="VRP206" s="973"/>
      <c r="VRQ206" s="973"/>
      <c r="VRR206" s="973"/>
      <c r="VRS206" s="973"/>
      <c r="VRT206" s="973"/>
      <c r="VRU206" s="973"/>
      <c r="VRV206" s="973"/>
      <c r="VRW206" s="973"/>
      <c r="VRX206" s="973"/>
      <c r="VRY206" s="973"/>
      <c r="VRZ206" s="973"/>
      <c r="VSA206" s="973"/>
      <c r="VSB206" s="973"/>
      <c r="VSC206" s="973"/>
      <c r="VSD206" s="973"/>
      <c r="VSE206" s="973"/>
      <c r="VSF206" s="973"/>
      <c r="VSG206" s="973"/>
      <c r="VSH206" s="973"/>
      <c r="VSI206" s="973"/>
      <c r="VSJ206" s="973"/>
      <c r="VSK206" s="973"/>
      <c r="VSL206" s="973"/>
      <c r="VSM206" s="973"/>
      <c r="VSN206" s="973"/>
      <c r="VSO206" s="973"/>
      <c r="VSP206" s="973"/>
      <c r="VSQ206" s="973"/>
      <c r="VSR206" s="973"/>
      <c r="VSS206" s="973"/>
      <c r="VST206" s="973"/>
      <c r="VSU206" s="973"/>
      <c r="VSV206" s="973"/>
      <c r="VSW206" s="973"/>
      <c r="VSX206" s="973"/>
      <c r="VSY206" s="973"/>
      <c r="VSZ206" s="973"/>
      <c r="VTA206" s="973"/>
      <c r="VTB206" s="973"/>
      <c r="VTC206" s="973"/>
      <c r="VTD206" s="973"/>
      <c r="VTE206" s="973"/>
      <c r="VTF206" s="973"/>
      <c r="VTG206" s="973"/>
      <c r="VTH206" s="973"/>
      <c r="VTI206" s="973"/>
      <c r="VTJ206" s="973"/>
      <c r="VTK206" s="973"/>
      <c r="VTL206" s="973"/>
      <c r="VTM206" s="973"/>
      <c r="VTN206" s="973"/>
      <c r="VTO206" s="973"/>
      <c r="VTP206" s="973"/>
      <c r="VTQ206" s="973"/>
      <c r="VTR206" s="973"/>
      <c r="VTS206" s="973"/>
      <c r="VTT206" s="973"/>
      <c r="VTU206" s="973"/>
      <c r="VTV206" s="973"/>
      <c r="VTW206" s="973"/>
      <c r="VTX206" s="973"/>
      <c r="VTY206" s="973"/>
      <c r="VTZ206" s="973"/>
      <c r="VUA206" s="973"/>
      <c r="VUB206" s="973"/>
      <c r="VUC206" s="973"/>
      <c r="VUD206" s="973"/>
      <c r="VUE206" s="973"/>
      <c r="VUF206" s="973"/>
      <c r="VUG206" s="973"/>
      <c r="VUH206" s="973"/>
      <c r="VUI206" s="973"/>
      <c r="VUJ206" s="973"/>
      <c r="VUK206" s="973"/>
      <c r="VUL206" s="973"/>
      <c r="VUM206" s="973"/>
      <c r="VUN206" s="973"/>
      <c r="VUO206" s="973"/>
      <c r="VUP206" s="973"/>
      <c r="VUQ206" s="973"/>
      <c r="VUR206" s="973"/>
      <c r="VUS206" s="973"/>
      <c r="VUT206" s="973"/>
      <c r="VUU206" s="973"/>
      <c r="VUV206" s="973"/>
      <c r="VUW206" s="973"/>
      <c r="VUX206" s="973"/>
      <c r="VUY206" s="973"/>
      <c r="VUZ206" s="973"/>
      <c r="VVA206" s="973"/>
      <c r="VVB206" s="973"/>
      <c r="VVC206" s="973"/>
      <c r="VVD206" s="973"/>
      <c r="VVE206" s="973"/>
      <c r="VVF206" s="973"/>
      <c r="VVG206" s="973"/>
      <c r="VVH206" s="973"/>
      <c r="VVI206" s="973"/>
      <c r="VVJ206" s="973"/>
      <c r="VVK206" s="973"/>
      <c r="VVL206" s="973"/>
      <c r="VVM206" s="973"/>
      <c r="VVN206" s="973"/>
      <c r="VVO206" s="973"/>
      <c r="VVP206" s="973"/>
      <c r="VVQ206" s="973"/>
      <c r="VVR206" s="973"/>
      <c r="VVS206" s="973"/>
      <c r="VVT206" s="973"/>
      <c r="VVU206" s="973"/>
      <c r="VVV206" s="973"/>
      <c r="VVW206" s="973"/>
      <c r="VVX206" s="973"/>
      <c r="VVY206" s="973"/>
      <c r="VVZ206" s="973"/>
      <c r="VWA206" s="973"/>
      <c r="VWB206" s="973"/>
      <c r="VWC206" s="973"/>
      <c r="VWD206" s="973"/>
      <c r="VWE206" s="973"/>
      <c r="VWF206" s="973"/>
      <c r="VWG206" s="973"/>
      <c r="VWH206" s="973"/>
      <c r="VWI206" s="973"/>
      <c r="VWJ206" s="973"/>
      <c r="VWK206" s="973"/>
      <c r="VWL206" s="973"/>
      <c r="VWM206" s="973"/>
      <c r="VWN206" s="973"/>
      <c r="VWO206" s="973"/>
      <c r="VWP206" s="973"/>
      <c r="VWQ206" s="973"/>
      <c r="VWR206" s="973"/>
      <c r="VWS206" s="973"/>
      <c r="VWT206" s="973"/>
      <c r="VWU206" s="973"/>
      <c r="VWV206" s="973"/>
      <c r="VWW206" s="973"/>
      <c r="VWX206" s="973"/>
      <c r="VWY206" s="973"/>
      <c r="VWZ206" s="973"/>
      <c r="VXA206" s="973"/>
      <c r="VXB206" s="973"/>
      <c r="VXC206" s="973"/>
      <c r="VXD206" s="973"/>
      <c r="VXE206" s="973"/>
      <c r="VXF206" s="973"/>
      <c r="VXG206" s="973"/>
      <c r="VXH206" s="973"/>
      <c r="VXI206" s="973"/>
      <c r="VXJ206" s="973"/>
      <c r="VXK206" s="973"/>
      <c r="VXL206" s="973"/>
      <c r="VXM206" s="973"/>
      <c r="VXN206" s="973"/>
      <c r="VXO206" s="973"/>
      <c r="VXP206" s="973"/>
      <c r="VXQ206" s="973"/>
      <c r="VXR206" s="973"/>
      <c r="VXS206" s="973"/>
      <c r="VXT206" s="973"/>
      <c r="VXU206" s="973"/>
      <c r="VXV206" s="973"/>
      <c r="VXW206" s="973"/>
      <c r="VXX206" s="973"/>
      <c r="VXY206" s="973"/>
      <c r="VXZ206" s="973"/>
      <c r="VYA206" s="973"/>
      <c r="VYB206" s="973"/>
      <c r="VYC206" s="973"/>
      <c r="VYD206" s="973"/>
      <c r="VYE206" s="973"/>
      <c r="VYF206" s="973"/>
      <c r="VYG206" s="973"/>
      <c r="VYH206" s="973"/>
      <c r="VYI206" s="973"/>
      <c r="VYJ206" s="973"/>
      <c r="VYK206" s="973"/>
      <c r="VYL206" s="973"/>
      <c r="VYM206" s="973"/>
      <c r="VYN206" s="973"/>
      <c r="VYO206" s="973"/>
      <c r="VYP206" s="973"/>
      <c r="VYQ206" s="973"/>
      <c r="VYR206" s="973"/>
      <c r="VYS206" s="973"/>
      <c r="VYT206" s="973"/>
      <c r="VYU206" s="973"/>
      <c r="VYV206" s="973"/>
      <c r="VYW206" s="973"/>
      <c r="VYX206" s="973"/>
      <c r="VYY206" s="973"/>
      <c r="VYZ206" s="973"/>
      <c r="VZA206" s="973"/>
      <c r="VZB206" s="973"/>
      <c r="VZC206" s="973"/>
      <c r="VZD206" s="973"/>
      <c r="VZE206" s="973"/>
      <c r="VZF206" s="973"/>
      <c r="VZG206" s="973"/>
      <c r="VZH206" s="973"/>
      <c r="VZI206" s="973"/>
      <c r="VZJ206" s="973"/>
      <c r="VZK206" s="973"/>
      <c r="VZL206" s="973"/>
      <c r="VZM206" s="973"/>
      <c r="VZN206" s="973"/>
      <c r="VZO206" s="973"/>
      <c r="VZP206" s="973"/>
      <c r="VZQ206" s="973"/>
      <c r="VZR206" s="973"/>
      <c r="VZS206" s="973"/>
      <c r="VZT206" s="973"/>
      <c r="VZU206" s="973"/>
      <c r="VZV206" s="973"/>
      <c r="VZW206" s="973"/>
      <c r="VZX206" s="973"/>
      <c r="VZY206" s="973"/>
      <c r="VZZ206" s="973"/>
      <c r="WAA206" s="973"/>
      <c r="WAB206" s="973"/>
      <c r="WAC206" s="973"/>
      <c r="WAD206" s="973"/>
      <c r="WAE206" s="973"/>
      <c r="WAF206" s="973"/>
      <c r="WAG206" s="973"/>
      <c r="WAH206" s="973"/>
      <c r="WAI206" s="973"/>
      <c r="WAJ206" s="973"/>
      <c r="WAK206" s="973"/>
      <c r="WAL206" s="973"/>
      <c r="WAM206" s="973"/>
      <c r="WAN206" s="973"/>
      <c r="WAO206" s="973"/>
      <c r="WAP206" s="973"/>
      <c r="WAQ206" s="973"/>
      <c r="WAR206" s="973"/>
      <c r="WAS206" s="973"/>
      <c r="WAT206" s="973"/>
      <c r="WAU206" s="973"/>
      <c r="WAV206" s="973"/>
      <c r="WAW206" s="973"/>
      <c r="WAX206" s="973"/>
      <c r="WAY206" s="973"/>
      <c r="WAZ206" s="973"/>
      <c r="WBA206" s="973"/>
      <c r="WBB206" s="973"/>
      <c r="WBC206" s="973"/>
      <c r="WBD206" s="973"/>
      <c r="WBE206" s="973"/>
      <c r="WBF206" s="973"/>
      <c r="WBG206" s="973"/>
      <c r="WBH206" s="973"/>
      <c r="WBI206" s="973"/>
      <c r="WBJ206" s="973"/>
      <c r="WBK206" s="973"/>
      <c r="WBL206" s="973"/>
      <c r="WBM206" s="973"/>
      <c r="WBN206" s="973"/>
      <c r="WBO206" s="973"/>
      <c r="WBP206" s="973"/>
      <c r="WBQ206" s="973"/>
      <c r="WBR206" s="973"/>
      <c r="WBS206" s="973"/>
      <c r="WBT206" s="973"/>
      <c r="WBU206" s="973"/>
      <c r="WBV206" s="973"/>
      <c r="WBW206" s="973"/>
      <c r="WBX206" s="973"/>
      <c r="WBY206" s="973"/>
      <c r="WBZ206" s="973"/>
      <c r="WCA206" s="973"/>
      <c r="WCB206" s="973"/>
      <c r="WCC206" s="973"/>
      <c r="WCD206" s="973"/>
      <c r="WCE206" s="973"/>
      <c r="WCF206" s="973"/>
      <c r="WCG206" s="973"/>
      <c r="WCH206" s="973"/>
      <c r="WCI206" s="973"/>
      <c r="WCJ206" s="973"/>
      <c r="WCK206" s="973"/>
      <c r="WCL206" s="973"/>
      <c r="WCM206" s="973"/>
      <c r="WCN206" s="973"/>
      <c r="WCO206" s="973"/>
      <c r="WCP206" s="973"/>
      <c r="WCQ206" s="973"/>
      <c r="WCR206" s="973"/>
      <c r="WCS206" s="973"/>
      <c r="WCT206" s="973"/>
      <c r="WCU206" s="973"/>
      <c r="WCV206" s="973"/>
      <c r="WCW206" s="973"/>
      <c r="WCX206" s="973"/>
      <c r="WCY206" s="973"/>
      <c r="WCZ206" s="973"/>
      <c r="WDA206" s="973"/>
      <c r="WDB206" s="973"/>
      <c r="WDC206" s="973"/>
      <c r="WDD206" s="973"/>
      <c r="WDE206" s="973"/>
      <c r="WDF206" s="973"/>
      <c r="WDG206" s="973"/>
      <c r="WDH206" s="973"/>
      <c r="WDI206" s="973"/>
      <c r="WDJ206" s="973"/>
      <c r="WDK206" s="973"/>
      <c r="WDL206" s="973"/>
      <c r="WDM206" s="973"/>
      <c r="WDN206" s="973"/>
      <c r="WDO206" s="973"/>
      <c r="WDP206" s="973"/>
      <c r="WDQ206" s="973"/>
      <c r="WDR206" s="973"/>
      <c r="WDS206" s="973"/>
      <c r="WDT206" s="973"/>
      <c r="WDU206" s="973"/>
      <c r="WDV206" s="973"/>
      <c r="WDW206" s="973"/>
      <c r="WDX206" s="973"/>
      <c r="WDY206" s="973"/>
      <c r="WDZ206" s="973"/>
      <c r="WEA206" s="973"/>
      <c r="WEB206" s="973"/>
      <c r="WEC206" s="973"/>
      <c r="WED206" s="973"/>
      <c r="WEE206" s="973"/>
      <c r="WEF206" s="973"/>
      <c r="WEG206" s="973"/>
      <c r="WEH206" s="973"/>
      <c r="WEI206" s="973"/>
      <c r="WEJ206" s="973"/>
      <c r="WEK206" s="973"/>
      <c r="WEL206" s="973"/>
      <c r="WEM206" s="973"/>
      <c r="WEN206" s="973"/>
      <c r="WEO206" s="973"/>
      <c r="WEP206" s="973"/>
      <c r="WEQ206" s="973"/>
      <c r="WER206" s="973"/>
      <c r="WES206" s="973"/>
      <c r="WET206" s="973"/>
      <c r="WEU206" s="973"/>
      <c r="WEV206" s="973"/>
      <c r="WEW206" s="973"/>
      <c r="WEX206" s="973"/>
      <c r="WEY206" s="973"/>
      <c r="WEZ206" s="973"/>
      <c r="WFA206" s="973"/>
      <c r="WFB206" s="973"/>
      <c r="WFC206" s="973"/>
      <c r="WFD206" s="973"/>
      <c r="WFE206" s="973"/>
      <c r="WFF206" s="973"/>
      <c r="WFG206" s="973"/>
      <c r="WFH206" s="973"/>
      <c r="WFI206" s="973"/>
      <c r="WFJ206" s="973"/>
      <c r="WFK206" s="973"/>
      <c r="WFL206" s="973"/>
      <c r="WFM206" s="973"/>
      <c r="WFN206" s="973"/>
      <c r="WFO206" s="973"/>
      <c r="WFP206" s="973"/>
      <c r="WFQ206" s="973"/>
      <c r="WFR206" s="973"/>
      <c r="WFS206" s="973"/>
      <c r="WFT206" s="973"/>
      <c r="WFU206" s="973"/>
      <c r="WFV206" s="973"/>
      <c r="WFW206" s="973"/>
      <c r="WFX206" s="973"/>
      <c r="WFY206" s="973"/>
      <c r="WFZ206" s="973"/>
      <c r="WGA206" s="973"/>
      <c r="WGB206" s="973"/>
      <c r="WGC206" s="973"/>
      <c r="WGD206" s="973"/>
      <c r="WGE206" s="973"/>
      <c r="WGF206" s="973"/>
      <c r="WGG206" s="973"/>
      <c r="WGH206" s="973"/>
      <c r="WGI206" s="973"/>
      <c r="WGJ206" s="973"/>
      <c r="WGK206" s="973"/>
      <c r="WGL206" s="973"/>
      <c r="WGM206" s="973"/>
      <c r="WGN206" s="973"/>
      <c r="WGO206" s="973"/>
      <c r="WGP206" s="973"/>
      <c r="WGQ206" s="973"/>
      <c r="WGR206" s="973"/>
      <c r="WGS206" s="973"/>
      <c r="WGT206" s="973"/>
      <c r="WGU206" s="973"/>
      <c r="WGV206" s="973"/>
      <c r="WGW206" s="973"/>
      <c r="WGX206" s="973"/>
      <c r="WGY206" s="973"/>
      <c r="WGZ206" s="973"/>
      <c r="WHA206" s="973"/>
      <c r="WHB206" s="973"/>
      <c r="WHC206" s="973"/>
      <c r="WHD206" s="973"/>
      <c r="WHE206" s="973"/>
      <c r="WHF206" s="973"/>
      <c r="WHG206" s="973"/>
      <c r="WHH206" s="973"/>
      <c r="WHI206" s="973"/>
      <c r="WHJ206" s="973"/>
      <c r="WHK206" s="973"/>
      <c r="WHL206" s="973"/>
      <c r="WHM206" s="973"/>
      <c r="WHN206" s="973"/>
      <c r="WHO206" s="973"/>
      <c r="WHP206" s="973"/>
      <c r="WHQ206" s="973"/>
      <c r="WHR206" s="973"/>
      <c r="WHS206" s="973"/>
      <c r="WHT206" s="973"/>
      <c r="WHU206" s="973"/>
      <c r="WHV206" s="973"/>
      <c r="WHW206" s="973"/>
      <c r="WHX206" s="973"/>
      <c r="WHY206" s="973"/>
      <c r="WHZ206" s="973"/>
      <c r="WIA206" s="973"/>
      <c r="WIB206" s="973"/>
      <c r="WIC206" s="973"/>
      <c r="WID206" s="973"/>
      <c r="WIE206" s="973"/>
      <c r="WIF206" s="973"/>
      <c r="WIG206" s="973"/>
      <c r="WIH206" s="973"/>
      <c r="WII206" s="973"/>
      <c r="WIJ206" s="973"/>
      <c r="WIK206" s="973"/>
      <c r="WIL206" s="973"/>
      <c r="WIM206" s="973"/>
      <c r="WIN206" s="973"/>
      <c r="WIO206" s="973"/>
      <c r="WIP206" s="973"/>
      <c r="WIQ206" s="973"/>
      <c r="WIR206" s="973"/>
      <c r="WIS206" s="973"/>
      <c r="WIT206" s="973"/>
      <c r="WIU206" s="973"/>
      <c r="WIV206" s="973"/>
      <c r="WIW206" s="973"/>
      <c r="WIX206" s="973"/>
      <c r="WIY206" s="973"/>
      <c r="WIZ206" s="973"/>
      <c r="WJA206" s="973"/>
      <c r="WJB206" s="973"/>
      <c r="WJC206" s="973"/>
      <c r="WJD206" s="973"/>
      <c r="WJE206" s="973"/>
      <c r="WJF206" s="973"/>
      <c r="WJG206" s="973"/>
      <c r="WJH206" s="973"/>
      <c r="WJI206" s="973"/>
      <c r="WJJ206" s="973"/>
      <c r="WJK206" s="973"/>
      <c r="WJL206" s="973"/>
      <c r="WJM206" s="973"/>
      <c r="WJN206" s="973"/>
      <c r="WJO206" s="973"/>
      <c r="WJP206" s="973"/>
      <c r="WJQ206" s="973"/>
      <c r="WJR206" s="973"/>
      <c r="WJS206" s="973"/>
      <c r="WJT206" s="973"/>
      <c r="WJU206" s="973"/>
      <c r="WJV206" s="973"/>
      <c r="WJW206" s="973"/>
      <c r="WJX206" s="973"/>
      <c r="WJY206" s="973"/>
      <c r="WJZ206" s="973"/>
      <c r="WKA206" s="973"/>
      <c r="WKB206" s="973"/>
      <c r="WKC206" s="973"/>
      <c r="WKD206" s="973"/>
      <c r="WKE206" s="973"/>
      <c r="WKF206" s="973"/>
      <c r="WKG206" s="973"/>
      <c r="WKH206" s="973"/>
      <c r="WKI206" s="973"/>
      <c r="WKJ206" s="973"/>
      <c r="WKK206" s="973"/>
      <c r="WKL206" s="973"/>
      <c r="WKM206" s="973"/>
      <c r="WKN206" s="973"/>
      <c r="WKO206" s="973"/>
      <c r="WKP206" s="973"/>
      <c r="WKQ206" s="973"/>
      <c r="WKR206" s="973"/>
      <c r="WKS206" s="973"/>
      <c r="WKT206" s="973"/>
      <c r="WKU206" s="973"/>
      <c r="WKV206" s="973"/>
      <c r="WKW206" s="973"/>
      <c r="WKX206" s="973"/>
      <c r="WKY206" s="973"/>
      <c r="WKZ206" s="973"/>
      <c r="WLA206" s="973"/>
      <c r="WLB206" s="973"/>
      <c r="WLC206" s="973"/>
      <c r="WLD206" s="973"/>
      <c r="WLE206" s="973"/>
      <c r="WLF206" s="973"/>
      <c r="WLG206" s="973"/>
      <c r="WLH206" s="973"/>
      <c r="WLI206" s="973"/>
      <c r="WLJ206" s="973"/>
      <c r="WLK206" s="973"/>
      <c r="WLL206" s="973"/>
      <c r="WLM206" s="973"/>
      <c r="WLN206" s="973"/>
      <c r="WLO206" s="973"/>
      <c r="WLP206" s="973"/>
      <c r="WLQ206" s="973"/>
      <c r="WLR206" s="973"/>
      <c r="WLS206" s="973"/>
      <c r="WLT206" s="973"/>
      <c r="WLU206" s="973"/>
      <c r="WLV206" s="973"/>
      <c r="WLW206" s="973"/>
      <c r="WLX206" s="973"/>
      <c r="WLY206" s="973"/>
      <c r="WLZ206" s="973"/>
      <c r="WMA206" s="973"/>
      <c r="WMB206" s="973"/>
      <c r="WMC206" s="973"/>
      <c r="WMD206" s="973"/>
      <c r="WME206" s="973"/>
      <c r="WMF206" s="973"/>
      <c r="WMG206" s="973"/>
      <c r="WMH206" s="973"/>
      <c r="WMI206" s="973"/>
      <c r="WMJ206" s="973"/>
      <c r="WMK206" s="973"/>
      <c r="WML206" s="973"/>
      <c r="WMM206" s="973"/>
      <c r="WMN206" s="973"/>
      <c r="WMO206" s="973"/>
      <c r="WMP206" s="973"/>
      <c r="WMQ206" s="973"/>
      <c r="WMR206" s="973"/>
      <c r="WMS206" s="973"/>
      <c r="WMT206" s="973"/>
      <c r="WMU206" s="973"/>
      <c r="WMV206" s="973"/>
      <c r="WMW206" s="973"/>
      <c r="WMX206" s="973"/>
      <c r="WMY206" s="973"/>
      <c r="WMZ206" s="973"/>
      <c r="WNA206" s="973"/>
      <c r="WNB206" s="973"/>
      <c r="WNC206" s="973"/>
      <c r="WND206" s="973"/>
      <c r="WNE206" s="973"/>
      <c r="WNF206" s="973"/>
      <c r="WNG206" s="973"/>
      <c r="WNH206" s="973"/>
      <c r="WNI206" s="973"/>
      <c r="WNJ206" s="973"/>
      <c r="WNK206" s="973"/>
      <c r="WNL206" s="973"/>
      <c r="WNM206" s="973"/>
      <c r="WNN206" s="973"/>
      <c r="WNO206" s="973"/>
      <c r="WNP206" s="973"/>
      <c r="WNQ206" s="973"/>
      <c r="WNR206" s="973"/>
      <c r="WNS206" s="973"/>
      <c r="WNT206" s="973"/>
      <c r="WNU206" s="973"/>
      <c r="WNV206" s="973"/>
      <c r="WNW206" s="973"/>
      <c r="WNX206" s="973"/>
      <c r="WNY206" s="973"/>
      <c r="WNZ206" s="973"/>
      <c r="WOA206" s="973"/>
      <c r="WOB206" s="973"/>
      <c r="WOC206" s="973"/>
      <c r="WOD206" s="973"/>
      <c r="WOE206" s="973"/>
      <c r="WOF206" s="973"/>
      <c r="WOG206" s="973"/>
      <c r="WOH206" s="973"/>
      <c r="WOI206" s="973"/>
      <c r="WOJ206" s="973"/>
      <c r="WOK206" s="973"/>
      <c r="WOL206" s="973"/>
      <c r="WOM206" s="973"/>
      <c r="WON206" s="973"/>
      <c r="WOO206" s="973"/>
      <c r="WOP206" s="973"/>
      <c r="WOQ206" s="973"/>
      <c r="WOR206" s="973"/>
      <c r="WOS206" s="973"/>
      <c r="WOT206" s="973"/>
      <c r="WOU206" s="973"/>
      <c r="WOV206" s="973"/>
      <c r="WOW206" s="973"/>
      <c r="WOX206" s="973"/>
      <c r="WOY206" s="973"/>
      <c r="WOZ206" s="973"/>
      <c r="WPA206" s="973"/>
      <c r="WPB206" s="973"/>
      <c r="WPC206" s="973"/>
      <c r="WPD206" s="973"/>
      <c r="WPE206" s="973"/>
      <c r="WPF206" s="973"/>
      <c r="WPG206" s="973"/>
      <c r="WPH206" s="973"/>
      <c r="WPI206" s="973"/>
      <c r="WPJ206" s="973"/>
      <c r="WPK206" s="973"/>
      <c r="WPL206" s="973"/>
      <c r="WPM206" s="973"/>
      <c r="WPN206" s="973"/>
      <c r="WPO206" s="973"/>
      <c r="WPP206" s="973"/>
      <c r="WPQ206" s="973"/>
      <c r="WPR206" s="973"/>
      <c r="WPS206" s="973"/>
      <c r="WPT206" s="973"/>
      <c r="WPU206" s="973"/>
      <c r="WPV206" s="973"/>
      <c r="WPW206" s="973"/>
      <c r="WPX206" s="973"/>
      <c r="WPY206" s="973"/>
      <c r="WPZ206" s="973"/>
      <c r="WQA206" s="973"/>
      <c r="WQB206" s="973"/>
      <c r="WQC206" s="973"/>
      <c r="WQD206" s="973"/>
      <c r="WQE206" s="973"/>
      <c r="WQF206" s="973"/>
      <c r="WQG206" s="973"/>
      <c r="WQH206" s="973"/>
      <c r="WQI206" s="973"/>
      <c r="WQJ206" s="973"/>
      <c r="WQK206" s="973"/>
      <c r="WQL206" s="973"/>
      <c r="WQM206" s="973"/>
      <c r="WQN206" s="973"/>
      <c r="WQO206" s="973"/>
      <c r="WQP206" s="973"/>
      <c r="WQQ206" s="973"/>
      <c r="WQR206" s="973"/>
      <c r="WQS206" s="973"/>
      <c r="WQT206" s="973"/>
      <c r="WQU206" s="973"/>
      <c r="WQV206" s="973"/>
      <c r="WQW206" s="973"/>
      <c r="WQX206" s="973"/>
      <c r="WQY206" s="973"/>
      <c r="WQZ206" s="973"/>
      <c r="WRA206" s="973"/>
      <c r="WRB206" s="973"/>
      <c r="WRC206" s="973"/>
      <c r="WRD206" s="973"/>
      <c r="WRE206" s="973"/>
      <c r="WRF206" s="973"/>
      <c r="WRG206" s="973"/>
      <c r="WRH206" s="973"/>
      <c r="WRI206" s="973"/>
      <c r="WRJ206" s="973"/>
      <c r="WRK206" s="973"/>
      <c r="WRL206" s="973"/>
      <c r="WRM206" s="973"/>
      <c r="WRN206" s="973"/>
      <c r="WRO206" s="973"/>
      <c r="WRP206" s="973"/>
      <c r="WRQ206" s="973"/>
      <c r="WRR206" s="973"/>
      <c r="WRS206" s="973"/>
      <c r="WRT206" s="973"/>
      <c r="WRU206" s="973"/>
      <c r="WRV206" s="973"/>
      <c r="WRW206" s="973"/>
      <c r="WRX206" s="973"/>
      <c r="WRY206" s="973"/>
      <c r="WRZ206" s="973"/>
      <c r="WSA206" s="973"/>
      <c r="WSB206" s="973"/>
      <c r="WSC206" s="973"/>
      <c r="WSD206" s="973"/>
      <c r="WSE206" s="973"/>
      <c r="WSF206" s="973"/>
      <c r="WSG206" s="973"/>
      <c r="WSH206" s="973"/>
      <c r="WSI206" s="973"/>
      <c r="WSJ206" s="973"/>
      <c r="WSK206" s="973"/>
      <c r="WSL206" s="973"/>
      <c r="WSM206" s="973"/>
      <c r="WSN206" s="973"/>
      <c r="WSO206" s="973"/>
      <c r="WSP206" s="973"/>
      <c r="WSQ206" s="973"/>
      <c r="WSR206" s="973"/>
      <c r="WSS206" s="973"/>
      <c r="WST206" s="973"/>
      <c r="WSU206" s="973"/>
      <c r="WSV206" s="973"/>
      <c r="WSW206" s="973"/>
      <c r="WSX206" s="973"/>
      <c r="WSY206" s="973"/>
      <c r="WSZ206" s="973"/>
      <c r="WTA206" s="973"/>
      <c r="WTB206" s="973"/>
      <c r="WTC206" s="973"/>
      <c r="WTD206" s="973"/>
      <c r="WTE206" s="973"/>
      <c r="WTF206" s="973"/>
      <c r="WTG206" s="973"/>
      <c r="WTH206" s="973"/>
      <c r="WTI206" s="973"/>
      <c r="WTJ206" s="973"/>
      <c r="WTK206" s="973"/>
      <c r="WTL206" s="973"/>
      <c r="WTM206" s="973"/>
      <c r="WTN206" s="973"/>
      <c r="WTO206" s="973"/>
      <c r="WTP206" s="973"/>
      <c r="WTQ206" s="973"/>
      <c r="WTR206" s="973"/>
      <c r="WTS206" s="973"/>
      <c r="WTT206" s="973"/>
      <c r="WTU206" s="973"/>
      <c r="WTV206" s="973"/>
      <c r="WTW206" s="973"/>
      <c r="WTX206" s="973"/>
      <c r="WTY206" s="973"/>
      <c r="WTZ206" s="973"/>
      <c r="WUA206" s="973"/>
      <c r="WUB206" s="973"/>
      <c r="WUC206" s="973"/>
      <c r="WUD206" s="973"/>
      <c r="WUE206" s="973"/>
      <c r="WUF206" s="973"/>
      <c r="WUG206" s="973"/>
      <c r="WUH206" s="973"/>
      <c r="WUI206" s="973"/>
      <c r="WUJ206" s="973"/>
      <c r="WUK206" s="973"/>
      <c r="WUL206" s="973"/>
      <c r="WUM206" s="973"/>
      <c r="WUN206" s="973"/>
      <c r="WUO206" s="973"/>
      <c r="WUP206" s="973"/>
      <c r="WUQ206" s="973"/>
      <c r="WUR206" s="973"/>
      <c r="WUS206" s="973"/>
      <c r="WUT206" s="973"/>
      <c r="WUU206" s="973"/>
      <c r="WUV206" s="973"/>
      <c r="WUW206" s="973"/>
      <c r="WUX206" s="973"/>
      <c r="WUY206" s="973"/>
      <c r="WUZ206" s="973"/>
      <c r="WVA206" s="973"/>
      <c r="WVB206" s="973"/>
      <c r="WVC206" s="973"/>
      <c r="WVD206" s="973"/>
      <c r="WVE206" s="973"/>
      <c r="WVF206" s="973"/>
      <c r="WVG206" s="973"/>
      <c r="WVH206" s="973"/>
      <c r="WVI206" s="973"/>
      <c r="WVJ206" s="973"/>
      <c r="WVK206" s="973"/>
      <c r="WVL206" s="973"/>
      <c r="WVM206" s="973"/>
      <c r="WVN206" s="973"/>
      <c r="WVO206" s="973"/>
      <c r="WVP206" s="973"/>
      <c r="WVQ206" s="973"/>
      <c r="WVR206" s="973"/>
      <c r="WVS206" s="973"/>
      <c r="WVT206" s="973"/>
      <c r="WVU206" s="973"/>
      <c r="WVV206" s="973"/>
      <c r="WVW206" s="973"/>
      <c r="WVX206" s="973"/>
      <c r="WVY206" s="973"/>
      <c r="WVZ206" s="973"/>
      <c r="WWA206" s="973"/>
      <c r="WWB206" s="973"/>
      <c r="WWC206" s="973"/>
      <c r="WWD206" s="973"/>
      <c r="WWE206" s="973"/>
      <c r="WWF206" s="973"/>
      <c r="WWG206" s="973"/>
      <c r="WWH206" s="973"/>
      <c r="WWI206" s="973"/>
      <c r="WWJ206" s="973"/>
      <c r="WWK206" s="973"/>
      <c r="WWL206" s="973"/>
      <c r="WWM206" s="973"/>
      <c r="WWN206" s="973"/>
      <c r="WWO206" s="973"/>
      <c r="WWP206" s="973"/>
      <c r="WWQ206" s="973"/>
      <c r="WWR206" s="973"/>
      <c r="WWS206" s="973"/>
      <c r="WWT206" s="973"/>
      <c r="WWU206" s="973"/>
      <c r="WWV206" s="973"/>
      <c r="WWW206" s="973"/>
      <c r="WWX206" s="973"/>
      <c r="WWY206" s="973"/>
      <c r="WWZ206" s="973"/>
      <c r="WXA206" s="973"/>
      <c r="WXB206" s="973"/>
      <c r="WXC206" s="973"/>
      <c r="WXD206" s="973"/>
      <c r="WXE206" s="973"/>
      <c r="WXF206" s="973"/>
      <c r="WXG206" s="973"/>
      <c r="WXH206" s="973"/>
      <c r="WXI206" s="973"/>
      <c r="WXJ206" s="973"/>
      <c r="WXK206" s="973"/>
      <c r="WXL206" s="973"/>
      <c r="WXM206" s="973"/>
      <c r="WXN206" s="973"/>
      <c r="WXO206" s="973"/>
      <c r="WXP206" s="973"/>
      <c r="WXQ206" s="973"/>
      <c r="WXR206" s="973"/>
      <c r="WXS206" s="973"/>
      <c r="WXT206" s="973"/>
      <c r="WXU206" s="973"/>
      <c r="WXV206" s="973"/>
      <c r="WXW206" s="973"/>
      <c r="WXX206" s="973"/>
      <c r="WXY206" s="973"/>
      <c r="WXZ206" s="973"/>
      <c r="WYA206" s="973"/>
      <c r="WYB206" s="973"/>
      <c r="WYC206" s="973"/>
      <c r="WYD206" s="973"/>
      <c r="WYE206" s="973"/>
      <c r="WYF206" s="973"/>
      <c r="WYG206" s="973"/>
      <c r="WYH206" s="973"/>
      <c r="WYI206" s="973"/>
      <c r="WYJ206" s="973"/>
      <c r="WYK206" s="973"/>
      <c r="WYL206" s="973"/>
      <c r="WYM206" s="973"/>
      <c r="WYN206" s="973"/>
      <c r="WYO206" s="973"/>
      <c r="WYP206" s="973"/>
      <c r="WYQ206" s="973"/>
      <c r="WYR206" s="973"/>
      <c r="WYS206" s="973"/>
      <c r="WYT206" s="973"/>
      <c r="WYU206" s="973"/>
      <c r="WYV206" s="973"/>
      <c r="WYW206" s="973"/>
      <c r="WYX206" s="973"/>
      <c r="WYY206" s="973"/>
      <c r="WYZ206" s="973"/>
      <c r="WZA206" s="973"/>
      <c r="WZB206" s="973"/>
      <c r="WZC206" s="973"/>
      <c r="WZD206" s="973"/>
      <c r="WZE206" s="973"/>
      <c r="WZF206" s="973"/>
      <c r="WZG206" s="973"/>
      <c r="WZH206" s="973"/>
      <c r="WZI206" s="973"/>
      <c r="WZJ206" s="973"/>
      <c r="WZK206" s="973"/>
      <c r="WZL206" s="973"/>
      <c r="WZM206" s="973"/>
      <c r="WZN206" s="973"/>
      <c r="WZO206" s="973"/>
      <c r="WZP206" s="973"/>
      <c r="WZQ206" s="973"/>
      <c r="WZR206" s="973"/>
      <c r="WZS206" s="973"/>
      <c r="WZT206" s="973"/>
      <c r="WZU206" s="973"/>
      <c r="WZV206" s="973"/>
      <c r="WZW206" s="973"/>
      <c r="WZX206" s="973"/>
      <c r="WZY206" s="973"/>
      <c r="WZZ206" s="973"/>
      <c r="XAA206" s="973"/>
      <c r="XAB206" s="973"/>
      <c r="XAC206" s="973"/>
      <c r="XAD206" s="973"/>
      <c r="XAE206" s="973"/>
      <c r="XAF206" s="973"/>
      <c r="XAG206" s="973"/>
      <c r="XAH206" s="973"/>
      <c r="XAI206" s="973"/>
      <c r="XAJ206" s="973"/>
      <c r="XAK206" s="973"/>
      <c r="XAL206" s="973"/>
      <c r="XAM206" s="973"/>
      <c r="XAN206" s="973"/>
      <c r="XAO206" s="973"/>
      <c r="XAP206" s="973"/>
      <c r="XAQ206" s="973"/>
      <c r="XAR206" s="973"/>
      <c r="XAS206" s="973"/>
      <c r="XAT206" s="973"/>
      <c r="XAU206" s="973"/>
      <c r="XAV206" s="973"/>
      <c r="XAW206" s="973"/>
      <c r="XAX206" s="973"/>
      <c r="XAY206" s="973"/>
      <c r="XAZ206" s="973"/>
      <c r="XBA206" s="973"/>
      <c r="XBB206" s="973"/>
      <c r="XBC206" s="973"/>
      <c r="XBD206" s="973"/>
      <c r="XBE206" s="973"/>
      <c r="XBF206" s="973"/>
      <c r="XBG206" s="973"/>
      <c r="XBH206" s="973"/>
      <c r="XBI206" s="973"/>
      <c r="XBJ206" s="973"/>
      <c r="XBK206" s="973"/>
      <c r="XBL206" s="973"/>
      <c r="XBM206" s="973"/>
      <c r="XBN206" s="973"/>
      <c r="XBO206" s="973"/>
      <c r="XBP206" s="973"/>
      <c r="XBQ206" s="973"/>
      <c r="XBR206" s="973"/>
      <c r="XBS206" s="973"/>
      <c r="XBT206" s="973"/>
      <c r="XBU206" s="973"/>
      <c r="XBV206" s="973"/>
      <c r="XBW206" s="973"/>
      <c r="XBX206" s="973"/>
      <c r="XBY206" s="973"/>
      <c r="XBZ206" s="973"/>
      <c r="XCA206" s="973"/>
      <c r="XCB206" s="973"/>
      <c r="XCC206" s="973"/>
      <c r="XCD206" s="973"/>
      <c r="XCE206" s="973"/>
      <c r="XCF206" s="973"/>
      <c r="XCG206" s="973"/>
      <c r="XCH206" s="973"/>
      <c r="XCI206" s="973"/>
      <c r="XCJ206" s="973"/>
      <c r="XCK206" s="973"/>
      <c r="XCL206" s="973"/>
      <c r="XCM206" s="973"/>
      <c r="XCN206" s="973"/>
      <c r="XCO206" s="973"/>
      <c r="XCP206" s="973"/>
      <c r="XCQ206" s="973"/>
      <c r="XCR206" s="973"/>
      <c r="XCS206" s="973"/>
      <c r="XCT206" s="973"/>
      <c r="XCU206" s="973"/>
      <c r="XCV206" s="973"/>
      <c r="XCW206" s="973"/>
      <c r="XCX206" s="973"/>
      <c r="XCY206" s="973"/>
      <c r="XCZ206" s="973"/>
      <c r="XDA206" s="973"/>
      <c r="XDB206" s="973"/>
      <c r="XDC206" s="973"/>
      <c r="XDD206" s="973"/>
      <c r="XDE206" s="973"/>
      <c r="XDF206" s="973"/>
      <c r="XDG206" s="973"/>
      <c r="XDH206" s="973"/>
      <c r="XDI206" s="973"/>
      <c r="XDJ206" s="973"/>
      <c r="XDK206" s="973"/>
      <c r="XDL206" s="973"/>
      <c r="XDM206" s="973"/>
      <c r="XDN206" s="973"/>
      <c r="XDO206" s="973"/>
      <c r="XDP206" s="973"/>
      <c r="XDQ206" s="973"/>
      <c r="XDR206" s="973"/>
      <c r="XDS206" s="973"/>
      <c r="XDT206" s="973"/>
      <c r="XDU206" s="973"/>
      <c r="XDV206" s="973"/>
      <c r="XDW206" s="973"/>
      <c r="XDX206" s="973"/>
      <c r="XDY206" s="973"/>
      <c r="XDZ206" s="973"/>
      <c r="XEA206" s="973"/>
      <c r="XEB206" s="973"/>
      <c r="XEC206" s="973"/>
      <c r="XED206" s="973"/>
      <c r="XEE206" s="973"/>
      <c r="XEF206" s="973"/>
      <c r="XEG206" s="973"/>
      <c r="XEH206" s="973"/>
      <c r="XEI206" s="973"/>
      <c r="XEJ206" s="973"/>
      <c r="XEK206" s="973"/>
      <c r="XEL206" s="973"/>
      <c r="XEM206" s="973"/>
      <c r="XEN206" s="973"/>
      <c r="XEO206" s="973"/>
      <c r="XEP206" s="973"/>
      <c r="XEQ206" s="973"/>
      <c r="XER206" s="973"/>
      <c r="XES206" s="973"/>
      <c r="XET206" s="973"/>
      <c r="XEU206" s="973"/>
      <c r="XEV206" s="973"/>
      <c r="XEW206" s="973"/>
      <c r="XEX206" s="973"/>
      <c r="XEY206" s="973"/>
      <c r="XEZ206" s="973"/>
      <c r="XFA206" s="973"/>
      <c r="XFB206" s="973"/>
      <c r="XFC206" s="973"/>
      <c r="XFD206" s="973"/>
    </row>
    <row r="207" spans="1:16384" x14ac:dyDescent="0.25">
      <c r="T207" s="923"/>
      <c r="U207" s="923"/>
      <c r="V207" s="923"/>
      <c r="W207" s="923"/>
      <c r="X207" s="923"/>
      <c r="Y207" s="923"/>
      <c r="Z207" s="923"/>
      <c r="AA207" s="923"/>
      <c r="AB207" s="923"/>
      <c r="AC207" s="923"/>
      <c r="AD207" s="923"/>
      <c r="AE207" s="923"/>
      <c r="AF207" s="923"/>
    </row>
    <row r="208" spans="1:16384" x14ac:dyDescent="0.25">
      <c r="T208" s="923"/>
      <c r="U208" s="923"/>
      <c r="V208" s="923"/>
      <c r="W208" s="923"/>
      <c r="X208" s="923"/>
      <c r="Y208" s="923"/>
      <c r="Z208" s="923"/>
      <c r="AA208" s="923"/>
      <c r="AB208" s="923"/>
      <c r="AC208" s="923"/>
      <c r="AD208" s="923"/>
      <c r="AE208" s="923"/>
      <c r="AF208" s="923"/>
    </row>
    <row r="209" spans="20:32" x14ac:dyDescent="0.25">
      <c r="T209" s="923"/>
      <c r="U209" s="923"/>
      <c r="V209" s="923"/>
      <c r="W209" s="923"/>
      <c r="X209" s="923"/>
      <c r="Y209" s="923"/>
      <c r="Z209" s="923"/>
      <c r="AA209" s="923"/>
      <c r="AB209" s="923"/>
      <c r="AC209" s="923"/>
      <c r="AD209" s="923"/>
      <c r="AE209" s="923"/>
      <c r="AF209" s="923"/>
    </row>
    <row r="210" spans="20:32" x14ac:dyDescent="0.25">
      <c r="T210" s="923"/>
      <c r="U210" s="923"/>
      <c r="V210" s="923"/>
      <c r="W210" s="923"/>
      <c r="X210" s="923"/>
      <c r="Y210" s="923"/>
      <c r="Z210" s="923"/>
      <c r="AA210" s="923"/>
      <c r="AB210" s="923"/>
      <c r="AC210" s="923"/>
      <c r="AD210" s="923"/>
      <c r="AE210" s="923"/>
      <c r="AF210" s="923"/>
    </row>
    <row r="211" spans="20:32" x14ac:dyDescent="0.25">
      <c r="T211" s="923"/>
      <c r="U211" s="923"/>
      <c r="V211" s="923"/>
      <c r="W211" s="923"/>
      <c r="X211" s="923"/>
      <c r="Y211" s="923"/>
      <c r="Z211" s="923"/>
      <c r="AA211" s="923"/>
      <c r="AB211" s="923"/>
      <c r="AC211" s="923"/>
      <c r="AD211" s="923"/>
      <c r="AE211" s="923"/>
      <c r="AF211" s="923"/>
    </row>
    <row r="212" spans="20:32" x14ac:dyDescent="0.25">
      <c r="T212" s="923"/>
      <c r="U212" s="923"/>
      <c r="V212" s="923"/>
      <c r="W212" s="923"/>
      <c r="X212" s="923"/>
      <c r="Y212" s="923"/>
      <c r="Z212" s="923"/>
      <c r="AA212" s="923"/>
      <c r="AB212" s="923"/>
      <c r="AC212" s="923"/>
      <c r="AD212" s="923"/>
      <c r="AE212" s="923"/>
      <c r="AF212" s="923"/>
    </row>
    <row r="213" spans="20:32" x14ac:dyDescent="0.25">
      <c r="T213" s="923"/>
      <c r="U213" s="923"/>
      <c r="V213" s="923"/>
      <c r="W213" s="923"/>
      <c r="X213" s="923"/>
      <c r="Y213" s="923"/>
      <c r="Z213" s="923"/>
      <c r="AA213" s="923"/>
      <c r="AB213" s="923"/>
      <c r="AC213" s="923"/>
      <c r="AD213" s="923"/>
      <c r="AE213" s="923"/>
      <c r="AF213" s="923"/>
    </row>
    <row r="214" spans="20:32" x14ac:dyDescent="0.25">
      <c r="T214" s="923"/>
      <c r="U214" s="923"/>
      <c r="V214" s="923"/>
      <c r="W214" s="923"/>
      <c r="X214" s="923"/>
      <c r="Y214" s="923"/>
      <c r="Z214" s="923"/>
      <c r="AA214" s="923"/>
      <c r="AB214" s="923"/>
      <c r="AC214" s="923"/>
      <c r="AD214" s="923"/>
      <c r="AE214" s="923"/>
      <c r="AF214" s="923"/>
    </row>
    <row r="215" spans="20:32" x14ac:dyDescent="0.25">
      <c r="T215" s="923"/>
      <c r="U215" s="923"/>
      <c r="V215" s="923"/>
      <c r="W215" s="923"/>
      <c r="X215" s="923"/>
      <c r="Y215" s="923"/>
      <c r="Z215" s="923"/>
      <c r="AA215" s="923"/>
      <c r="AB215" s="923"/>
      <c r="AC215" s="923"/>
      <c r="AD215" s="923"/>
      <c r="AE215" s="923"/>
      <c r="AF215" s="923"/>
    </row>
    <row r="216" spans="20:32" x14ac:dyDescent="0.25">
      <c r="T216" s="923"/>
      <c r="U216" s="923"/>
      <c r="V216" s="923"/>
      <c r="W216" s="923"/>
      <c r="X216" s="923"/>
      <c r="Y216" s="923"/>
      <c r="Z216" s="923"/>
      <c r="AA216" s="923"/>
      <c r="AB216" s="923"/>
      <c r="AC216" s="923"/>
      <c r="AD216" s="923"/>
      <c r="AE216" s="923"/>
      <c r="AF216" s="923"/>
    </row>
    <row r="217" spans="20:32" x14ac:dyDescent="0.25">
      <c r="T217" s="923"/>
      <c r="U217" s="923"/>
      <c r="V217" s="923"/>
      <c r="W217" s="923"/>
      <c r="X217" s="923"/>
      <c r="Y217" s="923"/>
      <c r="Z217" s="923"/>
      <c r="AA217" s="923"/>
      <c r="AB217" s="923"/>
      <c r="AC217" s="923"/>
      <c r="AD217" s="923"/>
      <c r="AE217" s="923"/>
      <c r="AF217" s="923"/>
    </row>
    <row r="218" spans="20:32" x14ac:dyDescent="0.25">
      <c r="T218" s="923"/>
      <c r="U218" s="923"/>
      <c r="V218" s="923"/>
      <c r="W218" s="923"/>
      <c r="X218" s="923"/>
      <c r="Y218" s="923"/>
      <c r="Z218" s="923"/>
      <c r="AA218" s="923"/>
      <c r="AB218" s="923"/>
      <c r="AC218" s="923"/>
      <c r="AD218" s="923"/>
      <c r="AE218" s="923"/>
      <c r="AF218" s="923"/>
    </row>
    <row r="219" spans="20:32" x14ac:dyDescent="0.25">
      <c r="T219" s="923"/>
      <c r="U219" s="923"/>
      <c r="V219" s="923"/>
      <c r="W219" s="923"/>
      <c r="X219" s="923"/>
      <c r="Y219" s="923"/>
      <c r="Z219" s="923"/>
      <c r="AA219" s="923"/>
      <c r="AB219" s="923"/>
      <c r="AC219" s="923"/>
      <c r="AD219" s="923"/>
      <c r="AE219" s="923"/>
      <c r="AF219" s="923"/>
    </row>
    <row r="220" spans="20:32" x14ac:dyDescent="0.25">
      <c r="T220" s="923"/>
      <c r="U220" s="923"/>
      <c r="V220" s="923"/>
      <c r="W220" s="923"/>
      <c r="X220" s="923"/>
      <c r="Y220" s="923"/>
      <c r="Z220" s="923"/>
      <c r="AA220" s="923"/>
      <c r="AB220" s="923"/>
      <c r="AC220" s="923"/>
      <c r="AD220" s="923"/>
      <c r="AE220" s="923"/>
      <c r="AF220" s="923"/>
    </row>
    <row r="221" spans="20:32" x14ac:dyDescent="0.25">
      <c r="T221" s="923"/>
      <c r="U221" s="923"/>
      <c r="V221" s="923"/>
      <c r="W221" s="923"/>
      <c r="X221" s="923"/>
      <c r="Y221" s="923"/>
      <c r="Z221" s="923"/>
      <c r="AA221" s="923"/>
      <c r="AB221" s="923"/>
      <c r="AC221" s="923"/>
      <c r="AD221" s="923"/>
      <c r="AE221" s="923"/>
      <c r="AF221" s="923"/>
    </row>
    <row r="222" spans="20:32" x14ac:dyDescent="0.25">
      <c r="T222" s="923"/>
      <c r="U222" s="923"/>
      <c r="V222" s="923"/>
      <c r="W222" s="923"/>
      <c r="X222" s="923"/>
      <c r="Y222" s="923"/>
      <c r="Z222" s="923"/>
      <c r="AA222" s="923"/>
      <c r="AB222" s="923"/>
      <c r="AC222" s="923"/>
      <c r="AD222" s="923"/>
      <c r="AE222" s="923"/>
      <c r="AF222" s="923"/>
    </row>
    <row r="223" spans="20:32" x14ac:dyDescent="0.25">
      <c r="T223" s="923"/>
      <c r="U223" s="923"/>
      <c r="V223" s="923"/>
      <c r="W223" s="923"/>
      <c r="X223" s="923"/>
      <c r="Y223" s="923"/>
      <c r="Z223" s="923"/>
      <c r="AA223" s="923"/>
      <c r="AB223" s="923"/>
      <c r="AC223" s="923"/>
      <c r="AD223" s="923"/>
      <c r="AE223" s="923"/>
      <c r="AF223" s="923"/>
    </row>
    <row r="224" spans="20:32" x14ac:dyDescent="0.25">
      <c r="T224" s="923"/>
      <c r="U224" s="923"/>
      <c r="V224" s="923"/>
      <c r="W224" s="923"/>
      <c r="X224" s="923"/>
      <c r="Y224" s="923"/>
      <c r="Z224" s="923"/>
      <c r="AA224" s="923"/>
      <c r="AB224" s="923"/>
      <c r="AC224" s="923"/>
      <c r="AD224" s="923"/>
      <c r="AE224" s="923"/>
      <c r="AF224" s="923"/>
    </row>
    <row r="225" spans="20:32" x14ac:dyDescent="0.25">
      <c r="T225" s="923"/>
      <c r="U225" s="923"/>
      <c r="V225" s="923"/>
      <c r="W225" s="923"/>
      <c r="X225" s="923"/>
      <c r="Y225" s="923"/>
      <c r="Z225" s="923"/>
      <c r="AA225" s="923"/>
      <c r="AB225" s="923"/>
      <c r="AC225" s="923"/>
      <c r="AD225" s="923"/>
      <c r="AE225" s="923"/>
      <c r="AF225" s="923"/>
    </row>
    <row r="226" spans="20:32" x14ac:dyDescent="0.25">
      <c r="T226" s="923"/>
      <c r="U226" s="923"/>
      <c r="V226" s="923"/>
      <c r="W226" s="923"/>
      <c r="X226" s="923"/>
      <c r="Y226" s="923"/>
      <c r="Z226" s="923"/>
      <c r="AA226" s="923"/>
      <c r="AB226" s="923"/>
      <c r="AC226" s="923"/>
      <c r="AD226" s="923"/>
      <c r="AE226" s="923"/>
      <c r="AF226" s="923"/>
    </row>
    <row r="227" spans="20:32" x14ac:dyDescent="0.25">
      <c r="T227" s="923"/>
      <c r="U227" s="923"/>
      <c r="V227" s="923"/>
      <c r="W227" s="923"/>
      <c r="X227" s="923"/>
      <c r="Y227" s="923"/>
      <c r="Z227" s="923"/>
      <c r="AA227" s="923"/>
      <c r="AB227" s="923"/>
      <c r="AC227" s="923"/>
      <c r="AD227" s="923"/>
      <c r="AE227" s="923"/>
      <c r="AF227" s="923"/>
    </row>
    <row r="228" spans="20:32" x14ac:dyDescent="0.25">
      <c r="T228" s="923"/>
      <c r="U228" s="923"/>
      <c r="V228" s="923"/>
      <c r="W228" s="923"/>
      <c r="X228" s="923"/>
      <c r="Y228" s="923"/>
      <c r="Z228" s="923"/>
      <c r="AA228" s="923"/>
      <c r="AB228" s="923"/>
      <c r="AC228" s="923"/>
      <c r="AD228" s="923"/>
      <c r="AE228" s="923"/>
      <c r="AF228" s="923"/>
    </row>
    <row r="229" spans="20:32" x14ac:dyDescent="0.25">
      <c r="T229" s="923"/>
      <c r="U229" s="923"/>
      <c r="V229" s="923"/>
      <c r="W229" s="923"/>
      <c r="X229" s="923"/>
      <c r="Y229" s="923"/>
      <c r="Z229" s="923"/>
      <c r="AA229" s="923"/>
      <c r="AB229" s="923"/>
      <c r="AC229" s="923"/>
      <c r="AD229" s="923"/>
      <c r="AE229" s="923"/>
      <c r="AF229" s="923"/>
    </row>
    <row r="230" spans="20:32" x14ac:dyDescent="0.25">
      <c r="T230" s="923"/>
      <c r="U230" s="923"/>
      <c r="V230" s="923"/>
      <c r="W230" s="923"/>
      <c r="X230" s="923"/>
      <c r="Y230" s="923"/>
      <c r="Z230" s="923"/>
      <c r="AA230" s="923"/>
      <c r="AB230" s="923"/>
      <c r="AC230" s="923"/>
      <c r="AD230" s="923"/>
      <c r="AE230" s="923"/>
      <c r="AF230" s="923"/>
    </row>
    <row r="231" spans="20:32" x14ac:dyDescent="0.25">
      <c r="T231" s="923"/>
      <c r="U231" s="923"/>
      <c r="V231" s="923"/>
      <c r="W231" s="923"/>
      <c r="X231" s="923"/>
      <c r="Y231" s="923"/>
      <c r="Z231" s="923"/>
      <c r="AA231" s="923"/>
      <c r="AB231" s="923"/>
      <c r="AC231" s="923"/>
      <c r="AD231" s="923"/>
      <c r="AE231" s="923"/>
      <c r="AF231" s="923"/>
    </row>
    <row r="232" spans="20:32" x14ac:dyDescent="0.25">
      <c r="T232" s="923"/>
      <c r="U232" s="923"/>
      <c r="V232" s="923"/>
      <c r="W232" s="923"/>
      <c r="X232" s="923"/>
      <c r="Y232" s="923"/>
      <c r="Z232" s="923"/>
      <c r="AA232" s="923"/>
      <c r="AB232" s="923"/>
      <c r="AC232" s="923"/>
      <c r="AD232" s="923"/>
      <c r="AE232" s="923"/>
      <c r="AF232" s="923"/>
    </row>
    <row r="233" spans="20:32" x14ac:dyDescent="0.25">
      <c r="T233" s="923"/>
      <c r="U233" s="923"/>
      <c r="V233" s="923"/>
      <c r="W233" s="923"/>
      <c r="X233" s="923"/>
      <c r="Y233" s="923"/>
      <c r="Z233" s="923"/>
      <c r="AA233" s="923"/>
      <c r="AB233" s="923"/>
      <c r="AC233" s="923"/>
      <c r="AD233" s="923"/>
      <c r="AE233" s="923"/>
      <c r="AF233" s="923"/>
    </row>
    <row r="234" spans="20:32" x14ac:dyDescent="0.25">
      <c r="T234" s="923"/>
      <c r="U234" s="923"/>
      <c r="V234" s="923"/>
      <c r="W234" s="923"/>
      <c r="X234" s="923"/>
      <c r="Y234" s="923"/>
      <c r="Z234" s="923"/>
      <c r="AA234" s="923"/>
      <c r="AB234" s="923"/>
      <c r="AC234" s="923"/>
      <c r="AD234" s="923"/>
      <c r="AE234" s="923"/>
      <c r="AF234" s="923"/>
    </row>
    <row r="235" spans="20:32" x14ac:dyDescent="0.25">
      <c r="T235" s="923"/>
      <c r="U235" s="923"/>
      <c r="V235" s="923"/>
      <c r="W235" s="923"/>
      <c r="X235" s="923"/>
      <c r="Y235" s="923"/>
      <c r="Z235" s="923"/>
      <c r="AA235" s="923"/>
      <c r="AB235" s="923"/>
      <c r="AC235" s="923"/>
      <c r="AD235" s="923"/>
      <c r="AE235" s="923"/>
      <c r="AF235" s="923"/>
    </row>
    <row r="236" spans="20:32" x14ac:dyDescent="0.25">
      <c r="T236" s="923"/>
      <c r="U236" s="923"/>
      <c r="V236" s="923"/>
      <c r="W236" s="923"/>
      <c r="X236" s="923"/>
      <c r="Y236" s="923"/>
      <c r="Z236" s="923"/>
      <c r="AA236" s="923"/>
      <c r="AB236" s="923"/>
      <c r="AC236" s="923"/>
      <c r="AD236" s="923"/>
      <c r="AE236" s="923"/>
      <c r="AF236" s="923"/>
    </row>
    <row r="237" spans="20:32" x14ac:dyDescent="0.25">
      <c r="T237" s="923"/>
      <c r="U237" s="923"/>
      <c r="V237" s="923"/>
      <c r="W237" s="923"/>
      <c r="X237" s="923"/>
      <c r="Y237" s="923"/>
      <c r="Z237" s="923"/>
      <c r="AA237" s="923"/>
      <c r="AB237" s="923"/>
      <c r="AC237" s="923"/>
      <c r="AD237" s="923"/>
      <c r="AE237" s="923"/>
      <c r="AF237" s="923"/>
    </row>
    <row r="238" spans="20:32" x14ac:dyDescent="0.25">
      <c r="T238" s="923"/>
      <c r="U238" s="923"/>
      <c r="V238" s="923"/>
      <c r="W238" s="923"/>
      <c r="X238" s="923"/>
      <c r="Y238" s="923"/>
      <c r="Z238" s="923"/>
      <c r="AA238" s="923"/>
      <c r="AB238" s="923"/>
      <c r="AC238" s="923"/>
      <c r="AD238" s="923"/>
      <c r="AE238" s="923"/>
      <c r="AF238" s="923"/>
    </row>
    <row r="239" spans="20:32" x14ac:dyDescent="0.25">
      <c r="T239" s="923"/>
      <c r="U239" s="923"/>
      <c r="V239" s="923"/>
      <c r="W239" s="923"/>
      <c r="X239" s="923"/>
      <c r="Y239" s="923"/>
      <c r="Z239" s="923"/>
      <c r="AA239" s="923"/>
      <c r="AB239" s="923"/>
      <c r="AC239" s="923"/>
      <c r="AD239" s="923"/>
      <c r="AE239" s="923"/>
      <c r="AF239" s="923"/>
    </row>
    <row r="240" spans="20:32" x14ac:dyDescent="0.25">
      <c r="T240" s="923"/>
      <c r="U240" s="923"/>
      <c r="V240" s="923"/>
      <c r="W240" s="923"/>
      <c r="X240" s="923"/>
      <c r="Y240" s="923"/>
      <c r="Z240" s="923"/>
      <c r="AA240" s="923"/>
      <c r="AB240" s="923"/>
      <c r="AC240" s="923"/>
      <c r="AD240" s="923"/>
      <c r="AE240" s="923"/>
      <c r="AF240" s="923"/>
    </row>
    <row r="241" spans="20:32" x14ac:dyDescent="0.25">
      <c r="T241" s="923"/>
      <c r="U241" s="923"/>
      <c r="V241" s="923"/>
      <c r="W241" s="923"/>
      <c r="X241" s="923"/>
      <c r="Y241" s="923"/>
      <c r="Z241" s="923"/>
      <c r="AA241" s="923"/>
      <c r="AB241" s="923"/>
      <c r="AC241" s="923"/>
      <c r="AD241" s="923"/>
      <c r="AE241" s="923"/>
      <c r="AF241" s="923"/>
    </row>
    <row r="242" spans="20:32" x14ac:dyDescent="0.25">
      <c r="T242" s="923"/>
      <c r="U242" s="923"/>
      <c r="V242" s="923"/>
      <c r="W242" s="923"/>
      <c r="X242" s="923"/>
      <c r="Y242" s="923"/>
      <c r="Z242" s="923"/>
      <c r="AA242" s="923"/>
      <c r="AB242" s="923"/>
      <c r="AC242" s="923"/>
      <c r="AD242" s="923"/>
      <c r="AE242" s="923"/>
      <c r="AF242" s="923"/>
    </row>
    <row r="243" spans="20:32" x14ac:dyDescent="0.25">
      <c r="T243" s="923"/>
      <c r="U243" s="923"/>
      <c r="V243" s="923"/>
      <c r="W243" s="923"/>
      <c r="X243" s="923"/>
      <c r="Y243" s="923"/>
      <c r="Z243" s="923"/>
      <c r="AA243" s="923"/>
      <c r="AB243" s="923"/>
      <c r="AC243" s="923"/>
      <c r="AD243" s="923"/>
      <c r="AE243" s="923"/>
      <c r="AF243" s="923"/>
    </row>
    <row r="244" spans="20:32" x14ac:dyDescent="0.25">
      <c r="T244" s="923"/>
      <c r="U244" s="923"/>
      <c r="V244" s="923"/>
      <c r="W244" s="923"/>
      <c r="X244" s="923"/>
      <c r="Y244" s="923"/>
      <c r="Z244" s="923"/>
      <c r="AA244" s="923"/>
      <c r="AB244" s="923"/>
      <c r="AC244" s="923"/>
      <c r="AD244" s="923"/>
      <c r="AE244" s="923"/>
      <c r="AF244" s="923"/>
    </row>
    <row r="245" spans="20:32" x14ac:dyDescent="0.25">
      <c r="T245" s="923"/>
      <c r="U245" s="923"/>
      <c r="V245" s="923"/>
      <c r="W245" s="923"/>
      <c r="X245" s="923"/>
      <c r="Y245" s="923"/>
      <c r="Z245" s="923"/>
      <c r="AA245" s="923"/>
      <c r="AB245" s="923"/>
      <c r="AC245" s="923"/>
      <c r="AD245" s="923"/>
      <c r="AE245" s="923"/>
      <c r="AF245" s="923"/>
    </row>
    <row r="246" spans="20:32" x14ac:dyDescent="0.25">
      <c r="T246" s="923"/>
      <c r="U246" s="923"/>
      <c r="V246" s="923"/>
      <c r="W246" s="923"/>
      <c r="X246" s="923"/>
      <c r="Y246" s="923"/>
      <c r="Z246" s="923"/>
      <c r="AA246" s="923"/>
      <c r="AB246" s="923"/>
      <c r="AC246" s="923"/>
      <c r="AD246" s="923"/>
      <c r="AE246" s="923"/>
      <c r="AF246" s="923"/>
    </row>
    <row r="247" spans="20:32" x14ac:dyDescent="0.25">
      <c r="T247" s="923"/>
      <c r="U247" s="923"/>
      <c r="V247" s="923"/>
      <c r="W247" s="923"/>
      <c r="X247" s="923"/>
      <c r="Y247" s="923"/>
      <c r="Z247" s="923"/>
      <c r="AA247" s="923"/>
      <c r="AB247" s="923"/>
      <c r="AC247" s="923"/>
      <c r="AD247" s="923"/>
      <c r="AE247" s="923"/>
      <c r="AF247" s="923"/>
    </row>
    <row r="248" spans="20:32" x14ac:dyDescent="0.25">
      <c r="T248" s="923"/>
      <c r="U248" s="923"/>
      <c r="V248" s="923"/>
      <c r="W248" s="923"/>
      <c r="X248" s="923"/>
      <c r="Y248" s="923"/>
      <c r="Z248" s="923"/>
      <c r="AA248" s="923"/>
      <c r="AB248" s="923"/>
      <c r="AC248" s="923"/>
      <c r="AD248" s="923"/>
      <c r="AE248" s="923"/>
      <c r="AF248" s="923"/>
    </row>
    <row r="249" spans="20:32" x14ac:dyDescent="0.25">
      <c r="T249" s="923"/>
      <c r="U249" s="923"/>
      <c r="V249" s="923"/>
      <c r="W249" s="923"/>
      <c r="X249" s="923"/>
      <c r="Y249" s="923"/>
      <c r="Z249" s="923"/>
      <c r="AA249" s="923"/>
      <c r="AB249" s="923"/>
      <c r="AC249" s="923"/>
      <c r="AD249" s="923"/>
      <c r="AE249" s="923"/>
      <c r="AF249" s="923"/>
    </row>
    <row r="250" spans="20:32" x14ac:dyDescent="0.25">
      <c r="T250" s="923"/>
      <c r="U250" s="923"/>
      <c r="V250" s="923"/>
      <c r="W250" s="923"/>
      <c r="X250" s="923"/>
      <c r="Y250" s="923"/>
      <c r="Z250" s="923"/>
      <c r="AA250" s="923"/>
      <c r="AB250" s="923"/>
      <c r="AC250" s="923"/>
      <c r="AD250" s="923"/>
      <c r="AE250" s="923"/>
      <c r="AF250" s="923"/>
    </row>
    <row r="251" spans="20:32" x14ac:dyDescent="0.25">
      <c r="T251" s="923"/>
      <c r="U251" s="923"/>
      <c r="V251" s="923"/>
      <c r="W251" s="923"/>
      <c r="X251" s="923"/>
      <c r="Y251" s="923"/>
      <c r="Z251" s="923"/>
      <c r="AA251" s="923"/>
      <c r="AB251" s="923"/>
      <c r="AC251" s="923"/>
      <c r="AD251" s="923"/>
      <c r="AE251" s="923"/>
      <c r="AF251" s="923"/>
    </row>
    <row r="252" spans="20:32" x14ac:dyDescent="0.25">
      <c r="T252" s="923"/>
      <c r="U252" s="923"/>
      <c r="V252" s="923"/>
      <c r="W252" s="923"/>
      <c r="X252" s="923"/>
      <c r="Y252" s="923"/>
      <c r="Z252" s="923"/>
      <c r="AA252" s="923"/>
      <c r="AB252" s="923"/>
      <c r="AC252" s="923"/>
      <c r="AD252" s="923"/>
      <c r="AE252" s="923"/>
      <c r="AF252" s="923"/>
    </row>
    <row r="253" spans="20:32" x14ac:dyDescent="0.25">
      <c r="T253" s="923"/>
      <c r="U253" s="923"/>
      <c r="V253" s="923"/>
      <c r="W253" s="923"/>
      <c r="X253" s="923"/>
      <c r="Y253" s="923"/>
      <c r="Z253" s="923"/>
      <c r="AA253" s="923"/>
      <c r="AB253" s="923"/>
      <c r="AC253" s="923"/>
      <c r="AD253" s="923"/>
      <c r="AE253" s="923"/>
      <c r="AF253" s="923"/>
    </row>
    <row r="254" spans="20:32" x14ac:dyDescent="0.25">
      <c r="T254" s="923"/>
      <c r="U254" s="923"/>
      <c r="V254" s="923"/>
      <c r="W254" s="923"/>
      <c r="X254" s="923"/>
      <c r="Y254" s="923"/>
      <c r="Z254" s="923"/>
      <c r="AA254" s="923"/>
      <c r="AB254" s="923"/>
      <c r="AC254" s="923"/>
      <c r="AD254" s="923"/>
      <c r="AE254" s="923"/>
      <c r="AF254" s="923"/>
    </row>
    <row r="255" spans="20:32" x14ac:dyDescent="0.25">
      <c r="T255" s="923"/>
      <c r="U255" s="923"/>
      <c r="V255" s="923"/>
      <c r="W255" s="923"/>
      <c r="X255" s="923"/>
      <c r="Y255" s="923"/>
      <c r="Z255" s="923"/>
      <c r="AA255" s="923"/>
      <c r="AB255" s="923"/>
      <c r="AC255" s="923"/>
      <c r="AD255" s="923"/>
      <c r="AE255" s="923"/>
      <c r="AF255" s="923"/>
    </row>
    <row r="256" spans="20:32" x14ac:dyDescent="0.25">
      <c r="T256" s="923"/>
      <c r="U256" s="923"/>
      <c r="V256" s="923"/>
      <c r="W256" s="923"/>
      <c r="X256" s="923"/>
      <c r="Y256" s="923"/>
      <c r="Z256" s="923"/>
      <c r="AA256" s="923"/>
      <c r="AB256" s="923"/>
      <c r="AC256" s="923"/>
      <c r="AD256" s="923"/>
      <c r="AE256" s="923"/>
      <c r="AF256" s="923"/>
    </row>
    <row r="257" spans="20:32" x14ac:dyDescent="0.25">
      <c r="T257" s="923"/>
      <c r="U257" s="923"/>
      <c r="V257" s="923"/>
      <c r="W257" s="923"/>
      <c r="X257" s="923"/>
      <c r="Y257" s="923"/>
      <c r="Z257" s="923"/>
      <c r="AA257" s="923"/>
      <c r="AB257" s="923"/>
      <c r="AC257" s="923"/>
      <c r="AD257" s="923"/>
      <c r="AE257" s="923"/>
      <c r="AF257" s="923"/>
    </row>
    <row r="258" spans="20:32" x14ac:dyDescent="0.25">
      <c r="T258" s="923"/>
      <c r="U258" s="923"/>
      <c r="V258" s="923"/>
      <c r="W258" s="923"/>
      <c r="X258" s="923"/>
      <c r="Y258" s="923"/>
      <c r="Z258" s="923"/>
      <c r="AA258" s="923"/>
      <c r="AB258" s="923"/>
      <c r="AC258" s="923"/>
      <c r="AD258" s="923"/>
      <c r="AE258" s="923"/>
      <c r="AF258" s="923"/>
    </row>
    <row r="259" spans="20:32" x14ac:dyDescent="0.25">
      <c r="T259" s="923"/>
      <c r="U259" s="923"/>
      <c r="V259" s="923"/>
      <c r="W259" s="923"/>
      <c r="X259" s="923"/>
      <c r="Y259" s="923"/>
      <c r="Z259" s="923"/>
      <c r="AA259" s="923"/>
      <c r="AB259" s="923"/>
      <c r="AC259" s="923"/>
      <c r="AD259" s="923"/>
      <c r="AE259" s="923"/>
      <c r="AF259" s="923"/>
    </row>
    <row r="260" spans="20:32" x14ac:dyDescent="0.25">
      <c r="T260" s="923"/>
      <c r="U260" s="923"/>
      <c r="V260" s="923"/>
      <c r="W260" s="923"/>
      <c r="X260" s="923"/>
      <c r="Y260" s="923"/>
      <c r="Z260" s="923"/>
      <c r="AA260" s="923"/>
      <c r="AB260" s="923"/>
      <c r="AC260" s="923"/>
      <c r="AD260" s="923"/>
      <c r="AE260" s="923"/>
      <c r="AF260" s="923"/>
    </row>
    <row r="261" spans="20:32" x14ac:dyDescent="0.25">
      <c r="T261" s="923"/>
      <c r="U261" s="923"/>
      <c r="V261" s="923"/>
      <c r="W261" s="923"/>
      <c r="X261" s="923"/>
      <c r="Y261" s="923"/>
      <c r="Z261" s="923"/>
      <c r="AA261" s="923"/>
      <c r="AB261" s="923"/>
      <c r="AC261" s="923"/>
      <c r="AD261" s="923"/>
      <c r="AE261" s="923"/>
      <c r="AF261" s="923"/>
    </row>
    <row r="262" spans="20:32" x14ac:dyDescent="0.25">
      <c r="T262" s="923"/>
      <c r="U262" s="923"/>
      <c r="V262" s="923"/>
      <c r="W262" s="923"/>
      <c r="X262" s="923"/>
      <c r="Y262" s="923"/>
      <c r="Z262" s="923"/>
      <c r="AA262" s="923"/>
      <c r="AB262" s="923"/>
      <c r="AC262" s="923"/>
      <c r="AD262" s="923"/>
      <c r="AE262" s="923"/>
      <c r="AF262" s="923"/>
    </row>
    <row r="263" spans="20:32" x14ac:dyDescent="0.25">
      <c r="T263" s="923"/>
      <c r="U263" s="923"/>
      <c r="V263" s="923"/>
      <c r="W263" s="923"/>
      <c r="X263" s="923"/>
      <c r="Y263" s="923"/>
      <c r="Z263" s="923"/>
      <c r="AA263" s="923"/>
      <c r="AB263" s="923"/>
      <c r="AC263" s="923"/>
      <c r="AD263" s="923"/>
      <c r="AE263" s="923"/>
      <c r="AF263" s="923"/>
    </row>
    <row r="264" spans="20:32" x14ac:dyDescent="0.25">
      <c r="T264" s="923"/>
      <c r="U264" s="923"/>
      <c r="V264" s="923"/>
      <c r="W264" s="923"/>
      <c r="X264" s="923"/>
      <c r="Y264" s="923"/>
      <c r="Z264" s="923"/>
      <c r="AA264" s="923"/>
      <c r="AB264" s="923"/>
      <c r="AC264" s="923"/>
      <c r="AD264" s="923"/>
      <c r="AE264" s="923"/>
      <c r="AF264" s="923"/>
    </row>
    <row r="265" spans="20:32" x14ac:dyDescent="0.25">
      <c r="T265" s="923"/>
      <c r="U265" s="923"/>
      <c r="V265" s="923"/>
      <c r="W265" s="923"/>
      <c r="X265" s="923"/>
      <c r="Y265" s="923"/>
      <c r="Z265" s="923"/>
      <c r="AA265" s="923"/>
      <c r="AB265" s="923"/>
      <c r="AC265" s="923"/>
      <c r="AD265" s="923"/>
      <c r="AE265" s="923"/>
      <c r="AF265" s="923"/>
    </row>
    <row r="266" spans="20:32" x14ac:dyDescent="0.25">
      <c r="T266" s="923"/>
      <c r="U266" s="923"/>
      <c r="V266" s="923"/>
      <c r="W266" s="923"/>
      <c r="X266" s="923"/>
      <c r="Y266" s="923"/>
      <c r="Z266" s="923"/>
      <c r="AA266" s="923"/>
      <c r="AB266" s="923"/>
      <c r="AC266" s="923"/>
      <c r="AD266" s="923"/>
      <c r="AE266" s="923"/>
      <c r="AF266" s="923"/>
    </row>
    <row r="267" spans="20:32" x14ac:dyDescent="0.25">
      <c r="T267" s="923"/>
      <c r="U267" s="923"/>
      <c r="V267" s="923"/>
      <c r="W267" s="923"/>
      <c r="X267" s="923"/>
      <c r="Y267" s="923"/>
      <c r="Z267" s="923"/>
      <c r="AA267" s="923"/>
      <c r="AB267" s="923"/>
      <c r="AC267" s="923"/>
      <c r="AD267" s="923"/>
      <c r="AE267" s="923"/>
      <c r="AF267" s="923"/>
    </row>
    <row r="268" spans="20:32" x14ac:dyDescent="0.25">
      <c r="T268" s="923"/>
      <c r="U268" s="923"/>
      <c r="V268" s="923"/>
      <c r="W268" s="923"/>
      <c r="X268" s="923"/>
      <c r="Y268" s="923"/>
      <c r="Z268" s="923"/>
      <c r="AA268" s="923"/>
      <c r="AB268" s="923"/>
      <c r="AC268" s="923"/>
      <c r="AD268" s="923"/>
      <c r="AE268" s="923"/>
      <c r="AF268" s="923"/>
    </row>
    <row r="269" spans="20:32" x14ac:dyDescent="0.25">
      <c r="T269" s="923"/>
      <c r="U269" s="923"/>
      <c r="V269" s="923"/>
      <c r="W269" s="923"/>
      <c r="X269" s="923"/>
      <c r="Y269" s="923"/>
      <c r="Z269" s="923"/>
      <c r="AA269" s="923"/>
      <c r="AB269" s="923"/>
      <c r="AC269" s="923"/>
      <c r="AD269" s="923"/>
      <c r="AE269" s="923"/>
      <c r="AF269" s="923"/>
    </row>
    <row r="270" spans="20:32" x14ac:dyDescent="0.25">
      <c r="T270" s="923"/>
      <c r="U270" s="923"/>
      <c r="V270" s="923"/>
      <c r="W270" s="923"/>
      <c r="X270" s="923"/>
      <c r="Y270" s="923"/>
      <c r="Z270" s="923"/>
      <c r="AA270" s="923"/>
      <c r="AB270" s="923"/>
      <c r="AC270" s="923"/>
      <c r="AD270" s="923"/>
      <c r="AE270" s="923"/>
      <c r="AF270" s="923"/>
    </row>
    <row r="271" spans="20:32" x14ac:dyDescent="0.25">
      <c r="T271" s="923"/>
      <c r="U271" s="923"/>
      <c r="V271" s="923"/>
      <c r="W271" s="923"/>
      <c r="X271" s="923"/>
      <c r="Y271" s="923"/>
      <c r="Z271" s="923"/>
      <c r="AA271" s="923"/>
      <c r="AB271" s="923"/>
      <c r="AC271" s="923"/>
      <c r="AD271" s="923"/>
      <c r="AE271" s="923"/>
      <c r="AF271" s="923"/>
    </row>
    <row r="272" spans="20:32" x14ac:dyDescent="0.25">
      <c r="T272" s="923"/>
      <c r="U272" s="923"/>
      <c r="V272" s="923"/>
      <c r="W272" s="923"/>
      <c r="X272" s="923"/>
      <c r="Y272" s="923"/>
      <c r="Z272" s="923"/>
      <c r="AA272" s="923"/>
      <c r="AB272" s="923"/>
      <c r="AC272" s="923"/>
      <c r="AD272" s="923"/>
      <c r="AE272" s="923"/>
      <c r="AF272" s="923"/>
    </row>
    <row r="273" spans="20:32" x14ac:dyDescent="0.25">
      <c r="T273" s="923"/>
      <c r="U273" s="923"/>
      <c r="V273" s="923"/>
      <c r="W273" s="923"/>
      <c r="X273" s="923"/>
      <c r="Y273" s="923"/>
      <c r="Z273" s="923"/>
      <c r="AA273" s="923"/>
      <c r="AB273" s="923"/>
      <c r="AC273" s="923"/>
      <c r="AD273" s="923"/>
      <c r="AE273" s="923"/>
      <c r="AF273" s="923"/>
    </row>
    <row r="274" spans="20:32" x14ac:dyDescent="0.25">
      <c r="T274" s="923"/>
      <c r="U274" s="923"/>
      <c r="V274" s="923"/>
      <c r="W274" s="923"/>
      <c r="X274" s="923"/>
      <c r="Y274" s="923"/>
      <c r="Z274" s="923"/>
      <c r="AA274" s="923"/>
      <c r="AB274" s="923"/>
      <c r="AC274" s="923"/>
      <c r="AD274" s="923"/>
      <c r="AE274" s="923"/>
      <c r="AF274" s="923"/>
    </row>
    <row r="275" spans="20:32" x14ac:dyDescent="0.25">
      <c r="T275" s="923"/>
      <c r="U275" s="923"/>
      <c r="V275" s="923"/>
      <c r="W275" s="923"/>
      <c r="X275" s="923"/>
      <c r="Y275" s="923"/>
      <c r="Z275" s="923"/>
      <c r="AA275" s="923"/>
      <c r="AB275" s="923"/>
      <c r="AC275" s="923"/>
      <c r="AD275" s="923"/>
      <c r="AE275" s="923"/>
      <c r="AF275" s="923"/>
    </row>
    <row r="276" spans="20:32" x14ac:dyDescent="0.25">
      <c r="T276" s="923"/>
      <c r="U276" s="923"/>
      <c r="V276" s="923"/>
      <c r="W276" s="923"/>
      <c r="X276" s="923"/>
      <c r="Y276" s="923"/>
      <c r="Z276" s="923"/>
      <c r="AA276" s="923"/>
      <c r="AB276" s="923"/>
      <c r="AC276" s="923"/>
      <c r="AD276" s="923"/>
      <c r="AE276" s="923"/>
      <c r="AF276" s="923"/>
    </row>
    <row r="277" spans="20:32" x14ac:dyDescent="0.25">
      <c r="T277" s="923"/>
      <c r="U277" s="923"/>
      <c r="V277" s="923"/>
      <c r="W277" s="923"/>
      <c r="X277" s="923"/>
      <c r="Y277" s="923"/>
      <c r="Z277" s="923"/>
      <c r="AA277" s="923"/>
      <c r="AB277" s="923"/>
      <c r="AC277" s="923"/>
      <c r="AD277" s="923"/>
      <c r="AE277" s="923"/>
      <c r="AF277" s="923"/>
    </row>
    <row r="278" spans="20:32" x14ac:dyDescent="0.25">
      <c r="T278" s="923"/>
      <c r="U278" s="923"/>
      <c r="V278" s="923"/>
      <c r="W278" s="923"/>
      <c r="X278" s="923"/>
      <c r="Y278" s="923"/>
      <c r="Z278" s="923"/>
      <c r="AA278" s="923"/>
      <c r="AB278" s="923"/>
      <c r="AC278" s="923"/>
      <c r="AD278" s="923"/>
      <c r="AE278" s="923"/>
      <c r="AF278" s="923"/>
    </row>
    <row r="279" spans="20:32" x14ac:dyDescent="0.25">
      <c r="T279" s="923"/>
      <c r="U279" s="923"/>
      <c r="V279" s="923"/>
      <c r="W279" s="923"/>
      <c r="X279" s="923"/>
      <c r="Y279" s="923"/>
      <c r="Z279" s="923"/>
      <c r="AA279" s="923"/>
      <c r="AB279" s="923"/>
      <c r="AC279" s="923"/>
      <c r="AD279" s="923"/>
      <c r="AE279" s="923"/>
      <c r="AF279" s="923"/>
    </row>
    <row r="280" spans="20:32" x14ac:dyDescent="0.25">
      <c r="T280" s="923"/>
      <c r="U280" s="923"/>
      <c r="V280" s="923"/>
      <c r="W280" s="923"/>
      <c r="X280" s="923"/>
      <c r="Y280" s="923"/>
      <c r="Z280" s="923"/>
      <c r="AA280" s="923"/>
      <c r="AB280" s="923"/>
      <c r="AC280" s="923"/>
      <c r="AD280" s="923"/>
      <c r="AE280" s="923"/>
      <c r="AF280" s="923"/>
    </row>
    <row r="281" spans="20:32" x14ac:dyDescent="0.25">
      <c r="T281" s="923"/>
      <c r="U281" s="923"/>
      <c r="V281" s="923"/>
      <c r="W281" s="923"/>
      <c r="X281" s="923"/>
      <c r="Y281" s="923"/>
      <c r="Z281" s="923"/>
      <c r="AA281" s="923"/>
      <c r="AB281" s="923"/>
      <c r="AC281" s="923"/>
      <c r="AD281" s="923"/>
      <c r="AE281" s="923"/>
      <c r="AF281" s="923"/>
    </row>
    <row r="282" spans="20:32" x14ac:dyDescent="0.25">
      <c r="T282" s="923"/>
      <c r="U282" s="923"/>
      <c r="V282" s="923"/>
      <c r="W282" s="923"/>
      <c r="X282" s="923"/>
      <c r="Y282" s="923"/>
      <c r="Z282" s="923"/>
      <c r="AA282" s="923"/>
      <c r="AB282" s="923"/>
      <c r="AC282" s="923"/>
      <c r="AD282" s="923"/>
      <c r="AE282" s="923"/>
      <c r="AF282" s="923"/>
    </row>
    <row r="283" spans="20:32" x14ac:dyDescent="0.25">
      <c r="T283" s="923"/>
      <c r="U283" s="923"/>
      <c r="V283" s="923"/>
      <c r="W283" s="923"/>
      <c r="X283" s="923"/>
      <c r="Y283" s="923"/>
      <c r="Z283" s="923"/>
      <c r="AA283" s="923"/>
      <c r="AB283" s="923"/>
      <c r="AC283" s="923"/>
      <c r="AD283" s="923"/>
      <c r="AE283" s="923"/>
      <c r="AF283" s="923"/>
    </row>
    <row r="284" spans="20:32" x14ac:dyDescent="0.25">
      <c r="T284" s="923"/>
      <c r="U284" s="923"/>
      <c r="V284" s="923"/>
      <c r="W284" s="923"/>
      <c r="X284" s="923"/>
      <c r="Y284" s="923"/>
      <c r="Z284" s="923"/>
      <c r="AA284" s="923"/>
      <c r="AB284" s="923"/>
      <c r="AC284" s="923"/>
      <c r="AD284" s="923"/>
      <c r="AE284" s="923"/>
      <c r="AF284" s="923"/>
    </row>
    <row r="285" spans="20:32" x14ac:dyDescent="0.25">
      <c r="T285" s="923"/>
      <c r="U285" s="923"/>
      <c r="V285" s="923"/>
      <c r="W285" s="923"/>
      <c r="X285" s="923"/>
      <c r="Y285" s="923"/>
      <c r="Z285" s="923"/>
      <c r="AA285" s="923"/>
      <c r="AB285" s="923"/>
      <c r="AC285" s="923"/>
      <c r="AD285" s="923"/>
      <c r="AE285" s="923"/>
      <c r="AF285" s="923"/>
    </row>
    <row r="286" spans="20:32" x14ac:dyDescent="0.25">
      <c r="T286" s="923"/>
      <c r="U286" s="923"/>
      <c r="V286" s="923"/>
      <c r="W286" s="923"/>
      <c r="X286" s="923"/>
      <c r="Y286" s="923"/>
      <c r="Z286" s="923"/>
      <c r="AA286" s="923"/>
      <c r="AB286" s="923"/>
      <c r="AC286" s="923"/>
      <c r="AD286" s="923"/>
      <c r="AE286" s="923"/>
      <c r="AF286" s="923"/>
    </row>
    <row r="287" spans="20:32" x14ac:dyDescent="0.25">
      <c r="T287" s="923"/>
      <c r="U287" s="923"/>
      <c r="V287" s="923"/>
      <c r="W287" s="923"/>
      <c r="X287" s="923"/>
      <c r="Y287" s="923"/>
      <c r="Z287" s="923"/>
      <c r="AA287" s="923"/>
      <c r="AB287" s="923"/>
      <c r="AC287" s="923"/>
      <c r="AD287" s="923"/>
      <c r="AE287" s="923"/>
      <c r="AF287" s="923"/>
    </row>
    <row r="288" spans="20:32" x14ac:dyDescent="0.25">
      <c r="T288" s="923"/>
      <c r="U288" s="923"/>
      <c r="V288" s="923"/>
      <c r="W288" s="923"/>
      <c r="X288" s="923"/>
      <c r="Y288" s="923"/>
      <c r="Z288" s="923"/>
      <c r="AA288" s="923"/>
      <c r="AB288" s="923"/>
      <c r="AC288" s="923"/>
      <c r="AD288" s="923"/>
      <c r="AE288" s="923"/>
      <c r="AF288" s="923"/>
    </row>
    <row r="289" spans="20:32" x14ac:dyDescent="0.25">
      <c r="T289" s="923"/>
      <c r="U289" s="923"/>
      <c r="V289" s="923"/>
      <c r="W289" s="923"/>
      <c r="X289" s="923"/>
      <c r="Y289" s="923"/>
      <c r="Z289" s="923"/>
      <c r="AA289" s="923"/>
      <c r="AB289" s="923"/>
      <c r="AC289" s="923"/>
      <c r="AD289" s="923"/>
      <c r="AE289" s="923"/>
      <c r="AF289" s="923"/>
    </row>
    <row r="290" spans="20:32" x14ac:dyDescent="0.25">
      <c r="T290" s="923"/>
      <c r="U290" s="923"/>
      <c r="V290" s="923"/>
      <c r="W290" s="923"/>
      <c r="X290" s="923"/>
      <c r="Y290" s="923"/>
      <c r="Z290" s="923"/>
      <c r="AA290" s="923"/>
      <c r="AB290" s="923"/>
      <c r="AC290" s="923"/>
      <c r="AD290" s="923"/>
      <c r="AE290" s="923"/>
      <c r="AF290" s="923"/>
    </row>
    <row r="291" spans="20:32" x14ac:dyDescent="0.25">
      <c r="T291" s="923"/>
      <c r="U291" s="923"/>
      <c r="V291" s="923"/>
      <c r="W291" s="923"/>
      <c r="X291" s="923"/>
      <c r="Y291" s="923"/>
      <c r="Z291" s="923"/>
      <c r="AA291" s="923"/>
      <c r="AB291" s="923"/>
      <c r="AC291" s="923"/>
      <c r="AD291" s="923"/>
      <c r="AE291" s="923"/>
      <c r="AF291" s="923"/>
    </row>
    <row r="292" spans="20:32" x14ac:dyDescent="0.25">
      <c r="T292" s="923"/>
      <c r="U292" s="923"/>
      <c r="V292" s="923"/>
      <c r="W292" s="923"/>
      <c r="X292" s="923"/>
      <c r="Y292" s="923"/>
      <c r="Z292" s="923"/>
      <c r="AA292" s="923"/>
      <c r="AB292" s="923"/>
      <c r="AC292" s="923"/>
      <c r="AD292" s="923"/>
      <c r="AE292" s="923"/>
      <c r="AF292" s="923"/>
    </row>
    <row r="293" spans="20:32" x14ac:dyDescent="0.25">
      <c r="T293" s="923"/>
      <c r="U293" s="923"/>
      <c r="V293" s="923"/>
      <c r="W293" s="923"/>
      <c r="X293" s="923"/>
      <c r="Y293" s="923"/>
      <c r="Z293" s="923"/>
      <c r="AA293" s="923"/>
      <c r="AB293" s="923"/>
      <c r="AC293" s="923"/>
      <c r="AD293" s="923"/>
      <c r="AE293" s="923"/>
      <c r="AF293" s="923"/>
    </row>
    <row r="294" spans="20:32" x14ac:dyDescent="0.25">
      <c r="T294" s="923"/>
      <c r="U294" s="923"/>
      <c r="V294" s="923"/>
      <c r="W294" s="923"/>
      <c r="X294" s="923"/>
      <c r="Y294" s="923"/>
      <c r="Z294" s="923"/>
      <c r="AA294" s="923"/>
      <c r="AB294" s="923"/>
      <c r="AC294" s="923"/>
      <c r="AD294" s="923"/>
      <c r="AE294" s="923"/>
      <c r="AF294" s="923"/>
    </row>
    <row r="295" spans="20:32" x14ac:dyDescent="0.25">
      <c r="T295" s="923"/>
      <c r="U295" s="923"/>
      <c r="V295" s="923"/>
      <c r="W295" s="923"/>
      <c r="X295" s="923"/>
      <c r="Y295" s="923"/>
      <c r="Z295" s="923"/>
      <c r="AA295" s="923"/>
      <c r="AB295" s="923"/>
      <c r="AC295" s="923"/>
      <c r="AD295" s="923"/>
      <c r="AE295" s="923"/>
      <c r="AF295" s="923"/>
    </row>
    <row r="296" spans="20:32" x14ac:dyDescent="0.25">
      <c r="T296" s="923"/>
      <c r="U296" s="923"/>
      <c r="V296" s="923"/>
      <c r="W296" s="923"/>
      <c r="X296" s="923"/>
      <c r="Y296" s="923"/>
      <c r="Z296" s="923"/>
      <c r="AA296" s="923"/>
      <c r="AB296" s="923"/>
      <c r="AC296" s="923"/>
      <c r="AD296" s="923"/>
      <c r="AE296" s="923"/>
      <c r="AF296" s="923"/>
    </row>
    <row r="297" spans="20:32" x14ac:dyDescent="0.25">
      <c r="T297" s="923"/>
      <c r="U297" s="923"/>
      <c r="V297" s="923"/>
      <c r="W297" s="923"/>
      <c r="X297" s="923"/>
      <c r="Y297" s="923"/>
      <c r="Z297" s="923"/>
      <c r="AA297" s="923"/>
      <c r="AB297" s="923"/>
      <c r="AC297" s="923"/>
      <c r="AD297" s="923"/>
      <c r="AE297" s="923"/>
      <c r="AF297" s="923"/>
    </row>
    <row r="298" spans="20:32" x14ac:dyDescent="0.25">
      <c r="T298" s="923"/>
      <c r="U298" s="923"/>
      <c r="V298" s="923"/>
      <c r="W298" s="923"/>
      <c r="X298" s="923"/>
      <c r="Y298" s="923"/>
      <c r="Z298" s="923"/>
      <c r="AA298" s="923"/>
      <c r="AB298" s="923"/>
      <c r="AC298" s="923"/>
      <c r="AD298" s="923"/>
      <c r="AE298" s="923"/>
      <c r="AF298" s="923"/>
    </row>
    <row r="299" spans="20:32" x14ac:dyDescent="0.25">
      <c r="T299" s="923"/>
      <c r="U299" s="923"/>
      <c r="V299" s="923"/>
      <c r="W299" s="923"/>
      <c r="X299" s="923"/>
      <c r="Y299" s="923"/>
      <c r="Z299" s="923"/>
      <c r="AA299" s="923"/>
      <c r="AB299" s="923"/>
      <c r="AC299" s="923"/>
      <c r="AD299" s="923"/>
      <c r="AE299" s="923"/>
      <c r="AF299" s="923"/>
    </row>
    <row r="300" spans="20:32" x14ac:dyDescent="0.25">
      <c r="T300" s="923"/>
      <c r="U300" s="923"/>
      <c r="V300" s="923"/>
      <c r="W300" s="923"/>
      <c r="X300" s="923"/>
      <c r="Y300" s="923"/>
      <c r="Z300" s="923"/>
      <c r="AA300" s="923"/>
      <c r="AB300" s="923"/>
      <c r="AC300" s="923"/>
      <c r="AD300" s="923"/>
      <c r="AE300" s="923"/>
      <c r="AF300" s="923"/>
    </row>
    <row r="301" spans="20:32" x14ac:dyDescent="0.25">
      <c r="T301" s="923"/>
      <c r="U301" s="923"/>
      <c r="V301" s="923"/>
      <c r="W301" s="923"/>
      <c r="X301" s="923"/>
      <c r="Y301" s="923"/>
      <c r="Z301" s="923"/>
      <c r="AA301" s="923"/>
      <c r="AB301" s="923"/>
      <c r="AC301" s="923"/>
      <c r="AD301" s="923"/>
      <c r="AE301" s="923"/>
      <c r="AF301" s="923"/>
    </row>
    <row r="302" spans="20:32" x14ac:dyDescent="0.25">
      <c r="T302" s="923"/>
      <c r="U302" s="923"/>
      <c r="V302" s="923"/>
      <c r="W302" s="923"/>
      <c r="X302" s="923"/>
      <c r="Y302" s="923"/>
      <c r="Z302" s="923"/>
      <c r="AA302" s="923"/>
      <c r="AB302" s="923"/>
      <c r="AC302" s="923"/>
      <c r="AD302" s="923"/>
      <c r="AE302" s="923"/>
      <c r="AF302" s="923"/>
    </row>
    <row r="303" spans="20:32" x14ac:dyDescent="0.25">
      <c r="T303" s="923"/>
      <c r="U303" s="923"/>
      <c r="V303" s="923"/>
      <c r="W303" s="923"/>
      <c r="X303" s="923"/>
      <c r="Y303" s="923"/>
      <c r="Z303" s="923"/>
      <c r="AA303" s="923"/>
      <c r="AB303" s="923"/>
      <c r="AC303" s="923"/>
      <c r="AD303" s="923"/>
      <c r="AE303" s="923"/>
      <c r="AF303" s="923"/>
    </row>
    <row r="304" spans="20:32" x14ac:dyDescent="0.25">
      <c r="T304" s="923"/>
      <c r="U304" s="923"/>
      <c r="V304" s="923"/>
      <c r="W304" s="923"/>
      <c r="X304" s="923"/>
      <c r="Y304" s="923"/>
      <c r="Z304" s="923"/>
      <c r="AA304" s="923"/>
      <c r="AB304" s="923"/>
      <c r="AC304" s="923"/>
      <c r="AD304" s="923"/>
      <c r="AE304" s="923"/>
      <c r="AF304" s="923"/>
    </row>
    <row r="305" spans="20:32" x14ac:dyDescent="0.25">
      <c r="T305" s="923"/>
      <c r="U305" s="923"/>
      <c r="V305" s="923"/>
      <c r="W305" s="923"/>
      <c r="X305" s="923"/>
      <c r="Y305" s="923"/>
      <c r="Z305" s="923"/>
      <c r="AA305" s="923"/>
      <c r="AB305" s="923"/>
      <c r="AC305" s="923"/>
      <c r="AD305" s="923"/>
      <c r="AE305" s="923"/>
      <c r="AF305" s="923"/>
    </row>
    <row r="306" spans="20:32" x14ac:dyDescent="0.25">
      <c r="T306" s="923"/>
      <c r="U306" s="923"/>
      <c r="V306" s="923"/>
      <c r="W306" s="923"/>
      <c r="X306" s="923"/>
      <c r="Y306" s="923"/>
      <c r="Z306" s="923"/>
      <c r="AA306" s="923"/>
      <c r="AB306" s="923"/>
      <c r="AC306" s="923"/>
      <c r="AD306" s="923"/>
      <c r="AE306" s="923"/>
      <c r="AF306" s="923"/>
    </row>
    <row r="307" spans="20:32" x14ac:dyDescent="0.25">
      <c r="T307" s="923"/>
      <c r="U307" s="923"/>
      <c r="V307" s="923"/>
      <c r="W307" s="923"/>
      <c r="X307" s="923"/>
      <c r="Y307" s="923"/>
      <c r="Z307" s="923"/>
      <c r="AA307" s="923"/>
      <c r="AB307" s="923"/>
      <c r="AC307" s="923"/>
      <c r="AD307" s="923"/>
      <c r="AE307" s="923"/>
      <c r="AF307" s="923"/>
    </row>
    <row r="308" spans="20:32" x14ac:dyDescent="0.25">
      <c r="T308" s="923"/>
      <c r="U308" s="923"/>
      <c r="V308" s="923"/>
      <c r="W308" s="923"/>
      <c r="X308" s="923"/>
      <c r="Y308" s="923"/>
      <c r="Z308" s="923"/>
      <c r="AA308" s="923"/>
      <c r="AB308" s="923"/>
      <c r="AC308" s="923"/>
      <c r="AD308" s="923"/>
      <c r="AE308" s="923"/>
      <c r="AF308" s="923"/>
    </row>
    <row r="309" spans="20:32" x14ac:dyDescent="0.25">
      <c r="T309" s="923"/>
      <c r="U309" s="923"/>
      <c r="V309" s="923"/>
      <c r="W309" s="923"/>
      <c r="X309" s="923"/>
      <c r="Y309" s="923"/>
      <c r="Z309" s="923"/>
      <c r="AA309" s="923"/>
      <c r="AB309" s="923"/>
      <c r="AC309" s="923"/>
      <c r="AD309" s="923"/>
      <c r="AE309" s="923"/>
      <c r="AF309" s="923"/>
    </row>
    <row r="310" spans="20:32" x14ac:dyDescent="0.25">
      <c r="T310" s="923"/>
      <c r="U310" s="923"/>
      <c r="V310" s="923"/>
      <c r="W310" s="923"/>
      <c r="X310" s="923"/>
      <c r="Y310" s="923"/>
      <c r="Z310" s="923"/>
      <c r="AA310" s="923"/>
      <c r="AB310" s="923"/>
      <c r="AC310" s="923"/>
      <c r="AD310" s="923"/>
      <c r="AE310" s="923"/>
      <c r="AF310" s="923"/>
    </row>
    <row r="311" spans="20:32" x14ac:dyDescent="0.25">
      <c r="T311" s="923"/>
      <c r="U311" s="923"/>
      <c r="V311" s="923"/>
      <c r="W311" s="923"/>
      <c r="X311" s="923"/>
      <c r="Y311" s="923"/>
      <c r="Z311" s="923"/>
      <c r="AA311" s="923"/>
      <c r="AB311" s="923"/>
      <c r="AC311" s="923"/>
      <c r="AD311" s="923"/>
      <c r="AE311" s="923"/>
      <c r="AF311" s="923"/>
    </row>
    <row r="312" spans="20:32" x14ac:dyDescent="0.25">
      <c r="T312" s="923"/>
      <c r="U312" s="923"/>
      <c r="V312" s="923"/>
      <c r="W312" s="923"/>
      <c r="X312" s="923"/>
      <c r="Y312" s="923"/>
      <c r="Z312" s="923"/>
      <c r="AA312" s="923"/>
      <c r="AB312" s="923"/>
      <c r="AC312" s="923"/>
      <c r="AD312" s="923"/>
      <c r="AE312" s="923"/>
      <c r="AF312" s="923"/>
    </row>
    <row r="313" spans="20:32" x14ac:dyDescent="0.25">
      <c r="T313" s="923"/>
      <c r="U313" s="923"/>
      <c r="V313" s="923"/>
      <c r="W313" s="923"/>
      <c r="X313" s="923"/>
      <c r="Y313" s="923"/>
      <c r="Z313" s="923"/>
      <c r="AA313" s="923"/>
      <c r="AB313" s="923"/>
      <c r="AC313" s="923"/>
      <c r="AD313" s="923"/>
      <c r="AE313" s="923"/>
      <c r="AF313" s="923"/>
    </row>
    <row r="314" spans="20:32" x14ac:dyDescent="0.25">
      <c r="T314" s="923"/>
      <c r="U314" s="923"/>
      <c r="V314" s="923"/>
      <c r="W314" s="923"/>
      <c r="X314" s="923"/>
      <c r="Y314" s="923"/>
      <c r="Z314" s="923"/>
      <c r="AA314" s="923"/>
      <c r="AB314" s="923"/>
      <c r="AC314" s="923"/>
      <c r="AD314" s="923"/>
      <c r="AE314" s="923"/>
      <c r="AF314" s="923"/>
    </row>
    <row r="315" spans="20:32" x14ac:dyDescent="0.25">
      <c r="T315" s="923"/>
      <c r="U315" s="923"/>
      <c r="V315" s="923"/>
      <c r="W315" s="923"/>
      <c r="X315" s="923"/>
      <c r="Y315" s="923"/>
      <c r="Z315" s="923"/>
      <c r="AA315" s="923"/>
      <c r="AB315" s="923"/>
      <c r="AC315" s="923"/>
      <c r="AD315" s="923"/>
      <c r="AE315" s="923"/>
      <c r="AF315" s="923"/>
    </row>
    <row r="316" spans="20:32" x14ac:dyDescent="0.25">
      <c r="T316" s="923"/>
      <c r="U316" s="923"/>
      <c r="V316" s="923"/>
      <c r="W316" s="923"/>
      <c r="X316" s="923"/>
      <c r="Y316" s="923"/>
      <c r="Z316" s="923"/>
      <c r="AA316" s="923"/>
      <c r="AB316" s="923"/>
      <c r="AC316" s="923"/>
      <c r="AD316" s="923"/>
      <c r="AE316" s="923"/>
      <c r="AF316" s="923"/>
    </row>
    <row r="317" spans="20:32" x14ac:dyDescent="0.25">
      <c r="T317" s="923"/>
      <c r="U317" s="923"/>
      <c r="V317" s="923"/>
      <c r="W317" s="923"/>
      <c r="X317" s="923"/>
      <c r="Y317" s="923"/>
      <c r="Z317" s="923"/>
      <c r="AA317" s="923"/>
      <c r="AB317" s="923"/>
      <c r="AC317" s="923"/>
      <c r="AD317" s="923"/>
      <c r="AE317" s="923"/>
      <c r="AF317" s="923"/>
    </row>
    <row r="318" spans="20:32" x14ac:dyDescent="0.25">
      <c r="T318" s="923"/>
      <c r="U318" s="923"/>
      <c r="V318" s="923"/>
      <c r="W318" s="923"/>
      <c r="X318" s="923"/>
      <c r="Y318" s="923"/>
      <c r="Z318" s="923"/>
      <c r="AA318" s="923"/>
      <c r="AB318" s="923"/>
      <c r="AC318" s="923"/>
      <c r="AD318" s="923"/>
      <c r="AE318" s="923"/>
      <c r="AF318" s="923"/>
    </row>
    <row r="319" spans="20:32" x14ac:dyDescent="0.25">
      <c r="T319" s="923"/>
      <c r="U319" s="923"/>
      <c r="V319" s="923"/>
      <c r="W319" s="923"/>
      <c r="X319" s="923"/>
      <c r="Y319" s="923"/>
      <c r="Z319" s="923"/>
      <c r="AA319" s="923"/>
      <c r="AB319" s="923"/>
      <c r="AC319" s="923"/>
      <c r="AD319" s="923"/>
      <c r="AE319" s="923"/>
      <c r="AF319" s="923"/>
    </row>
    <row r="320" spans="20:32" x14ac:dyDescent="0.25">
      <c r="T320" s="923"/>
      <c r="U320" s="923"/>
      <c r="V320" s="923"/>
      <c r="W320" s="923"/>
      <c r="X320" s="923"/>
      <c r="Y320" s="923"/>
      <c r="Z320" s="923"/>
      <c r="AA320" s="923"/>
      <c r="AB320" s="923"/>
      <c r="AC320" s="923"/>
      <c r="AD320" s="923"/>
      <c r="AE320" s="923"/>
      <c r="AF320" s="923"/>
    </row>
    <row r="321" spans="20:32" x14ac:dyDescent="0.25">
      <c r="T321" s="923"/>
      <c r="U321" s="923"/>
      <c r="V321" s="923"/>
      <c r="W321" s="923"/>
      <c r="X321" s="923"/>
      <c r="Y321" s="923"/>
      <c r="Z321" s="923"/>
      <c r="AA321" s="923"/>
      <c r="AB321" s="923"/>
      <c r="AC321" s="923"/>
      <c r="AD321" s="923"/>
      <c r="AE321" s="923"/>
      <c r="AF321" s="923"/>
    </row>
    <row r="322" spans="20:32" x14ac:dyDescent="0.25">
      <c r="T322" s="923"/>
      <c r="U322" s="923"/>
      <c r="V322" s="923"/>
      <c r="W322" s="923"/>
      <c r="X322" s="923"/>
      <c r="Y322" s="923"/>
      <c r="Z322" s="923"/>
      <c r="AA322" s="923"/>
      <c r="AB322" s="923"/>
      <c r="AC322" s="923"/>
      <c r="AD322" s="923"/>
      <c r="AE322" s="923"/>
      <c r="AF322" s="923"/>
    </row>
    <row r="323" spans="20:32" x14ac:dyDescent="0.25">
      <c r="T323" s="923"/>
      <c r="U323" s="923"/>
      <c r="V323" s="923"/>
      <c r="W323" s="923"/>
      <c r="X323" s="923"/>
      <c r="Y323" s="923"/>
      <c r="Z323" s="923"/>
      <c r="AA323" s="923"/>
      <c r="AB323" s="923"/>
      <c r="AC323" s="923"/>
      <c r="AD323" s="923"/>
      <c r="AE323" s="923"/>
      <c r="AF323" s="923"/>
    </row>
    <row r="324" spans="20:32" x14ac:dyDescent="0.25">
      <c r="T324" s="923"/>
      <c r="U324" s="923"/>
      <c r="V324" s="923"/>
      <c r="W324" s="923"/>
      <c r="X324" s="923"/>
      <c r="Y324" s="923"/>
      <c r="Z324" s="923"/>
      <c r="AA324" s="923"/>
      <c r="AB324" s="923"/>
      <c r="AC324" s="923"/>
      <c r="AD324" s="923"/>
      <c r="AE324" s="923"/>
      <c r="AF324" s="923"/>
    </row>
    <row r="325" spans="20:32" x14ac:dyDescent="0.25">
      <c r="T325" s="923"/>
      <c r="U325" s="923"/>
      <c r="V325" s="923"/>
      <c r="W325" s="923"/>
      <c r="X325" s="923"/>
      <c r="Y325" s="923"/>
      <c r="Z325" s="923"/>
      <c r="AA325" s="923"/>
      <c r="AB325" s="923"/>
      <c r="AC325" s="923"/>
      <c r="AD325" s="923"/>
      <c r="AE325" s="923"/>
      <c r="AF325" s="923"/>
    </row>
    <row r="326" spans="20:32" x14ac:dyDescent="0.25">
      <c r="T326" s="923"/>
      <c r="U326" s="923"/>
      <c r="V326" s="923"/>
      <c r="W326" s="923"/>
      <c r="X326" s="923"/>
      <c r="Y326" s="923"/>
      <c r="Z326" s="923"/>
      <c r="AA326" s="923"/>
      <c r="AB326" s="923"/>
      <c r="AC326" s="923"/>
      <c r="AD326" s="923"/>
      <c r="AE326" s="923"/>
      <c r="AF326" s="923"/>
    </row>
    <row r="327" spans="20:32" x14ac:dyDescent="0.25">
      <c r="T327" s="923"/>
      <c r="U327" s="923"/>
      <c r="V327" s="923"/>
      <c r="W327" s="923"/>
      <c r="X327" s="923"/>
      <c r="Y327" s="923"/>
      <c r="Z327" s="923"/>
      <c r="AA327" s="923"/>
      <c r="AB327" s="923"/>
      <c r="AC327" s="923"/>
      <c r="AD327" s="923"/>
      <c r="AE327" s="923"/>
      <c r="AF327" s="923"/>
    </row>
    <row r="328" spans="20:32" x14ac:dyDescent="0.25">
      <c r="T328" s="923"/>
      <c r="U328" s="923"/>
      <c r="V328" s="923"/>
      <c r="W328" s="923"/>
      <c r="X328" s="923"/>
      <c r="Y328" s="923"/>
      <c r="Z328" s="923"/>
      <c r="AA328" s="923"/>
      <c r="AB328" s="923"/>
      <c r="AC328" s="923"/>
      <c r="AD328" s="923"/>
      <c r="AE328" s="923"/>
      <c r="AF328" s="923"/>
    </row>
    <row r="329" spans="20:32" x14ac:dyDescent="0.25">
      <c r="T329" s="923"/>
      <c r="U329" s="923"/>
      <c r="V329" s="923"/>
      <c r="W329" s="923"/>
      <c r="X329" s="923"/>
      <c r="Y329" s="923"/>
      <c r="Z329" s="923"/>
      <c r="AA329" s="923"/>
      <c r="AB329" s="923"/>
      <c r="AC329" s="923"/>
      <c r="AD329" s="923"/>
      <c r="AE329" s="923"/>
      <c r="AF329" s="923"/>
    </row>
    <row r="330" spans="20:32" x14ac:dyDescent="0.25">
      <c r="T330" s="923"/>
      <c r="U330" s="923"/>
      <c r="V330" s="923"/>
      <c r="W330" s="923"/>
      <c r="X330" s="923"/>
      <c r="Y330" s="923"/>
      <c r="Z330" s="923"/>
      <c r="AA330" s="923"/>
      <c r="AB330" s="923"/>
      <c r="AC330" s="923"/>
      <c r="AD330" s="923"/>
      <c r="AE330" s="923"/>
      <c r="AF330" s="923"/>
    </row>
    <row r="331" spans="20:32" x14ac:dyDescent="0.25">
      <c r="T331" s="923"/>
      <c r="U331" s="923"/>
      <c r="V331" s="923"/>
      <c r="W331" s="923"/>
      <c r="X331" s="923"/>
      <c r="Y331" s="923"/>
      <c r="Z331" s="923"/>
      <c r="AA331" s="923"/>
      <c r="AB331" s="923"/>
      <c r="AC331" s="923"/>
      <c r="AD331" s="923"/>
      <c r="AE331" s="923"/>
      <c r="AF331" s="923"/>
    </row>
    <row r="332" spans="20:32" x14ac:dyDescent="0.25">
      <c r="T332" s="923"/>
      <c r="U332" s="923"/>
      <c r="V332" s="923"/>
      <c r="W332" s="923"/>
      <c r="X332" s="923"/>
      <c r="Y332" s="923"/>
      <c r="Z332" s="923"/>
      <c r="AA332" s="923"/>
      <c r="AB332" s="923"/>
      <c r="AC332" s="923"/>
      <c r="AD332" s="923"/>
      <c r="AE332" s="923"/>
      <c r="AF332" s="923"/>
    </row>
    <row r="333" spans="20:32" x14ac:dyDescent="0.25">
      <c r="T333" s="923"/>
      <c r="U333" s="923"/>
      <c r="V333" s="923"/>
      <c r="W333" s="923"/>
      <c r="X333" s="923"/>
      <c r="Y333" s="923"/>
      <c r="Z333" s="923"/>
      <c r="AA333" s="923"/>
      <c r="AB333" s="923"/>
      <c r="AC333" s="923"/>
      <c r="AD333" s="923"/>
      <c r="AE333" s="923"/>
      <c r="AF333" s="923"/>
    </row>
    <row r="334" spans="20:32" x14ac:dyDescent="0.25">
      <c r="T334" s="923"/>
      <c r="U334" s="923"/>
      <c r="V334" s="923"/>
      <c r="W334" s="923"/>
      <c r="X334" s="923"/>
      <c r="Y334" s="923"/>
      <c r="Z334" s="923"/>
      <c r="AA334" s="923"/>
      <c r="AB334" s="923"/>
      <c r="AC334" s="923"/>
      <c r="AD334" s="923"/>
      <c r="AE334" s="923"/>
      <c r="AF334" s="923"/>
    </row>
    <row r="335" spans="20:32" x14ac:dyDescent="0.25">
      <c r="T335" s="923"/>
      <c r="U335" s="923"/>
      <c r="V335" s="923"/>
      <c r="W335" s="923"/>
      <c r="X335" s="923"/>
      <c r="Y335" s="923"/>
      <c r="Z335" s="923"/>
      <c r="AA335" s="923"/>
      <c r="AB335" s="923"/>
      <c r="AC335" s="923"/>
      <c r="AD335" s="923"/>
      <c r="AE335" s="923"/>
      <c r="AF335" s="923"/>
    </row>
    <row r="336" spans="20:32" x14ac:dyDescent="0.25">
      <c r="T336" s="923"/>
      <c r="U336" s="923"/>
      <c r="V336" s="923"/>
      <c r="W336" s="923"/>
      <c r="X336" s="923"/>
      <c r="Y336" s="923"/>
      <c r="Z336" s="923"/>
      <c r="AA336" s="923"/>
      <c r="AB336" s="923"/>
      <c r="AC336" s="923"/>
      <c r="AD336" s="923"/>
      <c r="AE336" s="923"/>
      <c r="AF336" s="923"/>
    </row>
    <row r="337" spans="20:32" x14ac:dyDescent="0.25">
      <c r="T337" s="923"/>
      <c r="U337" s="923"/>
      <c r="V337" s="923"/>
      <c r="W337" s="923"/>
      <c r="X337" s="923"/>
      <c r="Y337" s="923"/>
      <c r="Z337" s="923"/>
      <c r="AA337" s="923"/>
      <c r="AB337" s="923"/>
      <c r="AC337" s="923"/>
      <c r="AD337" s="923"/>
      <c r="AE337" s="923"/>
      <c r="AF337" s="923"/>
    </row>
    <row r="338" spans="20:32" x14ac:dyDescent="0.25">
      <c r="T338" s="923"/>
      <c r="U338" s="923"/>
      <c r="V338" s="923"/>
      <c r="W338" s="923"/>
      <c r="X338" s="923"/>
      <c r="Y338" s="923"/>
      <c r="Z338" s="923"/>
      <c r="AA338" s="923"/>
      <c r="AB338" s="923"/>
      <c r="AC338" s="923"/>
      <c r="AD338" s="923"/>
      <c r="AE338" s="923"/>
      <c r="AF338" s="923"/>
    </row>
    <row r="339" spans="20:32" x14ac:dyDescent="0.25">
      <c r="T339" s="923"/>
      <c r="U339" s="923"/>
      <c r="V339" s="923"/>
      <c r="W339" s="923"/>
      <c r="X339" s="923"/>
      <c r="Y339" s="923"/>
      <c r="Z339" s="923"/>
      <c r="AA339" s="923"/>
      <c r="AB339" s="923"/>
      <c r="AC339" s="923"/>
      <c r="AD339" s="923"/>
      <c r="AE339" s="923"/>
      <c r="AF339" s="923"/>
    </row>
    <row r="340" spans="20:32" x14ac:dyDescent="0.25">
      <c r="T340" s="923"/>
      <c r="U340" s="923"/>
      <c r="V340" s="923"/>
      <c r="W340" s="923"/>
      <c r="X340" s="923"/>
      <c r="Y340" s="923"/>
      <c r="Z340" s="923"/>
      <c r="AA340" s="923"/>
      <c r="AB340" s="923"/>
      <c r="AC340" s="923"/>
      <c r="AD340" s="923"/>
      <c r="AE340" s="923"/>
      <c r="AF340" s="923"/>
    </row>
    <row r="341" spans="20:32" x14ac:dyDescent="0.25">
      <c r="T341" s="923"/>
      <c r="U341" s="923"/>
      <c r="V341" s="923"/>
      <c r="W341" s="923"/>
      <c r="X341" s="923"/>
      <c r="Y341" s="923"/>
      <c r="Z341" s="923"/>
      <c r="AA341" s="923"/>
      <c r="AB341" s="923"/>
      <c r="AC341" s="923"/>
      <c r="AD341" s="923"/>
      <c r="AE341" s="923"/>
      <c r="AF341" s="923"/>
    </row>
    <row r="342" spans="20:32" x14ac:dyDescent="0.25">
      <c r="T342" s="923"/>
      <c r="U342" s="923"/>
      <c r="V342" s="923"/>
      <c r="W342" s="923"/>
      <c r="X342" s="923"/>
      <c r="Y342" s="923"/>
      <c r="Z342" s="923"/>
      <c r="AA342" s="923"/>
      <c r="AB342" s="923"/>
      <c r="AC342" s="923"/>
      <c r="AD342" s="923"/>
      <c r="AE342" s="923"/>
      <c r="AF342" s="923"/>
    </row>
    <row r="343" spans="20:32" x14ac:dyDescent="0.25">
      <c r="T343" s="923"/>
      <c r="U343" s="923"/>
      <c r="V343" s="923"/>
      <c r="W343" s="923"/>
      <c r="X343" s="923"/>
      <c r="Y343" s="923"/>
      <c r="Z343" s="923"/>
      <c r="AA343" s="923"/>
      <c r="AB343" s="923"/>
      <c r="AC343" s="923"/>
      <c r="AD343" s="923"/>
      <c r="AE343" s="923"/>
      <c r="AF343" s="923"/>
    </row>
    <row r="344" spans="20:32" x14ac:dyDescent="0.25">
      <c r="T344" s="923"/>
      <c r="U344" s="923"/>
      <c r="V344" s="923"/>
      <c r="W344" s="923"/>
      <c r="X344" s="923"/>
      <c r="Y344" s="923"/>
      <c r="Z344" s="923"/>
      <c r="AA344" s="923"/>
      <c r="AB344" s="923"/>
      <c r="AC344" s="923"/>
      <c r="AD344" s="923"/>
      <c r="AE344" s="923"/>
      <c r="AF344" s="923"/>
    </row>
    <row r="345" spans="20:32" x14ac:dyDescent="0.25">
      <c r="T345" s="923"/>
      <c r="U345" s="923"/>
      <c r="V345" s="923"/>
      <c r="W345" s="923"/>
      <c r="X345" s="923"/>
      <c r="Y345" s="923"/>
      <c r="Z345" s="923"/>
      <c r="AA345" s="923"/>
      <c r="AB345" s="923"/>
      <c r="AC345" s="923"/>
      <c r="AD345" s="923"/>
      <c r="AE345" s="923"/>
      <c r="AF345" s="923"/>
    </row>
    <row r="346" spans="20:32" x14ac:dyDescent="0.25">
      <c r="T346" s="923"/>
      <c r="U346" s="923"/>
      <c r="V346" s="923"/>
      <c r="W346" s="923"/>
      <c r="X346" s="923"/>
      <c r="Y346" s="923"/>
      <c r="Z346" s="923"/>
      <c r="AA346" s="923"/>
      <c r="AB346" s="923"/>
      <c r="AC346" s="923"/>
      <c r="AD346" s="923"/>
      <c r="AE346" s="923"/>
      <c r="AF346" s="923"/>
    </row>
    <row r="347" spans="20:32" x14ac:dyDescent="0.25">
      <c r="T347" s="923"/>
      <c r="U347" s="923"/>
      <c r="V347" s="923"/>
      <c r="W347" s="923"/>
      <c r="X347" s="923"/>
      <c r="Y347" s="923"/>
      <c r="Z347" s="923"/>
      <c r="AA347" s="923"/>
      <c r="AB347" s="923"/>
      <c r="AC347" s="923"/>
      <c r="AD347" s="923"/>
      <c r="AE347" s="923"/>
      <c r="AF347" s="923"/>
    </row>
    <row r="348" spans="20:32" x14ac:dyDescent="0.25">
      <c r="T348" s="923"/>
      <c r="U348" s="923"/>
      <c r="V348" s="923"/>
      <c r="W348" s="923"/>
      <c r="X348" s="923"/>
      <c r="Y348" s="923"/>
      <c r="Z348" s="923"/>
      <c r="AA348" s="923"/>
      <c r="AB348" s="923"/>
      <c r="AC348" s="923"/>
      <c r="AD348" s="923"/>
      <c r="AE348" s="923"/>
      <c r="AF348" s="923"/>
    </row>
    <row r="349" spans="20:32" x14ac:dyDescent="0.25">
      <c r="T349" s="923"/>
      <c r="U349" s="923"/>
      <c r="V349" s="923"/>
      <c r="W349" s="923"/>
      <c r="X349" s="923"/>
      <c r="Y349" s="923"/>
      <c r="Z349" s="923"/>
      <c r="AA349" s="923"/>
      <c r="AB349" s="923"/>
      <c r="AC349" s="923"/>
      <c r="AD349" s="923"/>
      <c r="AE349" s="923"/>
      <c r="AF349" s="923"/>
    </row>
    <row r="350" spans="20:32" x14ac:dyDescent="0.25">
      <c r="T350" s="923"/>
      <c r="U350" s="923"/>
      <c r="V350" s="923"/>
      <c r="W350" s="923"/>
      <c r="X350" s="923"/>
      <c r="Y350" s="923"/>
      <c r="Z350" s="923"/>
      <c r="AA350" s="923"/>
      <c r="AB350" s="923"/>
      <c r="AC350" s="923"/>
      <c r="AD350" s="923"/>
      <c r="AE350" s="923"/>
      <c r="AF350" s="923"/>
    </row>
    <row r="351" spans="20:32" x14ac:dyDescent="0.25">
      <c r="T351" s="923"/>
      <c r="U351" s="923"/>
      <c r="V351" s="923"/>
      <c r="W351" s="923"/>
      <c r="X351" s="923"/>
      <c r="Y351" s="923"/>
      <c r="Z351" s="923"/>
      <c r="AA351" s="923"/>
      <c r="AB351" s="923"/>
      <c r="AC351" s="923"/>
      <c r="AD351" s="923"/>
      <c r="AE351" s="923"/>
      <c r="AF351" s="923"/>
    </row>
    <row r="352" spans="20:32" x14ac:dyDescent="0.25">
      <c r="T352" s="923"/>
      <c r="U352" s="923"/>
      <c r="V352" s="923"/>
      <c r="W352" s="923"/>
      <c r="X352" s="923"/>
      <c r="Y352" s="923"/>
      <c r="Z352" s="923"/>
      <c r="AA352" s="923"/>
      <c r="AB352" s="923"/>
      <c r="AC352" s="923"/>
      <c r="AD352" s="923"/>
      <c r="AE352" s="923"/>
      <c r="AF352" s="923"/>
    </row>
    <row r="353" spans="20:32" x14ac:dyDescent="0.25">
      <c r="T353" s="923"/>
      <c r="U353" s="923"/>
      <c r="V353" s="923"/>
      <c r="W353" s="923"/>
      <c r="X353" s="923"/>
      <c r="Y353" s="923"/>
      <c r="Z353" s="923"/>
      <c r="AA353" s="923"/>
      <c r="AB353" s="923"/>
      <c r="AC353" s="923"/>
      <c r="AD353" s="923"/>
      <c r="AE353" s="923"/>
      <c r="AF353" s="923"/>
    </row>
    <row r="354" spans="20:32" x14ac:dyDescent="0.25">
      <c r="T354" s="923"/>
      <c r="U354" s="923"/>
      <c r="V354" s="923"/>
      <c r="W354" s="923"/>
      <c r="X354" s="923"/>
      <c r="Y354" s="923"/>
      <c r="Z354" s="923"/>
      <c r="AA354" s="923"/>
      <c r="AB354" s="923"/>
      <c r="AC354" s="923"/>
      <c r="AD354" s="923"/>
      <c r="AE354" s="923"/>
      <c r="AF354" s="923"/>
    </row>
    <row r="355" spans="20:32" x14ac:dyDescent="0.25">
      <c r="T355" s="923"/>
      <c r="U355" s="923"/>
      <c r="V355" s="923"/>
      <c r="W355" s="923"/>
      <c r="X355" s="923"/>
      <c r="Y355" s="923"/>
      <c r="Z355" s="923"/>
      <c r="AA355" s="923"/>
      <c r="AB355" s="923"/>
      <c r="AC355" s="923"/>
      <c r="AD355" s="923"/>
      <c r="AE355" s="923"/>
      <c r="AF355" s="923"/>
    </row>
    <row r="356" spans="20:32" x14ac:dyDescent="0.25">
      <c r="T356" s="923"/>
      <c r="U356" s="923"/>
      <c r="V356" s="923"/>
      <c r="W356" s="923"/>
      <c r="X356" s="923"/>
      <c r="Y356" s="923"/>
      <c r="Z356" s="923"/>
      <c r="AA356" s="923"/>
      <c r="AB356" s="923"/>
      <c r="AC356" s="923"/>
      <c r="AD356" s="923"/>
      <c r="AE356" s="923"/>
      <c r="AF356" s="923"/>
    </row>
    <row r="357" spans="20:32" x14ac:dyDescent="0.25">
      <c r="T357" s="923"/>
      <c r="U357" s="923"/>
      <c r="V357" s="923"/>
      <c r="W357" s="923"/>
      <c r="X357" s="923"/>
      <c r="Y357" s="923"/>
      <c r="Z357" s="923"/>
      <c r="AA357" s="923"/>
      <c r="AB357" s="923"/>
      <c r="AC357" s="923"/>
      <c r="AD357" s="923"/>
      <c r="AE357" s="923"/>
      <c r="AF357" s="923"/>
    </row>
    <row r="358" spans="20:32" x14ac:dyDescent="0.25">
      <c r="T358" s="923"/>
      <c r="U358" s="923"/>
      <c r="V358" s="923"/>
      <c r="W358" s="923"/>
      <c r="X358" s="923"/>
      <c r="Y358" s="923"/>
      <c r="Z358" s="923"/>
      <c r="AA358" s="923"/>
      <c r="AB358" s="923"/>
      <c r="AC358" s="923"/>
      <c r="AD358" s="923"/>
      <c r="AE358" s="923"/>
      <c r="AF358" s="923"/>
    </row>
    <row r="359" spans="20:32" x14ac:dyDescent="0.25">
      <c r="T359" s="923"/>
      <c r="U359" s="923"/>
      <c r="V359" s="923"/>
      <c r="W359" s="923"/>
      <c r="X359" s="923"/>
      <c r="Y359" s="923"/>
      <c r="Z359" s="923"/>
      <c r="AA359" s="923"/>
      <c r="AB359" s="923"/>
      <c r="AC359" s="923"/>
      <c r="AD359" s="923"/>
      <c r="AE359" s="923"/>
      <c r="AF359" s="923"/>
    </row>
    <row r="360" spans="20:32" x14ac:dyDescent="0.25">
      <c r="T360" s="923"/>
      <c r="U360" s="923"/>
      <c r="V360" s="923"/>
      <c r="W360" s="923"/>
      <c r="X360" s="923"/>
      <c r="Y360" s="923"/>
      <c r="Z360" s="923"/>
      <c r="AA360" s="923"/>
      <c r="AB360" s="923"/>
      <c r="AC360" s="923"/>
      <c r="AD360" s="923"/>
      <c r="AE360" s="923"/>
      <c r="AF360" s="923"/>
    </row>
    <row r="361" spans="20:32" x14ac:dyDescent="0.25">
      <c r="T361" s="923"/>
      <c r="U361" s="923"/>
      <c r="V361" s="923"/>
      <c r="W361" s="923"/>
      <c r="X361" s="923"/>
      <c r="Y361" s="923"/>
      <c r="Z361" s="923"/>
      <c r="AA361" s="923"/>
      <c r="AB361" s="923"/>
      <c r="AC361" s="923"/>
      <c r="AD361" s="923"/>
      <c r="AE361" s="923"/>
      <c r="AF361" s="923"/>
    </row>
    <row r="362" spans="20:32" x14ac:dyDescent="0.25">
      <c r="T362" s="923"/>
      <c r="U362" s="923"/>
      <c r="V362" s="923"/>
      <c r="W362" s="923"/>
      <c r="X362" s="923"/>
      <c r="Y362" s="923"/>
      <c r="Z362" s="923"/>
      <c r="AA362" s="923"/>
      <c r="AB362" s="923"/>
      <c r="AC362" s="923"/>
      <c r="AD362" s="923"/>
      <c r="AE362" s="923"/>
      <c r="AF362" s="923"/>
    </row>
    <row r="363" spans="20:32" x14ac:dyDescent="0.25">
      <c r="T363" s="923"/>
      <c r="U363" s="923"/>
      <c r="V363" s="923"/>
      <c r="W363" s="923"/>
      <c r="X363" s="923"/>
      <c r="Y363" s="923"/>
      <c r="Z363" s="923"/>
      <c r="AA363" s="923"/>
      <c r="AB363" s="923"/>
      <c r="AC363" s="923"/>
      <c r="AD363" s="923"/>
      <c r="AE363" s="923"/>
      <c r="AF363" s="923"/>
    </row>
    <row r="364" spans="20:32" x14ac:dyDescent="0.25">
      <c r="T364" s="923"/>
      <c r="U364" s="923"/>
      <c r="V364" s="923"/>
      <c r="W364" s="923"/>
      <c r="X364" s="923"/>
      <c r="Y364" s="923"/>
      <c r="Z364" s="923"/>
      <c r="AA364" s="923"/>
      <c r="AB364" s="923"/>
      <c r="AC364" s="923"/>
      <c r="AD364" s="923"/>
      <c r="AE364" s="923"/>
      <c r="AF364" s="923"/>
    </row>
    <row r="365" spans="20:32" x14ac:dyDescent="0.25">
      <c r="T365" s="923"/>
      <c r="U365" s="923"/>
      <c r="V365" s="923"/>
      <c r="W365" s="923"/>
      <c r="X365" s="923"/>
      <c r="Y365" s="923"/>
      <c r="Z365" s="923"/>
      <c r="AA365" s="923"/>
      <c r="AB365" s="923"/>
      <c r="AC365" s="923"/>
      <c r="AD365" s="923"/>
      <c r="AE365" s="923"/>
      <c r="AF365" s="923"/>
    </row>
    <row r="366" spans="20:32" x14ac:dyDescent="0.25">
      <c r="T366" s="923"/>
      <c r="U366" s="923"/>
      <c r="V366" s="923"/>
      <c r="W366" s="923"/>
      <c r="X366" s="923"/>
      <c r="Y366" s="923"/>
      <c r="Z366" s="923"/>
      <c r="AA366" s="923"/>
      <c r="AB366" s="923"/>
      <c r="AC366" s="923"/>
      <c r="AD366" s="923"/>
      <c r="AE366" s="923"/>
      <c r="AF366" s="923"/>
    </row>
    <row r="367" spans="20:32" x14ac:dyDescent="0.25">
      <c r="T367" s="923"/>
      <c r="U367" s="923"/>
      <c r="V367" s="923"/>
      <c r="W367" s="923"/>
      <c r="X367" s="923"/>
      <c r="Y367" s="923"/>
      <c r="Z367" s="923"/>
      <c r="AA367" s="923"/>
      <c r="AB367" s="923"/>
      <c r="AC367" s="923"/>
      <c r="AD367" s="923"/>
      <c r="AE367" s="923"/>
      <c r="AF367" s="923"/>
    </row>
    <row r="368" spans="20:32" x14ac:dyDescent="0.25">
      <c r="T368" s="923"/>
      <c r="U368" s="923"/>
      <c r="V368" s="923"/>
      <c r="W368" s="923"/>
      <c r="X368" s="923"/>
      <c r="Y368" s="923"/>
      <c r="Z368" s="923"/>
      <c r="AA368" s="923"/>
      <c r="AB368" s="923"/>
      <c r="AC368" s="923"/>
      <c r="AD368" s="923"/>
      <c r="AE368" s="923"/>
      <c r="AF368" s="923"/>
    </row>
    <row r="369" spans="20:32" x14ac:dyDescent="0.25">
      <c r="T369" s="923"/>
      <c r="U369" s="923"/>
      <c r="V369" s="923"/>
      <c r="W369" s="923"/>
      <c r="X369" s="923"/>
      <c r="Y369" s="923"/>
      <c r="Z369" s="923"/>
      <c r="AA369" s="923"/>
      <c r="AB369" s="923"/>
      <c r="AC369" s="923"/>
      <c r="AD369" s="923"/>
      <c r="AE369" s="923"/>
      <c r="AF369" s="923"/>
    </row>
    <row r="370" spans="20:32" x14ac:dyDescent="0.25">
      <c r="T370" s="923"/>
      <c r="U370" s="923"/>
      <c r="V370" s="923"/>
      <c r="W370" s="923"/>
      <c r="X370" s="923"/>
      <c r="Y370" s="923"/>
      <c r="Z370" s="923"/>
      <c r="AA370" s="923"/>
      <c r="AB370" s="923"/>
      <c r="AC370" s="923"/>
      <c r="AD370" s="923"/>
      <c r="AE370" s="923"/>
      <c r="AF370" s="923"/>
    </row>
    <row r="371" spans="20:32" x14ac:dyDescent="0.25">
      <c r="T371" s="923"/>
      <c r="U371" s="923"/>
      <c r="V371" s="923"/>
      <c r="W371" s="923"/>
      <c r="X371" s="923"/>
      <c r="Y371" s="923"/>
      <c r="Z371" s="923"/>
      <c r="AA371" s="923"/>
      <c r="AB371" s="923"/>
      <c r="AC371" s="923"/>
      <c r="AD371" s="923"/>
      <c r="AE371" s="923"/>
      <c r="AF371" s="923"/>
    </row>
    <row r="372" spans="20:32" x14ac:dyDescent="0.25">
      <c r="T372" s="923"/>
      <c r="U372" s="923"/>
      <c r="V372" s="923"/>
      <c r="W372" s="923"/>
      <c r="X372" s="923"/>
      <c r="Y372" s="923"/>
      <c r="Z372" s="923"/>
      <c r="AA372" s="923"/>
      <c r="AB372" s="923"/>
      <c r="AC372" s="923"/>
      <c r="AD372" s="923"/>
      <c r="AE372" s="923"/>
      <c r="AF372" s="923"/>
    </row>
    <row r="373" spans="20:32" x14ac:dyDescent="0.25">
      <c r="T373" s="923"/>
      <c r="U373" s="923"/>
      <c r="V373" s="923"/>
      <c r="W373" s="923"/>
      <c r="X373" s="923"/>
      <c r="Y373" s="923"/>
      <c r="Z373" s="923"/>
      <c r="AA373" s="923"/>
      <c r="AB373" s="923"/>
      <c r="AC373" s="923"/>
      <c r="AD373" s="923"/>
      <c r="AE373" s="923"/>
      <c r="AF373" s="923"/>
    </row>
    <row r="374" spans="20:32" x14ac:dyDescent="0.25">
      <c r="T374" s="923"/>
      <c r="U374" s="923"/>
      <c r="V374" s="923"/>
      <c r="W374" s="923"/>
      <c r="X374" s="923"/>
      <c r="Y374" s="923"/>
      <c r="Z374" s="923"/>
      <c r="AA374" s="923"/>
      <c r="AB374" s="923"/>
      <c r="AC374" s="923"/>
      <c r="AD374" s="923"/>
      <c r="AE374" s="923"/>
      <c r="AF374" s="923"/>
    </row>
    <row r="375" spans="20:32" x14ac:dyDescent="0.25">
      <c r="T375" s="923"/>
      <c r="U375" s="923"/>
      <c r="V375" s="923"/>
      <c r="W375" s="923"/>
      <c r="X375" s="923"/>
      <c r="Y375" s="923"/>
      <c r="Z375" s="923"/>
      <c r="AA375" s="923"/>
      <c r="AB375" s="923"/>
      <c r="AC375" s="923"/>
      <c r="AD375" s="923"/>
      <c r="AE375" s="923"/>
      <c r="AF375" s="923"/>
    </row>
    <row r="376" spans="20:32" x14ac:dyDescent="0.25">
      <c r="T376" s="923"/>
      <c r="U376" s="923"/>
      <c r="V376" s="923"/>
      <c r="W376" s="923"/>
      <c r="X376" s="923"/>
      <c r="Y376" s="923"/>
      <c r="Z376" s="923"/>
      <c r="AA376" s="923"/>
      <c r="AB376" s="923"/>
      <c r="AC376" s="923"/>
      <c r="AD376" s="923"/>
      <c r="AE376" s="923"/>
      <c r="AF376" s="923"/>
    </row>
    <row r="377" spans="20:32" x14ac:dyDescent="0.25">
      <c r="T377" s="923"/>
      <c r="U377" s="923"/>
      <c r="V377" s="923"/>
      <c r="W377" s="923"/>
      <c r="X377" s="923"/>
      <c r="Y377" s="923"/>
      <c r="Z377" s="923"/>
      <c r="AA377" s="923"/>
      <c r="AB377" s="923"/>
      <c r="AC377" s="923"/>
      <c r="AD377" s="923"/>
      <c r="AE377" s="923"/>
      <c r="AF377" s="923"/>
    </row>
    <row r="378" spans="20:32" x14ac:dyDescent="0.25">
      <c r="T378" s="923"/>
      <c r="U378" s="923"/>
      <c r="V378" s="923"/>
      <c r="W378" s="923"/>
      <c r="X378" s="923"/>
      <c r="Y378" s="923"/>
      <c r="Z378" s="923"/>
      <c r="AA378" s="923"/>
      <c r="AB378" s="923"/>
      <c r="AC378" s="923"/>
      <c r="AD378" s="923"/>
      <c r="AE378" s="923"/>
      <c r="AF378" s="923"/>
    </row>
    <row r="379" spans="20:32" x14ac:dyDescent="0.25">
      <c r="T379" s="923"/>
      <c r="U379" s="923"/>
      <c r="V379" s="923"/>
      <c r="W379" s="923"/>
      <c r="X379" s="923"/>
      <c r="Y379" s="923"/>
      <c r="Z379" s="923"/>
      <c r="AA379" s="923"/>
      <c r="AB379" s="923"/>
      <c r="AC379" s="923"/>
      <c r="AD379" s="923"/>
      <c r="AE379" s="923"/>
      <c r="AF379" s="923"/>
    </row>
    <row r="380" spans="20:32" x14ac:dyDescent="0.25">
      <c r="T380" s="923"/>
      <c r="U380" s="923"/>
      <c r="V380" s="923"/>
      <c r="W380" s="923"/>
      <c r="X380" s="923"/>
      <c r="Y380" s="923"/>
      <c r="Z380" s="923"/>
      <c r="AA380" s="923"/>
      <c r="AB380" s="923"/>
      <c r="AC380" s="923"/>
      <c r="AD380" s="923"/>
      <c r="AE380" s="923"/>
      <c r="AF380" s="923"/>
    </row>
    <row r="381" spans="20:32" x14ac:dyDescent="0.25">
      <c r="T381" s="923"/>
      <c r="U381" s="923"/>
      <c r="V381" s="923"/>
      <c r="W381" s="923"/>
      <c r="X381" s="923"/>
      <c r="Y381" s="923"/>
      <c r="Z381" s="923"/>
      <c r="AA381" s="923"/>
      <c r="AB381" s="923"/>
      <c r="AC381" s="923"/>
      <c r="AD381" s="923"/>
      <c r="AE381" s="923"/>
      <c r="AF381" s="923"/>
    </row>
    <row r="382" spans="20:32" x14ac:dyDescent="0.25">
      <c r="T382" s="923"/>
      <c r="U382" s="923"/>
      <c r="V382" s="923"/>
      <c r="W382" s="923"/>
      <c r="X382" s="923"/>
      <c r="Y382" s="923"/>
      <c r="Z382" s="923"/>
      <c r="AA382" s="923"/>
      <c r="AB382" s="923"/>
      <c r="AC382" s="923"/>
      <c r="AD382" s="923"/>
      <c r="AE382" s="923"/>
      <c r="AF382" s="923"/>
    </row>
    <row r="383" spans="20:32" x14ac:dyDescent="0.25">
      <c r="T383" s="923"/>
      <c r="U383" s="923"/>
      <c r="V383" s="923"/>
      <c r="W383" s="923"/>
      <c r="X383" s="923"/>
      <c r="Y383" s="923"/>
      <c r="Z383" s="923"/>
      <c r="AA383" s="923"/>
      <c r="AB383" s="923"/>
      <c r="AC383" s="923"/>
      <c r="AD383" s="923"/>
      <c r="AE383" s="923"/>
      <c r="AF383" s="923"/>
    </row>
    <row r="384" spans="20:32" x14ac:dyDescent="0.25">
      <c r="T384" s="923"/>
      <c r="U384" s="923"/>
      <c r="V384" s="923"/>
      <c r="W384" s="923"/>
      <c r="X384" s="923"/>
      <c r="Y384" s="923"/>
      <c r="Z384" s="923"/>
      <c r="AA384" s="923"/>
      <c r="AB384" s="923"/>
      <c r="AC384" s="923"/>
      <c r="AD384" s="923"/>
      <c r="AE384" s="923"/>
      <c r="AF384" s="923"/>
    </row>
    <row r="385" spans="20:32" x14ac:dyDescent="0.25">
      <c r="T385" s="923"/>
      <c r="U385" s="923"/>
      <c r="V385" s="923"/>
      <c r="W385" s="923"/>
      <c r="X385" s="923"/>
      <c r="Y385" s="923"/>
      <c r="Z385" s="923"/>
      <c r="AA385" s="923"/>
      <c r="AB385" s="923"/>
      <c r="AC385" s="923"/>
      <c r="AD385" s="923"/>
      <c r="AE385" s="923"/>
      <c r="AF385" s="923"/>
    </row>
    <row r="386" spans="20:32" x14ac:dyDescent="0.25">
      <c r="T386" s="923"/>
      <c r="U386" s="923"/>
      <c r="V386" s="923"/>
      <c r="W386" s="923"/>
      <c r="X386" s="923"/>
      <c r="Y386" s="923"/>
      <c r="Z386" s="923"/>
      <c r="AA386" s="923"/>
      <c r="AB386" s="923"/>
      <c r="AC386" s="923"/>
      <c r="AD386" s="923"/>
      <c r="AE386" s="923"/>
      <c r="AF386" s="923"/>
    </row>
    <row r="387" spans="20:32" x14ac:dyDescent="0.25">
      <c r="T387" s="923"/>
      <c r="U387" s="923"/>
      <c r="V387" s="923"/>
      <c r="W387" s="923"/>
      <c r="X387" s="923"/>
      <c r="Y387" s="923"/>
      <c r="Z387" s="923"/>
      <c r="AA387" s="923"/>
      <c r="AB387" s="923"/>
      <c r="AC387" s="923"/>
      <c r="AD387" s="923"/>
      <c r="AE387" s="923"/>
      <c r="AF387" s="923"/>
    </row>
    <row r="388" spans="20:32" x14ac:dyDescent="0.25">
      <c r="T388" s="923"/>
      <c r="U388" s="923"/>
      <c r="V388" s="923"/>
      <c r="W388" s="923"/>
      <c r="X388" s="923"/>
      <c r="Y388" s="923"/>
      <c r="Z388" s="923"/>
      <c r="AA388" s="923"/>
      <c r="AB388" s="923"/>
      <c r="AC388" s="923"/>
      <c r="AD388" s="923"/>
      <c r="AE388" s="923"/>
      <c r="AF388" s="923"/>
    </row>
    <row r="389" spans="20:32" x14ac:dyDescent="0.25">
      <c r="T389" s="923"/>
      <c r="U389" s="923"/>
      <c r="V389" s="923"/>
      <c r="W389" s="923"/>
      <c r="X389" s="923"/>
      <c r="Y389" s="923"/>
      <c r="Z389" s="923"/>
      <c r="AA389" s="923"/>
      <c r="AB389" s="923"/>
      <c r="AC389" s="923"/>
      <c r="AD389" s="923"/>
      <c r="AE389" s="923"/>
      <c r="AF389" s="923"/>
    </row>
    <row r="390" spans="20:32" x14ac:dyDescent="0.25">
      <c r="T390" s="923"/>
      <c r="U390" s="923"/>
      <c r="V390" s="923"/>
      <c r="W390" s="923"/>
      <c r="X390" s="923"/>
      <c r="Y390" s="923"/>
      <c r="Z390" s="923"/>
      <c r="AA390" s="923"/>
      <c r="AB390" s="923"/>
      <c r="AC390" s="923"/>
      <c r="AD390" s="923"/>
      <c r="AE390" s="923"/>
      <c r="AF390" s="923"/>
    </row>
    <row r="391" spans="20:32" x14ac:dyDescent="0.25">
      <c r="T391" s="923"/>
      <c r="U391" s="923"/>
      <c r="V391" s="923"/>
      <c r="W391" s="923"/>
      <c r="X391" s="923"/>
      <c r="Y391" s="923"/>
      <c r="Z391" s="923"/>
      <c r="AA391" s="923"/>
      <c r="AB391" s="923"/>
      <c r="AC391" s="923"/>
      <c r="AD391" s="923"/>
      <c r="AE391" s="923"/>
      <c r="AF391" s="923"/>
    </row>
    <row r="392" spans="20:32" x14ac:dyDescent="0.25">
      <c r="T392" s="923"/>
      <c r="U392" s="923"/>
      <c r="V392" s="923"/>
      <c r="W392" s="923"/>
      <c r="X392" s="923"/>
      <c r="Y392" s="923"/>
      <c r="Z392" s="923"/>
      <c r="AA392" s="923"/>
      <c r="AB392" s="923"/>
      <c r="AC392" s="923"/>
      <c r="AD392" s="923"/>
      <c r="AE392" s="923"/>
      <c r="AF392" s="923"/>
    </row>
    <row r="393" spans="20:32" x14ac:dyDescent="0.25">
      <c r="T393" s="923"/>
      <c r="U393" s="923"/>
      <c r="V393" s="923"/>
      <c r="W393" s="923"/>
      <c r="X393" s="923"/>
      <c r="Y393" s="923"/>
      <c r="Z393" s="923"/>
      <c r="AA393" s="923"/>
      <c r="AB393" s="923"/>
      <c r="AC393" s="923"/>
      <c r="AD393" s="923"/>
      <c r="AE393" s="923"/>
      <c r="AF393" s="923"/>
    </row>
    <row r="394" spans="20:32" x14ac:dyDescent="0.25">
      <c r="T394" s="923"/>
      <c r="U394" s="923"/>
      <c r="V394" s="923"/>
      <c r="W394" s="923"/>
      <c r="X394" s="923"/>
      <c r="Y394" s="923"/>
      <c r="Z394" s="923"/>
      <c r="AA394" s="923"/>
      <c r="AB394" s="923"/>
      <c r="AC394" s="923"/>
      <c r="AD394" s="923"/>
      <c r="AE394" s="923"/>
      <c r="AF394" s="923"/>
    </row>
    <row r="395" spans="20:32" x14ac:dyDescent="0.25">
      <c r="T395" s="923"/>
      <c r="U395" s="923"/>
      <c r="V395" s="923"/>
      <c r="W395" s="923"/>
      <c r="X395" s="923"/>
      <c r="Y395" s="923"/>
      <c r="Z395" s="923"/>
      <c r="AA395" s="923"/>
      <c r="AB395" s="923"/>
      <c r="AC395" s="923"/>
      <c r="AD395" s="923"/>
      <c r="AE395" s="923"/>
      <c r="AF395" s="923"/>
    </row>
    <row r="396" spans="20:32" x14ac:dyDescent="0.25">
      <c r="T396" s="923"/>
      <c r="U396" s="923"/>
      <c r="V396" s="923"/>
      <c r="W396" s="923"/>
      <c r="X396" s="923"/>
      <c r="Y396" s="923"/>
      <c r="Z396" s="923"/>
      <c r="AA396" s="923"/>
      <c r="AB396" s="923"/>
      <c r="AC396" s="923"/>
      <c r="AD396" s="923"/>
      <c r="AE396" s="923"/>
      <c r="AF396" s="923"/>
    </row>
    <row r="397" spans="20:32" x14ac:dyDescent="0.25">
      <c r="T397" s="923"/>
      <c r="U397" s="923"/>
      <c r="V397" s="923"/>
      <c r="W397" s="923"/>
      <c r="X397" s="923"/>
      <c r="Y397" s="923"/>
      <c r="Z397" s="923"/>
      <c r="AA397" s="923"/>
      <c r="AB397" s="923"/>
      <c r="AC397" s="923"/>
      <c r="AD397" s="923"/>
      <c r="AE397" s="923"/>
      <c r="AF397" s="923"/>
    </row>
    <row r="398" spans="20:32" x14ac:dyDescent="0.25">
      <c r="T398" s="923"/>
      <c r="U398" s="923"/>
      <c r="V398" s="923"/>
      <c r="W398" s="923"/>
      <c r="X398" s="923"/>
      <c r="Y398" s="923"/>
      <c r="Z398" s="923"/>
      <c r="AA398" s="923"/>
      <c r="AB398" s="923"/>
      <c r="AC398" s="923"/>
      <c r="AD398" s="923"/>
      <c r="AE398" s="923"/>
      <c r="AF398" s="923"/>
    </row>
    <row r="399" spans="20:32" x14ac:dyDescent="0.25">
      <c r="T399" s="923"/>
      <c r="U399" s="923"/>
      <c r="V399" s="923"/>
      <c r="W399" s="923"/>
      <c r="X399" s="923"/>
      <c r="Y399" s="923"/>
      <c r="Z399" s="923"/>
      <c r="AA399" s="923"/>
      <c r="AB399" s="923"/>
      <c r="AC399" s="923"/>
      <c r="AD399" s="923"/>
      <c r="AE399" s="923"/>
      <c r="AF399" s="923"/>
    </row>
    <row r="400" spans="20:32" x14ac:dyDescent="0.25">
      <c r="T400" s="923"/>
      <c r="U400" s="923"/>
      <c r="V400" s="923"/>
      <c r="W400" s="923"/>
      <c r="X400" s="923"/>
      <c r="Y400" s="923"/>
      <c r="Z400" s="923"/>
      <c r="AA400" s="923"/>
      <c r="AB400" s="923"/>
      <c r="AC400" s="923"/>
      <c r="AD400" s="923"/>
      <c r="AE400" s="923"/>
      <c r="AF400" s="923"/>
    </row>
    <row r="401" spans="20:32" x14ac:dyDescent="0.25">
      <c r="T401" s="923"/>
      <c r="U401" s="923"/>
      <c r="V401" s="923"/>
      <c r="W401" s="923"/>
      <c r="X401" s="923"/>
      <c r="Y401" s="923"/>
      <c r="Z401" s="923"/>
      <c r="AA401" s="923"/>
      <c r="AB401" s="923"/>
      <c r="AC401" s="923"/>
      <c r="AD401" s="923"/>
      <c r="AE401" s="923"/>
      <c r="AF401" s="923"/>
    </row>
    <row r="402" spans="20:32" x14ac:dyDescent="0.25">
      <c r="T402" s="923"/>
      <c r="U402" s="923"/>
      <c r="V402" s="923"/>
      <c r="W402" s="923"/>
      <c r="X402" s="923"/>
      <c r="Y402" s="923"/>
      <c r="Z402" s="923"/>
      <c r="AA402" s="923"/>
      <c r="AB402" s="923"/>
      <c r="AC402" s="923"/>
      <c r="AD402" s="923"/>
      <c r="AE402" s="923"/>
      <c r="AF402" s="923"/>
    </row>
    <row r="403" spans="20:32" x14ac:dyDescent="0.25">
      <c r="T403" s="923"/>
      <c r="U403" s="923"/>
      <c r="V403" s="923"/>
      <c r="W403" s="923"/>
      <c r="X403" s="923"/>
      <c r="Y403" s="923"/>
      <c r="Z403" s="923"/>
      <c r="AA403" s="923"/>
      <c r="AB403" s="923"/>
      <c r="AC403" s="923"/>
      <c r="AD403" s="923"/>
      <c r="AE403" s="923"/>
      <c r="AF403" s="923"/>
    </row>
    <row r="404" spans="20:32" x14ac:dyDescent="0.25">
      <c r="T404" s="923"/>
      <c r="U404" s="923"/>
      <c r="V404" s="923"/>
      <c r="W404" s="923"/>
      <c r="X404" s="923"/>
      <c r="Y404" s="923"/>
      <c r="Z404" s="923"/>
      <c r="AA404" s="923"/>
      <c r="AB404" s="923"/>
      <c r="AC404" s="923"/>
      <c r="AD404" s="923"/>
      <c r="AE404" s="923"/>
      <c r="AF404" s="923"/>
    </row>
    <row r="405" spans="20:32" x14ac:dyDescent="0.25">
      <c r="T405" s="923"/>
      <c r="U405" s="923"/>
      <c r="V405" s="923"/>
      <c r="W405" s="923"/>
      <c r="X405" s="923"/>
      <c r="Y405" s="923"/>
      <c r="Z405" s="923"/>
      <c r="AA405" s="923"/>
      <c r="AB405" s="923"/>
      <c r="AC405" s="923"/>
      <c r="AD405" s="923"/>
      <c r="AE405" s="923"/>
      <c r="AF405" s="923"/>
    </row>
    <row r="406" spans="20:32" x14ac:dyDescent="0.25">
      <c r="T406" s="923"/>
      <c r="U406" s="923"/>
      <c r="V406" s="923"/>
      <c r="W406" s="923"/>
      <c r="X406" s="923"/>
      <c r="Y406" s="923"/>
      <c r="Z406" s="923"/>
      <c r="AA406" s="923"/>
      <c r="AB406" s="923"/>
      <c r="AC406" s="923"/>
      <c r="AD406" s="923"/>
      <c r="AE406" s="923"/>
      <c r="AF406" s="923"/>
    </row>
    <row r="407" spans="20:32" x14ac:dyDescent="0.25">
      <c r="T407" s="923"/>
      <c r="U407" s="923"/>
      <c r="V407" s="923"/>
      <c r="W407" s="923"/>
      <c r="X407" s="923"/>
      <c r="Y407" s="923"/>
      <c r="Z407" s="923"/>
      <c r="AA407" s="923"/>
      <c r="AB407" s="923"/>
      <c r="AC407" s="923"/>
      <c r="AD407" s="923"/>
      <c r="AE407" s="923"/>
      <c r="AF407" s="923"/>
    </row>
    <row r="408" spans="20:32" x14ac:dyDescent="0.25">
      <c r="T408" s="923"/>
      <c r="U408" s="923"/>
      <c r="V408" s="923"/>
      <c r="W408" s="923"/>
      <c r="X408" s="923"/>
      <c r="Y408" s="923"/>
      <c r="Z408" s="923"/>
      <c r="AA408" s="923"/>
      <c r="AB408" s="923"/>
      <c r="AC408" s="923"/>
      <c r="AD408" s="923"/>
      <c r="AE408" s="923"/>
      <c r="AF408" s="923"/>
    </row>
    <row r="409" spans="20:32" x14ac:dyDescent="0.25">
      <c r="T409" s="923"/>
      <c r="U409" s="923"/>
      <c r="V409" s="923"/>
      <c r="W409" s="923"/>
      <c r="X409" s="923"/>
      <c r="Y409" s="923"/>
      <c r="Z409" s="923"/>
      <c r="AA409" s="923"/>
      <c r="AB409" s="923"/>
      <c r="AC409" s="923"/>
      <c r="AD409" s="923"/>
      <c r="AE409" s="923"/>
      <c r="AF409" s="923"/>
    </row>
    <row r="410" spans="20:32" x14ac:dyDescent="0.25">
      <c r="T410" s="923"/>
      <c r="U410" s="923"/>
      <c r="V410" s="923"/>
      <c r="W410" s="923"/>
      <c r="X410" s="923"/>
      <c r="Y410" s="923"/>
      <c r="Z410" s="923"/>
      <c r="AA410" s="923"/>
      <c r="AB410" s="923"/>
      <c r="AC410" s="923"/>
      <c r="AD410" s="923"/>
      <c r="AE410" s="923"/>
      <c r="AF410" s="923"/>
    </row>
    <row r="411" spans="20:32" x14ac:dyDescent="0.25">
      <c r="T411" s="923"/>
      <c r="U411" s="923"/>
      <c r="V411" s="923"/>
      <c r="W411" s="923"/>
      <c r="X411" s="923"/>
      <c r="Y411" s="923"/>
      <c r="Z411" s="923"/>
      <c r="AA411" s="923"/>
      <c r="AB411" s="923"/>
      <c r="AC411" s="923"/>
      <c r="AD411" s="923"/>
      <c r="AE411" s="923"/>
      <c r="AF411" s="923"/>
    </row>
    <row r="412" spans="20:32" x14ac:dyDescent="0.25">
      <c r="T412" s="923"/>
      <c r="U412" s="923"/>
      <c r="V412" s="923"/>
      <c r="W412" s="923"/>
      <c r="X412" s="923"/>
      <c r="Y412" s="923"/>
      <c r="Z412" s="923"/>
      <c r="AA412" s="923"/>
      <c r="AB412" s="923"/>
      <c r="AC412" s="923"/>
      <c r="AD412" s="923"/>
      <c r="AE412" s="923"/>
      <c r="AF412" s="923"/>
    </row>
    <row r="413" spans="20:32" x14ac:dyDescent="0.25">
      <c r="T413" s="923"/>
      <c r="U413" s="923"/>
      <c r="V413" s="923"/>
      <c r="W413" s="923"/>
      <c r="X413" s="923"/>
      <c r="Y413" s="923"/>
      <c r="Z413" s="923"/>
      <c r="AA413" s="923"/>
      <c r="AB413" s="923"/>
      <c r="AC413" s="923"/>
      <c r="AD413" s="923"/>
      <c r="AE413" s="923"/>
      <c r="AF413" s="923"/>
    </row>
    <row r="414" spans="20:32" x14ac:dyDescent="0.25">
      <c r="T414" s="923"/>
      <c r="U414" s="923"/>
      <c r="V414" s="923"/>
      <c r="W414" s="923"/>
      <c r="X414" s="923"/>
      <c r="Y414" s="923"/>
      <c r="Z414" s="923"/>
      <c r="AA414" s="923"/>
      <c r="AB414" s="923"/>
      <c r="AC414" s="923"/>
      <c r="AD414" s="923"/>
      <c r="AE414" s="923"/>
      <c r="AF414" s="923"/>
    </row>
    <row r="415" spans="20:32" x14ac:dyDescent="0.25">
      <c r="T415" s="923"/>
      <c r="U415" s="923"/>
      <c r="V415" s="923"/>
      <c r="W415" s="923"/>
      <c r="X415" s="923"/>
      <c r="Y415" s="923"/>
      <c r="Z415" s="923"/>
      <c r="AA415" s="923"/>
      <c r="AB415" s="923"/>
      <c r="AC415" s="923"/>
      <c r="AD415" s="923"/>
      <c r="AE415" s="923"/>
      <c r="AF415" s="923"/>
    </row>
    <row r="416" spans="20:32" x14ac:dyDescent="0.25">
      <c r="T416" s="923"/>
      <c r="U416" s="923"/>
      <c r="V416" s="923"/>
      <c r="W416" s="923"/>
      <c r="X416" s="923"/>
      <c r="Y416" s="923"/>
      <c r="Z416" s="923"/>
      <c r="AA416" s="923"/>
      <c r="AB416" s="923"/>
      <c r="AC416" s="923"/>
      <c r="AD416" s="923"/>
      <c r="AE416" s="923"/>
      <c r="AF416" s="923"/>
    </row>
    <row r="417" spans="20:32" x14ac:dyDescent="0.25">
      <c r="T417" s="923"/>
      <c r="U417" s="923"/>
      <c r="V417" s="923"/>
      <c r="W417" s="923"/>
      <c r="X417" s="923"/>
      <c r="Y417" s="923"/>
      <c r="Z417" s="923"/>
      <c r="AA417" s="923"/>
      <c r="AB417" s="923"/>
      <c r="AC417" s="923"/>
      <c r="AD417" s="923"/>
      <c r="AE417" s="923"/>
      <c r="AF417" s="923"/>
    </row>
    <row r="418" spans="20:32" x14ac:dyDescent="0.25">
      <c r="T418" s="923"/>
      <c r="U418" s="923"/>
      <c r="V418" s="923"/>
      <c r="W418" s="923"/>
      <c r="X418" s="923"/>
      <c r="Y418" s="923"/>
      <c r="Z418" s="923"/>
      <c r="AA418" s="923"/>
      <c r="AB418" s="923"/>
      <c r="AC418" s="923"/>
      <c r="AD418" s="923"/>
      <c r="AE418" s="923"/>
      <c r="AF418" s="923"/>
    </row>
    <row r="419" spans="20:32" x14ac:dyDescent="0.25">
      <c r="T419" s="923"/>
      <c r="U419" s="923"/>
      <c r="V419" s="923"/>
      <c r="W419" s="923"/>
      <c r="X419" s="923"/>
      <c r="Y419" s="923"/>
      <c r="Z419" s="923"/>
      <c r="AA419" s="923"/>
      <c r="AB419" s="923"/>
      <c r="AC419" s="923"/>
      <c r="AD419" s="923"/>
      <c r="AE419" s="923"/>
      <c r="AF419" s="923"/>
    </row>
    <row r="420" spans="20:32" x14ac:dyDescent="0.25">
      <c r="T420" s="923"/>
      <c r="U420" s="923"/>
      <c r="V420" s="923"/>
      <c r="W420" s="923"/>
      <c r="X420" s="923"/>
      <c r="Y420" s="923"/>
      <c r="Z420" s="923"/>
      <c r="AA420" s="923"/>
      <c r="AB420" s="923"/>
      <c r="AC420" s="923"/>
      <c r="AD420" s="923"/>
      <c r="AE420" s="923"/>
      <c r="AF420" s="923"/>
    </row>
    <row r="421" spans="20:32" x14ac:dyDescent="0.25">
      <c r="T421" s="923"/>
      <c r="U421" s="923"/>
      <c r="V421" s="923"/>
      <c r="W421" s="923"/>
      <c r="X421" s="923"/>
      <c r="Y421" s="923"/>
      <c r="Z421" s="923"/>
      <c r="AA421" s="923"/>
      <c r="AB421" s="923"/>
      <c r="AC421" s="923"/>
      <c r="AD421" s="923"/>
      <c r="AE421" s="923"/>
      <c r="AF421" s="923"/>
    </row>
    <row r="422" spans="20:32" x14ac:dyDescent="0.25">
      <c r="T422" s="923"/>
      <c r="U422" s="923"/>
      <c r="V422" s="923"/>
      <c r="W422" s="923"/>
      <c r="X422" s="923"/>
      <c r="Y422" s="923"/>
      <c r="Z422" s="923"/>
      <c r="AA422" s="923"/>
      <c r="AB422" s="923"/>
      <c r="AC422" s="923"/>
      <c r="AD422" s="923"/>
      <c r="AE422" s="923"/>
      <c r="AF422" s="923"/>
    </row>
    <row r="423" spans="20:32" x14ac:dyDescent="0.25">
      <c r="T423" s="923"/>
      <c r="U423" s="923"/>
      <c r="V423" s="923"/>
      <c r="W423" s="923"/>
      <c r="X423" s="923"/>
      <c r="Y423" s="923"/>
      <c r="Z423" s="923"/>
      <c r="AA423" s="923"/>
      <c r="AB423" s="923"/>
      <c r="AC423" s="923"/>
      <c r="AD423" s="923"/>
      <c r="AE423" s="923"/>
      <c r="AF423" s="923"/>
    </row>
    <row r="424" spans="20:32" x14ac:dyDescent="0.25">
      <c r="T424" s="923"/>
      <c r="U424" s="923"/>
      <c r="V424" s="923"/>
      <c r="W424" s="923"/>
      <c r="X424" s="923"/>
      <c r="Y424" s="923"/>
      <c r="Z424" s="923"/>
      <c r="AA424" s="923"/>
      <c r="AB424" s="923"/>
      <c r="AC424" s="923"/>
      <c r="AD424" s="923"/>
      <c r="AE424" s="923"/>
      <c r="AF424" s="923"/>
    </row>
    <row r="425" spans="20:32" x14ac:dyDescent="0.25">
      <c r="T425" s="923"/>
      <c r="U425" s="923"/>
      <c r="V425" s="923"/>
      <c r="W425" s="923"/>
      <c r="X425" s="923"/>
      <c r="Y425" s="923"/>
      <c r="Z425" s="923"/>
      <c r="AA425" s="923"/>
      <c r="AB425" s="923"/>
      <c r="AC425" s="923"/>
      <c r="AD425" s="923"/>
      <c r="AE425" s="923"/>
      <c r="AF425" s="923"/>
    </row>
    <row r="426" spans="20:32" x14ac:dyDescent="0.25">
      <c r="T426" s="923"/>
      <c r="U426" s="923"/>
      <c r="V426" s="923"/>
      <c r="W426" s="923"/>
      <c r="X426" s="923"/>
      <c r="Y426" s="923"/>
      <c r="Z426" s="923"/>
      <c r="AA426" s="923"/>
      <c r="AB426" s="923"/>
      <c r="AC426" s="923"/>
      <c r="AD426" s="923"/>
      <c r="AE426" s="923"/>
      <c r="AF426" s="923"/>
    </row>
    <row r="427" spans="20:32" x14ac:dyDescent="0.25">
      <c r="T427" s="923"/>
      <c r="U427" s="923"/>
      <c r="V427" s="923"/>
      <c r="W427" s="923"/>
      <c r="X427" s="923"/>
      <c r="Y427" s="923"/>
      <c r="Z427" s="923"/>
      <c r="AA427" s="923"/>
      <c r="AB427" s="923"/>
      <c r="AC427" s="923"/>
      <c r="AD427" s="923"/>
      <c r="AE427" s="923"/>
      <c r="AF427" s="923"/>
    </row>
    <row r="428" spans="20:32" x14ac:dyDescent="0.25">
      <c r="T428" s="923"/>
      <c r="U428" s="923"/>
      <c r="V428" s="923"/>
      <c r="W428" s="923"/>
      <c r="X428" s="923"/>
      <c r="Y428" s="923"/>
      <c r="Z428" s="923"/>
      <c r="AA428" s="923"/>
      <c r="AB428" s="923"/>
      <c r="AC428" s="923"/>
      <c r="AD428" s="923"/>
      <c r="AE428" s="923"/>
      <c r="AF428" s="923"/>
    </row>
    <row r="429" spans="20:32" x14ac:dyDescent="0.25">
      <c r="T429" s="923"/>
      <c r="U429" s="923"/>
      <c r="V429" s="923"/>
      <c r="W429" s="923"/>
      <c r="X429" s="923"/>
      <c r="Y429" s="923"/>
      <c r="Z429" s="923"/>
      <c r="AA429" s="923"/>
      <c r="AB429" s="923"/>
      <c r="AC429" s="923"/>
      <c r="AD429" s="923"/>
      <c r="AE429" s="923"/>
      <c r="AF429" s="923"/>
    </row>
    <row r="430" spans="20:32" x14ac:dyDescent="0.25">
      <c r="T430" s="923"/>
      <c r="U430" s="923"/>
      <c r="V430" s="923"/>
      <c r="W430" s="923"/>
      <c r="X430" s="923"/>
      <c r="Y430" s="923"/>
      <c r="Z430" s="923"/>
      <c r="AA430" s="923"/>
      <c r="AB430" s="923"/>
      <c r="AC430" s="923"/>
      <c r="AD430" s="923"/>
      <c r="AE430" s="923"/>
      <c r="AF430" s="923"/>
    </row>
    <row r="431" spans="20:32" x14ac:dyDescent="0.25">
      <c r="T431" s="923"/>
      <c r="U431" s="923"/>
      <c r="V431" s="923"/>
      <c r="W431" s="923"/>
      <c r="X431" s="923"/>
      <c r="Y431" s="923"/>
      <c r="Z431" s="923"/>
      <c r="AA431" s="923"/>
      <c r="AB431" s="923"/>
      <c r="AC431" s="923"/>
      <c r="AD431" s="923"/>
      <c r="AE431" s="923"/>
      <c r="AF431" s="923"/>
    </row>
    <row r="432" spans="20:32" x14ac:dyDescent="0.25">
      <c r="T432" s="923"/>
      <c r="U432" s="923"/>
      <c r="V432" s="923"/>
      <c r="W432" s="923"/>
      <c r="X432" s="923"/>
      <c r="Y432" s="923"/>
      <c r="Z432" s="923"/>
      <c r="AA432" s="923"/>
      <c r="AB432" s="923"/>
      <c r="AC432" s="923"/>
      <c r="AD432" s="923"/>
      <c r="AE432" s="923"/>
      <c r="AF432" s="923"/>
    </row>
    <row r="433" spans="20:32" x14ac:dyDescent="0.25">
      <c r="T433" s="923"/>
      <c r="U433" s="923"/>
      <c r="V433" s="923"/>
      <c r="W433" s="923"/>
      <c r="X433" s="923"/>
      <c r="Y433" s="923"/>
      <c r="Z433" s="923"/>
      <c r="AA433" s="923"/>
      <c r="AB433" s="923"/>
      <c r="AC433" s="923"/>
      <c r="AD433" s="923"/>
      <c r="AE433" s="923"/>
      <c r="AF433" s="923"/>
    </row>
    <row r="434" spans="20:32" x14ac:dyDescent="0.25">
      <c r="T434" s="923"/>
      <c r="U434" s="923"/>
      <c r="V434" s="923"/>
      <c r="W434" s="923"/>
      <c r="X434" s="923"/>
      <c r="Y434" s="923"/>
      <c r="Z434" s="923"/>
      <c r="AA434" s="923"/>
      <c r="AB434" s="923"/>
      <c r="AC434" s="923"/>
      <c r="AD434" s="923"/>
      <c r="AE434" s="923"/>
      <c r="AF434" s="923"/>
    </row>
    <row r="435" spans="20:32" x14ac:dyDescent="0.25">
      <c r="T435" s="923"/>
      <c r="U435" s="923"/>
      <c r="V435" s="923"/>
      <c r="W435" s="923"/>
      <c r="X435" s="923"/>
      <c r="Y435" s="923"/>
      <c r="Z435" s="923"/>
      <c r="AA435" s="923"/>
      <c r="AB435" s="923"/>
      <c r="AC435" s="923"/>
      <c r="AD435" s="923"/>
      <c r="AE435" s="923"/>
      <c r="AF435" s="923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7">
    <cfRule type="cellIs" dxfId="2" priority="2" operator="equal">
      <formula>0</formula>
    </cfRule>
  </conditionalFormatting>
  <conditionalFormatting sqref="A105">
    <cfRule type="duplicateValues" dxfId="1" priority="1"/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/>
  </dataValidations>
  <hyperlinks>
    <hyperlink ref="B23" r:id="rId1"/>
    <hyperlink ref="B24" r:id="rId2"/>
    <hyperlink ref="B14" r:id="rId3"/>
    <hyperlink ref="B20" r:id="rId4"/>
    <hyperlink ref="B171" r:id="rId5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XFD282"/>
  <sheetViews>
    <sheetView showWhiteSpace="0" topLeftCell="A7" zoomScale="85" zoomScaleNormal="85" workbookViewId="0">
      <pane xSplit="2" ySplit="19" topLeftCell="C122" activePane="bottomRight" state="frozen"/>
      <selection activeCell="L62" sqref="L62"/>
      <selection pane="topRight" activeCell="L62" sqref="L62"/>
      <selection pane="bottomLeft" activeCell="L62" sqref="L62"/>
      <selection pane="bottomRight" activeCell="B154" sqref="B154"/>
    </sheetView>
  </sheetViews>
  <sheetFormatPr defaultColWidth="9.140625" defaultRowHeight="12.75" outlineLevelRow="1" outlineLevelCol="1" x14ac:dyDescent="0.25"/>
  <cols>
    <col min="1" max="1" width="38.7109375" style="859" customWidth="1"/>
    <col min="2" max="2" width="26.42578125" style="859" customWidth="1"/>
    <col min="3" max="3" width="11.7109375" style="859" customWidth="1" outlineLevel="1"/>
    <col min="4" max="4" width="12.28515625" style="859" customWidth="1" outlineLevel="1"/>
    <col min="5" max="5" width="11.85546875" style="859" customWidth="1" outlineLevel="1"/>
    <col min="6" max="6" width="12" style="859" customWidth="1" outlineLevel="1"/>
    <col min="7" max="7" width="11.85546875" style="859" customWidth="1" outlineLevel="1"/>
    <col min="8" max="8" width="12.7109375" style="859" customWidth="1" outlineLevel="1"/>
    <col min="9" max="9" width="11" style="859" customWidth="1" outlineLevel="1"/>
    <col min="10" max="10" width="12.5703125" style="859" customWidth="1" outlineLevel="1"/>
    <col min="11" max="14" width="11" style="859" customWidth="1" outlineLevel="1"/>
    <col min="15" max="18" width="11.42578125" style="859" bestFit="1" customWidth="1"/>
    <col min="19" max="19" width="11.7109375" style="859" bestFit="1" customWidth="1"/>
    <col min="20" max="31" width="11.28515625" style="859" customWidth="1" outlineLevel="1"/>
    <col min="32" max="32" width="13.28515625" style="859" customWidth="1"/>
    <col min="33" max="33" width="15.85546875" style="859" customWidth="1"/>
    <col min="34" max="34" width="12" style="859" bestFit="1" customWidth="1"/>
    <col min="35" max="35" width="10.85546875" style="859" customWidth="1"/>
    <col min="36" max="36" width="14.5703125" style="859" customWidth="1"/>
    <col min="37" max="69" width="9.140625" style="859"/>
    <col min="70" max="70" width="0" style="859" hidden="1" customWidth="1"/>
    <col min="71" max="74" width="9.140625" style="859" hidden="1" customWidth="1"/>
    <col min="75" max="16384" width="9.140625" style="859"/>
  </cols>
  <sheetData>
    <row r="1" spans="1:73" ht="51" hidden="1" customHeight="1" x14ac:dyDescent="0.25">
      <c r="X1" s="1424" t="s">
        <v>137</v>
      </c>
      <c r="Y1" s="1424"/>
      <c r="Z1" s="1424"/>
      <c r="AA1" s="1424"/>
      <c r="AB1" s="1424"/>
      <c r="AC1" s="1424"/>
      <c r="AD1" s="1424"/>
      <c r="AE1" s="1424"/>
    </row>
    <row r="2" spans="1:73" ht="14.25" hidden="1" customHeight="1" x14ac:dyDescent="0.25">
      <c r="T2" s="923"/>
      <c r="U2" s="923"/>
      <c r="V2" s="923"/>
      <c r="W2" s="923"/>
      <c r="X2" s="1168"/>
      <c r="Y2" s="1168"/>
      <c r="Z2" s="1168"/>
      <c r="AA2" s="1168"/>
      <c r="AB2" s="1168"/>
      <c r="AC2" s="1168"/>
      <c r="AD2" s="1168"/>
      <c r="AE2" s="1168"/>
      <c r="AF2" s="923"/>
      <c r="AG2" s="923"/>
      <c r="AH2" s="923"/>
      <c r="AI2" s="923"/>
      <c r="AJ2" s="923"/>
    </row>
    <row r="3" spans="1:73" ht="14.25" hidden="1" customHeight="1" x14ac:dyDescent="0.25">
      <c r="T3" s="923"/>
      <c r="U3" s="923"/>
      <c r="V3" s="923"/>
      <c r="W3" s="923"/>
      <c r="X3" s="1169"/>
      <c r="Y3" s="1169"/>
      <c r="Z3" s="1169"/>
      <c r="AA3" s="1169"/>
      <c r="AB3" s="1169"/>
      <c r="AC3" s="1169"/>
      <c r="AD3" s="1169"/>
      <c r="AE3" s="1169"/>
      <c r="AF3" s="923"/>
      <c r="AG3" s="923"/>
      <c r="AH3" s="923"/>
      <c r="AI3" s="923"/>
      <c r="AJ3" s="923"/>
    </row>
    <row r="4" spans="1:73" ht="14.25" hidden="1" customHeight="1" x14ac:dyDescent="0.25">
      <c r="T4" s="923"/>
      <c r="U4" s="923"/>
      <c r="V4" s="923"/>
      <c r="W4" s="923"/>
      <c r="X4" s="1169"/>
      <c r="Y4" s="1169"/>
      <c r="Z4" s="1169"/>
      <c r="AA4" s="1169"/>
      <c r="AB4" s="1169"/>
      <c r="AC4" s="1169"/>
      <c r="AD4" s="1169"/>
      <c r="AE4" s="1169"/>
      <c r="AF4" s="923"/>
      <c r="AG4" s="923"/>
      <c r="AH4" s="923"/>
      <c r="AI4" s="923"/>
      <c r="AJ4" s="923"/>
    </row>
    <row r="5" spans="1:73" ht="14.25" hidden="1" customHeight="1" x14ac:dyDescent="0.25">
      <c r="T5" s="923"/>
      <c r="U5" s="923"/>
      <c r="V5" s="923"/>
      <c r="W5" s="923"/>
      <c r="X5" s="1168"/>
      <c r="Y5" s="923"/>
      <c r="Z5" s="923"/>
      <c r="AA5" s="923"/>
      <c r="AB5" s="923"/>
      <c r="AC5" s="923"/>
      <c r="AD5" s="1168"/>
      <c r="AE5" s="923"/>
      <c r="AF5" s="923"/>
      <c r="AG5" s="923"/>
      <c r="AH5" s="923"/>
      <c r="AI5" s="923"/>
      <c r="AJ5" s="923"/>
    </row>
    <row r="6" spans="1:73" ht="12.75" hidden="1" customHeight="1" x14ac:dyDescent="0.25">
      <c r="T6" s="923"/>
      <c r="U6" s="923"/>
      <c r="V6" s="923"/>
      <c r="W6" s="923"/>
      <c r="X6" s="923"/>
      <c r="Y6" s="923"/>
      <c r="Z6" s="923"/>
      <c r="AA6" s="923"/>
      <c r="AB6" s="923"/>
      <c r="AC6" s="923"/>
      <c r="AD6" s="923"/>
      <c r="AE6" s="923"/>
      <c r="AF6" s="923"/>
      <c r="AG6" s="923"/>
      <c r="AH6" s="923"/>
      <c r="AI6" s="923"/>
      <c r="AJ6" s="923"/>
      <c r="BR6" s="862" t="s">
        <v>138</v>
      </c>
      <c r="BS6" s="859">
        <v>1</v>
      </c>
      <c r="BT6" s="862" t="s">
        <v>139</v>
      </c>
    </row>
    <row r="7" spans="1:73" s="863" customFormat="1" ht="14.25" x14ac:dyDescent="0.25">
      <c r="A7" s="863" t="s">
        <v>362</v>
      </c>
      <c r="T7" s="1092"/>
      <c r="U7" s="1092"/>
      <c r="V7" s="1092"/>
      <c r="W7" s="1092"/>
      <c r="X7" s="1092"/>
      <c r="Y7" s="1092"/>
      <c r="Z7" s="1092"/>
      <c r="AA7" s="1092"/>
      <c r="AB7" s="1092"/>
      <c r="AC7" s="1092"/>
      <c r="AD7" s="1092"/>
      <c r="AE7" s="1092"/>
      <c r="AF7" s="1092"/>
      <c r="AG7" s="1092"/>
      <c r="AH7" s="1092"/>
      <c r="AI7" s="1092"/>
      <c r="AJ7" s="1092"/>
      <c r="BR7" s="862" t="s">
        <v>140</v>
      </c>
      <c r="BS7" s="859">
        <v>2</v>
      </c>
      <c r="BT7" s="862" t="s">
        <v>141</v>
      </c>
      <c r="BU7" s="864"/>
    </row>
    <row r="8" spans="1:73" s="863" customFormat="1" ht="14.25" x14ac:dyDescent="0.25">
      <c r="C8" s="863">
        <v>1</v>
      </c>
      <c r="D8" s="863">
        <v>1</v>
      </c>
      <c r="E8" s="863">
        <v>1</v>
      </c>
      <c r="F8" s="863">
        <v>2</v>
      </c>
      <c r="G8" s="863">
        <v>2</v>
      </c>
      <c r="H8" s="863">
        <v>2</v>
      </c>
      <c r="I8" s="863">
        <v>3</v>
      </c>
      <c r="J8" s="863">
        <v>3</v>
      </c>
      <c r="K8" s="863">
        <v>3</v>
      </c>
      <c r="L8" s="863">
        <v>4</v>
      </c>
      <c r="M8" s="863">
        <v>4</v>
      </c>
      <c r="N8" s="863">
        <v>4</v>
      </c>
      <c r="T8" s="1092"/>
      <c r="U8" s="1092"/>
      <c r="V8" s="1092"/>
      <c r="W8" s="1092"/>
      <c r="X8" s="1092"/>
      <c r="Y8" s="1092"/>
      <c r="Z8" s="1092"/>
      <c r="AA8" s="1092"/>
      <c r="AB8" s="1092"/>
      <c r="AC8" s="1092"/>
      <c r="AD8" s="1092"/>
      <c r="AE8" s="1092"/>
      <c r="AF8" s="1092"/>
      <c r="AG8" s="1092"/>
      <c r="AH8" s="1092"/>
      <c r="AI8" s="1092"/>
      <c r="AJ8" s="1092"/>
      <c r="BR8" s="862"/>
      <c r="BS8" s="859"/>
      <c r="BT8" s="862"/>
      <c r="BU8" s="864"/>
    </row>
    <row r="9" spans="1:73" x14ac:dyDescent="0.25">
      <c r="C9" s="859">
        <v>1</v>
      </c>
      <c r="D9" s="859">
        <v>2</v>
      </c>
      <c r="E9" s="859">
        <v>3</v>
      </c>
      <c r="F9" s="859">
        <v>4</v>
      </c>
      <c r="G9" s="859">
        <v>5</v>
      </c>
      <c r="H9" s="859">
        <v>6</v>
      </c>
      <c r="I9" s="859">
        <v>7</v>
      </c>
      <c r="J9" s="859">
        <v>8</v>
      </c>
      <c r="K9" s="859">
        <v>9</v>
      </c>
      <c r="L9" s="859">
        <v>10</v>
      </c>
      <c r="M9" s="859">
        <v>11</v>
      </c>
      <c r="N9" s="859">
        <v>12</v>
      </c>
      <c r="T9" s="923"/>
      <c r="U9" s="923"/>
      <c r="V9" s="923"/>
      <c r="W9" s="923"/>
      <c r="X9" s="923"/>
      <c r="Y9" s="923"/>
      <c r="Z9" s="923"/>
      <c r="AA9" s="923"/>
      <c r="AB9" s="923"/>
      <c r="AC9" s="923"/>
      <c r="AD9" s="923"/>
      <c r="AE9" s="923"/>
      <c r="AF9" s="923"/>
      <c r="AG9" s="923"/>
      <c r="AH9" s="923"/>
      <c r="AI9" s="923"/>
      <c r="AJ9" s="923"/>
      <c r="BR9" s="862" t="s">
        <v>142</v>
      </c>
      <c r="BS9" s="859">
        <v>3</v>
      </c>
      <c r="BT9" s="862" t="s">
        <v>143</v>
      </c>
    </row>
    <row r="10" spans="1:73" s="865" customFormat="1" ht="15" customHeight="1" x14ac:dyDescent="0.25">
      <c r="A10" s="1425" t="s">
        <v>363</v>
      </c>
      <c r="B10" s="1426" t="s">
        <v>144</v>
      </c>
      <c r="C10" s="1427">
        <v>2022</v>
      </c>
      <c r="D10" s="1428"/>
      <c r="E10" s="1428"/>
      <c r="F10" s="1428"/>
      <c r="G10" s="1428"/>
      <c r="H10" s="1428"/>
      <c r="I10" s="1428"/>
      <c r="J10" s="1428"/>
      <c r="K10" s="1428"/>
      <c r="L10" s="1428"/>
      <c r="M10" s="1428"/>
      <c r="N10" s="1428"/>
      <c r="O10" s="1428"/>
      <c r="P10" s="1428"/>
      <c r="Q10" s="1428"/>
      <c r="R10" s="1428"/>
      <c r="S10" s="1428"/>
      <c r="T10" s="1129"/>
      <c r="U10" s="1129"/>
      <c r="V10" s="1129"/>
      <c r="W10" s="1129"/>
      <c r="X10" s="1129"/>
      <c r="Y10" s="1130"/>
      <c r="Z10" s="1130"/>
      <c r="AA10" s="1130"/>
      <c r="AB10" s="1130"/>
      <c r="AC10" s="1130"/>
      <c r="AD10" s="1130"/>
      <c r="AE10" s="1130"/>
      <c r="AF10" s="1132"/>
      <c r="AG10" s="1132"/>
      <c r="AH10" s="1132"/>
      <c r="AI10" s="1132"/>
      <c r="AJ10" s="1132"/>
      <c r="BR10" s="866" t="s">
        <v>145</v>
      </c>
      <c r="BS10" s="867">
        <v>4</v>
      </c>
      <c r="BT10" s="866" t="s">
        <v>146</v>
      </c>
    </row>
    <row r="11" spans="1:73" s="869" customFormat="1" x14ac:dyDescent="0.25">
      <c r="A11" s="1425"/>
      <c r="B11" s="1426"/>
      <c r="C11" s="868" t="s">
        <v>82</v>
      </c>
      <c r="D11" s="868" t="s">
        <v>19</v>
      </c>
      <c r="E11" s="868" t="s">
        <v>30</v>
      </c>
      <c r="F11" s="868" t="s">
        <v>20</v>
      </c>
      <c r="G11" s="868" t="s">
        <v>21</v>
      </c>
      <c r="H11" s="868" t="s">
        <v>22</v>
      </c>
      <c r="I11" s="868" t="s">
        <v>23</v>
      </c>
      <c r="J11" s="868" t="s">
        <v>25</v>
      </c>
      <c r="K11" s="868" t="s">
        <v>24</v>
      </c>
      <c r="L11" s="868" t="s">
        <v>27</v>
      </c>
      <c r="M11" s="868" t="s">
        <v>26</v>
      </c>
      <c r="N11" s="868" t="s">
        <v>28</v>
      </c>
      <c r="O11" s="868" t="s">
        <v>147</v>
      </c>
      <c r="P11" s="868" t="s">
        <v>148</v>
      </c>
      <c r="Q11" s="868" t="s">
        <v>149</v>
      </c>
      <c r="R11" s="868" t="s">
        <v>150</v>
      </c>
      <c r="S11" s="1429">
        <f>C10</f>
        <v>2022</v>
      </c>
      <c r="T11" s="1093"/>
      <c r="U11" s="1093"/>
      <c r="V11" s="1093"/>
      <c r="W11" s="1093"/>
      <c r="X11" s="1130"/>
      <c r="Y11" s="1093"/>
      <c r="Z11" s="1093"/>
      <c r="AA11" s="1093"/>
      <c r="AB11" s="1093"/>
      <c r="AC11" s="1130"/>
      <c r="AD11" s="1130"/>
      <c r="AE11" s="1130"/>
      <c r="AF11" s="908"/>
      <c r="AG11" s="908"/>
      <c r="AH11" s="908"/>
      <c r="AI11" s="908"/>
      <c r="AJ11" s="908"/>
      <c r="BR11" s="866" t="s">
        <v>151</v>
      </c>
      <c r="BT11" s="866" t="s">
        <v>152</v>
      </c>
    </row>
    <row r="12" spans="1:73" s="869" customFormat="1" x14ac:dyDescent="0.25">
      <c r="A12" s="1425"/>
      <c r="B12" s="1426"/>
      <c r="C12" s="868" t="s">
        <v>153</v>
      </c>
      <c r="D12" s="868" t="s">
        <v>153</v>
      </c>
      <c r="E12" s="868" t="s">
        <v>153</v>
      </c>
      <c r="F12" s="868" t="s">
        <v>153</v>
      </c>
      <c r="G12" s="868" t="s">
        <v>153</v>
      </c>
      <c r="H12" s="868" t="s">
        <v>153</v>
      </c>
      <c r="I12" s="868" t="s">
        <v>153</v>
      </c>
      <c r="J12" s="868" t="s">
        <v>153</v>
      </c>
      <c r="K12" s="868" t="s">
        <v>153</v>
      </c>
      <c r="L12" s="868" t="s">
        <v>153</v>
      </c>
      <c r="M12" s="868" t="s">
        <v>153</v>
      </c>
      <c r="N12" s="868" t="s">
        <v>153</v>
      </c>
      <c r="O12" s="868" t="s">
        <v>154</v>
      </c>
      <c r="P12" s="868" t="s">
        <v>154</v>
      </c>
      <c r="Q12" s="868" t="s">
        <v>154</v>
      </c>
      <c r="R12" s="868" t="s">
        <v>154</v>
      </c>
      <c r="S12" s="1430"/>
      <c r="T12" s="1093"/>
      <c r="U12" s="1093"/>
      <c r="V12" s="1093"/>
      <c r="W12" s="1093"/>
      <c r="X12" s="1130"/>
      <c r="Y12" s="1093"/>
      <c r="Z12" s="1093"/>
      <c r="AA12" s="1093"/>
      <c r="AB12" s="1093"/>
      <c r="AC12" s="1130"/>
      <c r="AD12" s="1130"/>
      <c r="AE12" s="1130"/>
      <c r="AF12" s="908"/>
      <c r="AG12" s="908"/>
      <c r="AH12" s="908"/>
      <c r="AI12" s="908"/>
      <c r="AJ12" s="908"/>
      <c r="BR12" s="866"/>
      <c r="BT12" s="866" t="s">
        <v>155</v>
      </c>
    </row>
    <row r="13" spans="1:73" s="874" customFormat="1" ht="12" customHeight="1" x14ac:dyDescent="0.25">
      <c r="A13" s="870" t="s">
        <v>156</v>
      </c>
      <c r="B13" s="871"/>
      <c r="C13" s="872"/>
      <c r="D13" s="872"/>
      <c r="E13" s="872"/>
      <c r="F13" s="872"/>
      <c r="G13" s="872"/>
      <c r="H13" s="872"/>
      <c r="I13" s="872"/>
      <c r="J13" s="872"/>
      <c r="K13" s="872"/>
      <c r="L13" s="872"/>
      <c r="M13" s="872"/>
      <c r="N13" s="872"/>
      <c r="O13" s="872"/>
      <c r="P13" s="872"/>
      <c r="Q13" s="872"/>
      <c r="R13" s="872"/>
      <c r="S13" s="873"/>
      <c r="T13" s="915"/>
      <c r="U13" s="915"/>
      <c r="V13" s="915"/>
      <c r="W13" s="915"/>
      <c r="X13" s="915"/>
      <c r="Y13" s="915"/>
      <c r="Z13" s="915"/>
      <c r="AA13" s="915"/>
      <c r="AB13" s="915"/>
      <c r="AC13" s="915"/>
      <c r="AD13" s="915"/>
      <c r="AE13" s="915"/>
      <c r="BT13" s="874" t="s">
        <v>157</v>
      </c>
    </row>
    <row r="14" spans="1:73" s="874" customFormat="1" ht="15" x14ac:dyDescent="0.2">
      <c r="A14" s="875" t="s">
        <v>158</v>
      </c>
      <c r="B14" s="876" t="s">
        <v>159</v>
      </c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8"/>
      <c r="P14" s="878"/>
      <c r="Q14" s="878"/>
      <c r="R14" s="878"/>
      <c r="S14" s="1133"/>
      <c r="T14" s="1094"/>
      <c r="U14" s="1094"/>
      <c r="V14" s="1094"/>
      <c r="W14" s="1094"/>
      <c r="X14" s="1094"/>
      <c r="Y14" s="1094"/>
      <c r="Z14" s="1094"/>
      <c r="AA14" s="1094"/>
      <c r="AB14" s="1094"/>
      <c r="AC14" s="1094"/>
      <c r="AD14" s="1094"/>
      <c r="AE14" s="1094"/>
      <c r="BT14" s="874" t="s">
        <v>160</v>
      </c>
    </row>
    <row r="15" spans="1:73" s="874" customFormat="1" x14ac:dyDescent="0.25">
      <c r="A15" s="875" t="s">
        <v>161</v>
      </c>
      <c r="B15" s="879"/>
      <c r="C15" s="880"/>
      <c r="D15" s="880"/>
      <c r="E15" s="880"/>
      <c r="F15" s="880"/>
      <c r="G15" s="880"/>
      <c r="H15" s="880"/>
      <c r="I15" s="880"/>
      <c r="J15" s="880"/>
      <c r="K15" s="880"/>
      <c r="L15" s="880"/>
      <c r="M15" s="880"/>
      <c r="N15" s="880"/>
      <c r="O15" s="878"/>
      <c r="P15" s="878"/>
      <c r="Q15" s="878"/>
      <c r="R15" s="878"/>
      <c r="S15" s="1133"/>
      <c r="T15" s="1095"/>
      <c r="U15" s="1095"/>
      <c r="V15" s="1095"/>
      <c r="W15" s="1095"/>
      <c r="X15" s="1095"/>
      <c r="Y15" s="1095"/>
      <c r="Z15" s="1095"/>
      <c r="AA15" s="1095"/>
      <c r="AB15" s="1095"/>
      <c r="AC15" s="1095"/>
      <c r="AD15" s="1095"/>
      <c r="AE15" s="1095"/>
      <c r="BT15" s="874" t="s">
        <v>162</v>
      </c>
    </row>
    <row r="16" spans="1:73" s="874" customFormat="1" x14ac:dyDescent="0.25">
      <c r="A16" s="875" t="s">
        <v>163</v>
      </c>
      <c r="B16" s="879"/>
      <c r="C16" s="880"/>
      <c r="D16" s="878"/>
      <c r="E16" s="878"/>
      <c r="F16" s="878"/>
      <c r="G16" s="878"/>
      <c r="H16" s="878"/>
      <c r="I16" s="878"/>
      <c r="J16" s="878"/>
      <c r="K16" s="878"/>
      <c r="L16" s="878"/>
      <c r="M16" s="878"/>
      <c r="N16" s="878"/>
      <c r="O16" s="878"/>
      <c r="P16" s="878"/>
      <c r="Q16" s="878"/>
      <c r="R16" s="878"/>
      <c r="S16" s="1133"/>
      <c r="T16" s="915"/>
      <c r="U16" s="915"/>
      <c r="V16" s="915"/>
      <c r="W16" s="915"/>
      <c r="X16" s="915"/>
      <c r="Y16" s="915"/>
      <c r="Z16" s="915"/>
      <c r="AA16" s="915"/>
      <c r="AB16" s="915"/>
      <c r="AC16" s="915"/>
      <c r="AD16" s="915"/>
      <c r="AE16" s="915"/>
      <c r="BT16" s="874" t="s">
        <v>164</v>
      </c>
    </row>
    <row r="17" spans="1:72" s="874" customFormat="1" x14ac:dyDescent="0.25">
      <c r="A17" s="875" t="s">
        <v>165</v>
      </c>
      <c r="B17" s="879"/>
      <c r="C17" s="880"/>
      <c r="D17" s="878"/>
      <c r="E17" s="878"/>
      <c r="F17" s="878"/>
      <c r="G17" s="878"/>
      <c r="H17" s="878"/>
      <c r="I17" s="878"/>
      <c r="J17" s="878"/>
      <c r="K17" s="878"/>
      <c r="L17" s="878"/>
      <c r="M17" s="878"/>
      <c r="N17" s="878"/>
      <c r="O17" s="878"/>
      <c r="P17" s="878"/>
      <c r="Q17" s="878"/>
      <c r="R17" s="878"/>
      <c r="S17" s="1133"/>
      <c r="T17" s="915"/>
      <c r="U17" s="915"/>
      <c r="V17" s="915"/>
      <c r="W17" s="915"/>
      <c r="X17" s="915"/>
      <c r="Y17" s="915"/>
      <c r="Z17" s="915"/>
      <c r="AA17" s="915"/>
      <c r="AB17" s="915"/>
      <c r="AC17" s="915"/>
      <c r="AD17" s="915"/>
      <c r="AE17" s="915"/>
      <c r="BT17" s="874" t="s">
        <v>166</v>
      </c>
    </row>
    <row r="18" spans="1:72" s="874" customFormat="1" x14ac:dyDescent="0.25">
      <c r="A18" s="875" t="s">
        <v>167</v>
      </c>
      <c r="B18" s="879"/>
      <c r="C18" s="880"/>
      <c r="D18" s="878"/>
      <c r="E18" s="878"/>
      <c r="F18" s="878"/>
      <c r="G18" s="878"/>
      <c r="H18" s="878"/>
      <c r="I18" s="878"/>
      <c r="J18" s="878"/>
      <c r="K18" s="878"/>
      <c r="L18" s="878"/>
      <c r="M18" s="878"/>
      <c r="N18" s="878"/>
      <c r="O18" s="878"/>
      <c r="P18" s="878"/>
      <c r="Q18" s="878"/>
      <c r="R18" s="878"/>
      <c r="S18" s="1133"/>
      <c r="T18" s="915"/>
      <c r="U18" s="915"/>
      <c r="V18" s="915"/>
      <c r="W18" s="915"/>
      <c r="X18" s="915"/>
      <c r="Y18" s="915"/>
      <c r="Z18" s="915"/>
      <c r="AA18" s="915"/>
      <c r="AB18" s="915"/>
      <c r="AC18" s="915"/>
      <c r="AD18" s="915"/>
      <c r="AE18" s="915"/>
      <c r="BT18" s="874" t="s">
        <v>168</v>
      </c>
    </row>
    <row r="19" spans="1:72" s="874" customFormat="1" x14ac:dyDescent="0.25">
      <c r="A19" s="875" t="s">
        <v>169</v>
      </c>
      <c r="B19" s="879"/>
      <c r="C19" s="878"/>
      <c r="D19" s="878"/>
      <c r="E19" s="878"/>
      <c r="F19" s="878"/>
      <c r="G19" s="878"/>
      <c r="H19" s="878"/>
      <c r="I19" s="878"/>
      <c r="J19" s="878"/>
      <c r="K19" s="878"/>
      <c r="L19" s="878"/>
      <c r="M19" s="878"/>
      <c r="N19" s="878"/>
      <c r="O19" s="878"/>
      <c r="P19" s="878"/>
      <c r="Q19" s="878"/>
      <c r="R19" s="878"/>
      <c r="S19" s="1133"/>
      <c r="T19" s="915"/>
      <c r="U19" s="915"/>
      <c r="V19" s="915"/>
      <c r="W19" s="915"/>
      <c r="X19" s="915"/>
      <c r="Y19" s="915"/>
      <c r="Z19" s="915"/>
      <c r="AA19" s="915"/>
      <c r="AB19" s="915"/>
      <c r="AC19" s="915"/>
      <c r="AD19" s="915"/>
      <c r="AE19" s="915"/>
    </row>
    <row r="20" spans="1:72" s="874" customFormat="1" ht="15" x14ac:dyDescent="0.2">
      <c r="A20" s="875" t="s">
        <v>53</v>
      </c>
      <c r="B20" s="876" t="s">
        <v>170</v>
      </c>
      <c r="C20" s="877"/>
      <c r="D20" s="986"/>
      <c r="E20" s="877"/>
      <c r="F20" s="877"/>
      <c r="G20" s="877"/>
      <c r="H20" s="882"/>
      <c r="I20" s="877"/>
      <c r="J20" s="877"/>
      <c r="K20" s="877"/>
      <c r="L20" s="877"/>
      <c r="M20" s="877"/>
      <c r="N20" s="877"/>
      <c r="O20" s="878"/>
      <c r="P20" s="878"/>
      <c r="Q20" s="878"/>
      <c r="R20" s="878"/>
      <c r="S20" s="1133"/>
      <c r="T20" s="1094"/>
      <c r="U20" s="1094"/>
      <c r="V20" s="1094"/>
      <c r="W20" s="1094"/>
      <c r="X20" s="1094"/>
      <c r="Y20" s="1094"/>
      <c r="Z20" s="1094"/>
      <c r="AA20" s="1094"/>
      <c r="AB20" s="1094"/>
      <c r="AC20" s="1094"/>
      <c r="AD20" s="1094"/>
      <c r="AE20" s="1094"/>
      <c r="BT20" s="874" t="s">
        <v>171</v>
      </c>
    </row>
    <row r="21" spans="1:72" s="874" customFormat="1" x14ac:dyDescent="0.25">
      <c r="A21" s="875" t="s">
        <v>172</v>
      </c>
      <c r="B21" s="879"/>
      <c r="C21" s="884" t="e">
        <f>ROUND((C14-C16)/C17*C20,4)</f>
        <v>#DIV/0!</v>
      </c>
      <c r="D21" s="885" t="e">
        <f t="shared" ref="D21" si="0">ROUND((D14-D16)/D17*D20,4)</f>
        <v>#DIV/0!</v>
      </c>
      <c r="E21" s="886" t="e">
        <f>ROUND((E14-E16)/E17*E20,4)</f>
        <v>#DIV/0!</v>
      </c>
      <c r="F21" s="886" t="e">
        <f t="shared" ref="F21:N21" si="1">ROUND((F14-F16)/F17*F20,4)</f>
        <v>#DIV/0!</v>
      </c>
      <c r="G21" s="885" t="e">
        <f t="shared" si="1"/>
        <v>#DIV/0!</v>
      </c>
      <c r="H21" s="886" t="e">
        <f t="shared" si="1"/>
        <v>#DIV/0!</v>
      </c>
      <c r="I21" s="886" t="e">
        <f t="shared" si="1"/>
        <v>#DIV/0!</v>
      </c>
      <c r="J21" s="886" t="e">
        <f t="shared" si="1"/>
        <v>#DIV/0!</v>
      </c>
      <c r="K21" s="886" t="e">
        <f t="shared" si="1"/>
        <v>#DIV/0!</v>
      </c>
      <c r="L21" s="886" t="e">
        <f t="shared" si="1"/>
        <v>#DIV/0!</v>
      </c>
      <c r="M21" s="886" t="e">
        <f t="shared" si="1"/>
        <v>#DIV/0!</v>
      </c>
      <c r="N21" s="886" t="e">
        <f t="shared" si="1"/>
        <v>#DIV/0!</v>
      </c>
      <c r="O21" s="878" t="e">
        <f t="shared" ref="O21" si="2">AVERAGE(C21:E21)</f>
        <v>#DIV/0!</v>
      </c>
      <c r="P21" s="878" t="e">
        <f t="shared" ref="P21" si="3">AVERAGE(F21:H21)</f>
        <v>#DIV/0!</v>
      </c>
      <c r="Q21" s="878" t="e">
        <f>AVERAGE(I21:K21)</f>
        <v>#DIV/0!</v>
      </c>
      <c r="R21" s="878" t="e">
        <f t="shared" ref="R21" si="4">AVERAGE(L21:N21)</f>
        <v>#DIV/0!</v>
      </c>
      <c r="S21" s="1133" t="e">
        <f t="shared" ref="S21" si="5">ROUND((S14-S16)/S17*S20,4)</f>
        <v>#DIV/0!</v>
      </c>
      <c r="T21" s="1096"/>
      <c r="U21" s="1096"/>
      <c r="V21" s="1096"/>
      <c r="W21" s="1096"/>
      <c r="X21" s="1096"/>
      <c r="Y21" s="1096"/>
      <c r="Z21" s="1096"/>
      <c r="AA21" s="1096"/>
      <c r="AB21" s="1096"/>
      <c r="AC21" s="1096"/>
      <c r="AD21" s="1096"/>
      <c r="AE21" s="1096"/>
      <c r="BT21" s="874" t="s">
        <v>173</v>
      </c>
    </row>
    <row r="22" spans="1:72" s="889" customFormat="1" x14ac:dyDescent="0.25">
      <c r="A22" s="887" t="s">
        <v>174</v>
      </c>
      <c r="B22" s="888"/>
      <c r="C22" s="884"/>
      <c r="D22" s="884"/>
      <c r="E22" s="884"/>
      <c r="F22" s="884"/>
      <c r="G22" s="884"/>
      <c r="H22" s="884"/>
      <c r="I22" s="884"/>
      <c r="J22" s="884"/>
      <c r="K22" s="884"/>
      <c r="L22" s="884"/>
      <c r="M22" s="884"/>
      <c r="N22" s="884"/>
      <c r="O22" s="884"/>
      <c r="P22" s="884"/>
      <c r="Q22" s="884"/>
      <c r="R22" s="884"/>
      <c r="S22" s="1134"/>
      <c r="T22" s="1097"/>
      <c r="U22" s="1097"/>
      <c r="V22" s="1097"/>
      <c r="W22" s="1097"/>
      <c r="X22" s="1097"/>
      <c r="Y22" s="1097"/>
      <c r="Z22" s="1097"/>
      <c r="AA22" s="1097"/>
      <c r="AB22" s="1097"/>
      <c r="AC22" s="1097"/>
      <c r="AD22" s="1097"/>
      <c r="AE22" s="1097"/>
    </row>
    <row r="23" spans="1:72" s="889" customFormat="1" ht="15" x14ac:dyDescent="0.25">
      <c r="A23" s="887" t="s">
        <v>175</v>
      </c>
      <c r="B23" s="876" t="s">
        <v>176</v>
      </c>
      <c r="C23" s="890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890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890">
        <f t="shared" ref="E23:N23" si="6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890">
        <f t="shared" si="6"/>
        <v>0</v>
      </c>
      <c r="G23" s="890">
        <f t="shared" si="6"/>
        <v>0</v>
      </c>
      <c r="H23" s="890">
        <f t="shared" si="6"/>
        <v>0</v>
      </c>
      <c r="I23" s="890">
        <f t="shared" si="6"/>
        <v>0</v>
      </c>
      <c r="J23" s="890">
        <f t="shared" si="6"/>
        <v>0</v>
      </c>
      <c r="K23" s="890">
        <f t="shared" si="6"/>
        <v>0</v>
      </c>
      <c r="L23" s="890">
        <f t="shared" si="6"/>
        <v>0</v>
      </c>
      <c r="M23" s="890">
        <f t="shared" si="6"/>
        <v>0</v>
      </c>
      <c r="N23" s="890">
        <f t="shared" si="6"/>
        <v>0</v>
      </c>
      <c r="O23" s="878">
        <f t="shared" ref="O23" si="7">AVERAGE(C23:E23)</f>
        <v>0</v>
      </c>
      <c r="P23" s="878">
        <f t="shared" ref="P23" si="8">AVERAGE(F23:H23)</f>
        <v>0</v>
      </c>
      <c r="Q23" s="878">
        <f>AVERAGE(I23:K23)</f>
        <v>0</v>
      </c>
      <c r="R23" s="878">
        <f t="shared" ref="R23" si="9">AVERAGE(L23:N23)</f>
        <v>0</v>
      </c>
      <c r="S23" s="1133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1098"/>
      <c r="U23" s="1098"/>
      <c r="V23" s="1098"/>
      <c r="W23" s="1098"/>
      <c r="X23" s="1098"/>
      <c r="Y23" s="1098"/>
      <c r="Z23" s="1098"/>
      <c r="AA23" s="1098"/>
      <c r="AB23" s="1098"/>
      <c r="AC23" s="1098"/>
      <c r="AD23" s="1098"/>
      <c r="AE23" s="1098"/>
    </row>
    <row r="24" spans="1:72" s="889" customFormat="1" ht="15" x14ac:dyDescent="0.25">
      <c r="A24" s="887" t="s">
        <v>177</v>
      </c>
      <c r="B24" s="876" t="s">
        <v>178</v>
      </c>
      <c r="C24" s="892">
        <f t="shared" ref="C24:S24" si="10">C203</f>
        <v>23.553699999999999</v>
      </c>
      <c r="D24" s="892">
        <f t="shared" si="10"/>
        <v>23.553699999999999</v>
      </c>
      <c r="E24" s="892">
        <f t="shared" si="10"/>
        <v>23.553699999999999</v>
      </c>
      <c r="F24" s="892">
        <f t="shared" si="10"/>
        <v>23.553699999999999</v>
      </c>
      <c r="G24" s="892">
        <f t="shared" si="10"/>
        <v>23.553699999999999</v>
      </c>
      <c r="H24" s="892">
        <f t="shared" si="10"/>
        <v>23.553699999999999</v>
      </c>
      <c r="I24" s="892">
        <f t="shared" si="10"/>
        <v>23.553699999999999</v>
      </c>
      <c r="J24" s="892">
        <f t="shared" si="10"/>
        <v>23.553699999999999</v>
      </c>
      <c r="K24" s="892">
        <f t="shared" si="10"/>
        <v>23.553699999999999</v>
      </c>
      <c r="L24" s="892">
        <f t="shared" si="10"/>
        <v>23.553699999999999</v>
      </c>
      <c r="M24" s="892">
        <f t="shared" si="10"/>
        <v>23.553699999999999</v>
      </c>
      <c r="N24" s="892">
        <f t="shared" si="10"/>
        <v>23.553699999999999</v>
      </c>
      <c r="O24" s="892">
        <f>O203</f>
        <v>23.553699999999999</v>
      </c>
      <c r="P24" s="892">
        <f t="shared" ref="P24:R24" si="11">P203</f>
        <v>23.553699999999999</v>
      </c>
      <c r="Q24" s="892">
        <f t="shared" si="11"/>
        <v>23.553699999999999</v>
      </c>
      <c r="R24" s="892">
        <f t="shared" si="11"/>
        <v>23.553699999999999</v>
      </c>
      <c r="S24" s="1135">
        <f t="shared" si="10"/>
        <v>23.553699999999999</v>
      </c>
      <c r="T24" s="1099"/>
      <c r="U24" s="1099"/>
      <c r="V24" s="1099"/>
      <c r="W24" s="1099"/>
      <c r="X24" s="1099"/>
      <c r="Y24" s="1099"/>
      <c r="Z24" s="1099"/>
      <c r="AA24" s="1099"/>
      <c r="AB24" s="1099"/>
      <c r="AC24" s="1099"/>
      <c r="AD24" s="1099"/>
      <c r="AE24" s="1099"/>
    </row>
    <row r="25" spans="1:72" s="874" customFormat="1" x14ac:dyDescent="0.25">
      <c r="A25" s="893" t="s">
        <v>179</v>
      </c>
      <c r="B25" s="894" t="s">
        <v>180</v>
      </c>
      <c r="C25" s="895" t="e">
        <f>C21*C15+C19+C23+C24</f>
        <v>#DIV/0!</v>
      </c>
      <c r="D25" s="895" t="e">
        <f t="shared" ref="D25:S25" si="12">D21*D15+D19+D23+D24</f>
        <v>#DIV/0!</v>
      </c>
      <c r="E25" s="895" t="e">
        <f t="shared" si="12"/>
        <v>#DIV/0!</v>
      </c>
      <c r="F25" s="895" t="e">
        <f t="shared" si="12"/>
        <v>#DIV/0!</v>
      </c>
      <c r="G25" s="895" t="e">
        <f t="shared" si="12"/>
        <v>#DIV/0!</v>
      </c>
      <c r="H25" s="895" t="e">
        <f t="shared" si="12"/>
        <v>#DIV/0!</v>
      </c>
      <c r="I25" s="895" t="e">
        <f t="shared" si="12"/>
        <v>#DIV/0!</v>
      </c>
      <c r="J25" s="895" t="e">
        <f t="shared" si="12"/>
        <v>#DIV/0!</v>
      </c>
      <c r="K25" s="895" t="e">
        <f t="shared" si="12"/>
        <v>#DIV/0!</v>
      </c>
      <c r="L25" s="895" t="e">
        <f t="shared" si="12"/>
        <v>#DIV/0!</v>
      </c>
      <c r="M25" s="895" t="e">
        <f t="shared" si="12"/>
        <v>#DIV/0!</v>
      </c>
      <c r="N25" s="895" t="e">
        <f t="shared" si="12"/>
        <v>#DIV/0!</v>
      </c>
      <c r="O25" s="895" t="e">
        <f>O21*O15+O19+O23+O24</f>
        <v>#DIV/0!</v>
      </c>
      <c r="P25" s="895" t="e">
        <f t="shared" si="12"/>
        <v>#DIV/0!</v>
      </c>
      <c r="Q25" s="895" t="e">
        <f t="shared" si="12"/>
        <v>#DIV/0!</v>
      </c>
      <c r="R25" s="895" t="e">
        <f t="shared" si="12"/>
        <v>#DIV/0!</v>
      </c>
      <c r="S25" s="1136" t="e">
        <f t="shared" si="12"/>
        <v>#DIV/0!</v>
      </c>
      <c r="T25" s="1100"/>
      <c r="U25" s="1100"/>
      <c r="V25" s="1100"/>
      <c r="W25" s="1100"/>
      <c r="X25" s="1100"/>
      <c r="Y25" s="1100"/>
      <c r="Z25" s="1100"/>
      <c r="AA25" s="1100"/>
      <c r="AB25" s="1100"/>
      <c r="AC25" s="1100"/>
      <c r="AD25" s="1100"/>
      <c r="AE25" s="1100"/>
      <c r="BT25" s="874" t="s">
        <v>181</v>
      </c>
    </row>
    <row r="26" spans="1:72" s="874" customFormat="1" ht="12" customHeight="1" outlineLevel="1" x14ac:dyDescent="0.25">
      <c r="A26" s="870" t="s">
        <v>182</v>
      </c>
      <c r="B26" s="871"/>
      <c r="C26" s="897"/>
      <c r="D26" s="898"/>
      <c r="E26" s="898"/>
      <c r="F26" s="898"/>
      <c r="G26" s="898"/>
      <c r="H26" s="898"/>
      <c r="I26" s="898"/>
      <c r="J26" s="897"/>
      <c r="K26" s="897"/>
      <c r="L26" s="898"/>
      <c r="M26" s="898"/>
      <c r="N26" s="898"/>
      <c r="O26" s="898"/>
      <c r="P26" s="898"/>
      <c r="Q26" s="898"/>
      <c r="R26" s="898"/>
      <c r="S26" s="899"/>
      <c r="T26" s="915"/>
      <c r="U26" s="915"/>
      <c r="V26" s="915"/>
      <c r="W26" s="915"/>
      <c r="X26" s="915"/>
      <c r="Y26" s="915"/>
      <c r="Z26" s="915"/>
      <c r="AA26" s="915"/>
      <c r="AB26" s="915"/>
      <c r="AC26" s="915"/>
      <c r="AD26" s="915"/>
      <c r="AE26" s="915"/>
      <c r="BT26" s="874" t="s">
        <v>183</v>
      </c>
    </row>
    <row r="27" spans="1:72" s="874" customFormat="1" ht="12.75" customHeight="1" outlineLevel="1" x14ac:dyDescent="0.25">
      <c r="A27" s="879" t="s">
        <v>364</v>
      </c>
      <c r="B27" s="900" t="s">
        <v>184</v>
      </c>
      <c r="C27" s="901"/>
      <c r="D27" s="901"/>
      <c r="E27" s="901"/>
      <c r="F27" s="901"/>
      <c r="G27" s="901"/>
      <c r="H27" s="901"/>
      <c r="I27" s="901"/>
      <c r="J27" s="901"/>
      <c r="K27" s="901"/>
      <c r="L27" s="901"/>
      <c r="M27" s="901"/>
      <c r="N27" s="901"/>
      <c r="O27" s="901"/>
      <c r="P27" s="901"/>
      <c r="Q27" s="901"/>
      <c r="R27" s="901"/>
      <c r="S27" s="1137"/>
      <c r="T27" s="1101"/>
      <c r="U27" s="1101"/>
      <c r="V27" s="1101"/>
      <c r="W27" s="1101"/>
      <c r="X27" s="1101"/>
      <c r="Y27" s="1101"/>
      <c r="Z27" s="1101"/>
      <c r="AA27" s="1101"/>
      <c r="AB27" s="1101"/>
      <c r="AC27" s="1101"/>
      <c r="AD27" s="1101"/>
      <c r="AE27" s="1101"/>
      <c r="BT27" s="874" t="s">
        <v>185</v>
      </c>
    </row>
    <row r="28" spans="1:72" s="874" customFormat="1" ht="12.75" customHeight="1" outlineLevel="1" x14ac:dyDescent="0.25">
      <c r="A28" s="879" t="s">
        <v>365</v>
      </c>
      <c r="B28" s="900" t="s">
        <v>184</v>
      </c>
      <c r="C28" s="901"/>
      <c r="D28" s="901"/>
      <c r="E28" s="901"/>
      <c r="F28" s="901"/>
      <c r="G28" s="901"/>
      <c r="H28" s="901"/>
      <c r="I28" s="901"/>
      <c r="J28" s="901"/>
      <c r="K28" s="901"/>
      <c r="L28" s="901"/>
      <c r="M28" s="901"/>
      <c r="N28" s="901"/>
      <c r="O28" s="901"/>
      <c r="P28" s="901"/>
      <c r="Q28" s="901"/>
      <c r="R28" s="901"/>
      <c r="S28" s="1137"/>
      <c r="T28" s="1101"/>
      <c r="U28" s="1101"/>
      <c r="V28" s="1101"/>
      <c r="W28" s="1101"/>
      <c r="X28" s="1101"/>
      <c r="Y28" s="1101"/>
      <c r="Z28" s="1101"/>
      <c r="AA28" s="1101"/>
      <c r="AB28" s="1101"/>
      <c r="AC28" s="1101"/>
      <c r="AD28" s="1101"/>
      <c r="AE28" s="1101"/>
      <c r="BT28" s="874" t="s">
        <v>186</v>
      </c>
    </row>
    <row r="29" spans="1:72" s="874" customFormat="1" ht="12.75" customHeight="1" outlineLevel="1" x14ac:dyDescent="0.25">
      <c r="A29" s="879" t="s">
        <v>366</v>
      </c>
      <c r="B29" s="900" t="s">
        <v>142</v>
      </c>
      <c r="C29" s="901"/>
      <c r="D29" s="901"/>
      <c r="E29" s="901"/>
      <c r="F29" s="901"/>
      <c r="G29" s="901"/>
      <c r="H29" s="901"/>
      <c r="I29" s="901"/>
      <c r="J29" s="901"/>
      <c r="K29" s="901"/>
      <c r="L29" s="901"/>
      <c r="M29" s="901"/>
      <c r="N29" s="901"/>
      <c r="O29" s="901"/>
      <c r="P29" s="901"/>
      <c r="Q29" s="901"/>
      <c r="R29" s="901"/>
      <c r="S29" s="1137"/>
      <c r="T29" s="1101"/>
      <c r="U29" s="1101"/>
      <c r="V29" s="1101"/>
      <c r="W29" s="1101"/>
      <c r="X29" s="1101"/>
      <c r="Y29" s="1101"/>
      <c r="Z29" s="1101"/>
      <c r="AA29" s="1101"/>
      <c r="AB29" s="1101"/>
      <c r="AC29" s="1101"/>
      <c r="AD29" s="1101"/>
      <c r="AE29" s="1101"/>
      <c r="BT29" s="874" t="s">
        <v>187</v>
      </c>
    </row>
    <row r="30" spans="1:72" s="874" customFormat="1" ht="12.75" customHeight="1" outlineLevel="1" x14ac:dyDescent="0.25">
      <c r="A30" s="879" t="s">
        <v>368</v>
      </c>
      <c r="B30" s="900" t="s">
        <v>142</v>
      </c>
      <c r="C30" s="901"/>
      <c r="D30" s="901"/>
      <c r="E30" s="901"/>
      <c r="F30" s="901"/>
      <c r="G30" s="901"/>
      <c r="H30" s="901"/>
      <c r="I30" s="901"/>
      <c r="J30" s="901"/>
      <c r="K30" s="901"/>
      <c r="L30" s="901"/>
      <c r="M30" s="901"/>
      <c r="N30" s="901"/>
      <c r="O30" s="901"/>
      <c r="P30" s="901"/>
      <c r="Q30" s="901"/>
      <c r="R30" s="901"/>
      <c r="S30" s="1137"/>
      <c r="T30" s="1101"/>
      <c r="U30" s="1101"/>
      <c r="V30" s="1101"/>
      <c r="W30" s="1101"/>
      <c r="X30" s="1101"/>
      <c r="Y30" s="1101"/>
      <c r="Z30" s="1101"/>
      <c r="AA30" s="1101"/>
      <c r="AB30" s="1101"/>
      <c r="AC30" s="1101"/>
      <c r="AD30" s="1101"/>
      <c r="AE30" s="1101"/>
      <c r="BT30" s="874" t="s">
        <v>188</v>
      </c>
    </row>
    <row r="31" spans="1:72" s="874" customFormat="1" ht="12.75" customHeight="1" outlineLevel="1" x14ac:dyDescent="0.25">
      <c r="A31" s="879" t="s">
        <v>369</v>
      </c>
      <c r="B31" s="900" t="s">
        <v>142</v>
      </c>
      <c r="C31" s="901"/>
      <c r="D31" s="901"/>
      <c r="E31" s="901"/>
      <c r="F31" s="901"/>
      <c r="G31" s="901"/>
      <c r="H31" s="901"/>
      <c r="I31" s="901"/>
      <c r="J31" s="901"/>
      <c r="K31" s="901"/>
      <c r="L31" s="901"/>
      <c r="M31" s="901"/>
      <c r="N31" s="901"/>
      <c r="O31" s="901"/>
      <c r="P31" s="901"/>
      <c r="Q31" s="901"/>
      <c r="R31" s="901"/>
      <c r="S31" s="1137"/>
      <c r="T31" s="1101"/>
      <c r="U31" s="1101"/>
      <c r="V31" s="1101"/>
      <c r="W31" s="1101"/>
      <c r="X31" s="1101"/>
      <c r="Y31" s="1101"/>
      <c r="Z31" s="1101"/>
      <c r="AA31" s="1101"/>
      <c r="AB31" s="1101"/>
      <c r="AC31" s="1101"/>
      <c r="AD31" s="1101"/>
      <c r="AE31" s="1101"/>
      <c r="BT31" s="874" t="s">
        <v>189</v>
      </c>
    </row>
    <row r="32" spans="1:72" s="874" customFormat="1" ht="12.75" customHeight="1" outlineLevel="1" x14ac:dyDescent="0.25">
      <c r="A32" s="879" t="s">
        <v>370</v>
      </c>
      <c r="B32" s="900" t="s">
        <v>142</v>
      </c>
      <c r="C32" s="901"/>
      <c r="D32" s="901"/>
      <c r="E32" s="901"/>
      <c r="F32" s="901"/>
      <c r="G32" s="901"/>
      <c r="H32" s="901"/>
      <c r="I32" s="901"/>
      <c r="J32" s="901"/>
      <c r="K32" s="901"/>
      <c r="L32" s="901"/>
      <c r="M32" s="901"/>
      <c r="N32" s="901"/>
      <c r="O32" s="901"/>
      <c r="P32" s="901"/>
      <c r="Q32" s="901"/>
      <c r="R32" s="901"/>
      <c r="S32" s="1137"/>
      <c r="T32" s="1101"/>
      <c r="U32" s="1101"/>
      <c r="V32" s="1101"/>
      <c r="W32" s="1101"/>
      <c r="X32" s="1101"/>
      <c r="Y32" s="1101"/>
      <c r="Z32" s="1101"/>
      <c r="AA32" s="1101"/>
      <c r="AB32" s="1101"/>
      <c r="AC32" s="1101"/>
      <c r="AD32" s="1101"/>
      <c r="AE32" s="1101"/>
      <c r="BT32" s="874" t="s">
        <v>190</v>
      </c>
    </row>
    <row r="33" spans="1:31" s="874" customFormat="1" ht="12.75" customHeight="1" outlineLevel="1" x14ac:dyDescent="0.25">
      <c r="A33" s="879" t="s">
        <v>371</v>
      </c>
      <c r="B33" s="900" t="s">
        <v>142</v>
      </c>
      <c r="C33" s="901"/>
      <c r="D33" s="901"/>
      <c r="E33" s="901"/>
      <c r="F33" s="901"/>
      <c r="G33" s="901"/>
      <c r="H33" s="901"/>
      <c r="I33" s="901"/>
      <c r="J33" s="901"/>
      <c r="K33" s="901"/>
      <c r="L33" s="901"/>
      <c r="M33" s="901"/>
      <c r="N33" s="901"/>
      <c r="O33" s="901"/>
      <c r="P33" s="901"/>
      <c r="Q33" s="901"/>
      <c r="R33" s="901"/>
      <c r="S33" s="1137"/>
      <c r="T33" s="1101"/>
      <c r="U33" s="1101"/>
      <c r="V33" s="1101"/>
      <c r="W33" s="1101"/>
      <c r="X33" s="1101"/>
      <c r="Y33" s="1101"/>
      <c r="Z33" s="1101"/>
      <c r="AA33" s="1101"/>
      <c r="AB33" s="1101"/>
      <c r="AC33" s="1101"/>
      <c r="AD33" s="1101"/>
      <c r="AE33" s="1101"/>
    </row>
    <row r="34" spans="1:31" s="874" customFormat="1" ht="12.75" customHeight="1" outlineLevel="1" x14ac:dyDescent="0.25">
      <c r="A34" s="879" t="s">
        <v>372</v>
      </c>
      <c r="B34" s="900" t="s">
        <v>142</v>
      </c>
      <c r="C34" s="901"/>
      <c r="D34" s="901"/>
      <c r="E34" s="901"/>
      <c r="F34" s="901"/>
      <c r="G34" s="901"/>
      <c r="H34" s="901"/>
      <c r="I34" s="901"/>
      <c r="J34" s="901"/>
      <c r="K34" s="901"/>
      <c r="L34" s="901"/>
      <c r="M34" s="901"/>
      <c r="N34" s="901"/>
      <c r="O34" s="901"/>
      <c r="P34" s="901"/>
      <c r="Q34" s="901"/>
      <c r="R34" s="901"/>
      <c r="S34" s="1137"/>
      <c r="T34" s="1101"/>
      <c r="U34" s="1101"/>
      <c r="V34" s="1101"/>
      <c r="W34" s="1101"/>
      <c r="X34" s="1101"/>
      <c r="Y34" s="1101"/>
      <c r="Z34" s="1101"/>
      <c r="AA34" s="1101"/>
      <c r="AB34" s="1101"/>
      <c r="AC34" s="1101"/>
      <c r="AD34" s="1101"/>
      <c r="AE34" s="1101"/>
    </row>
    <row r="35" spans="1:31" s="874" customFormat="1" ht="12.75" customHeight="1" outlineLevel="1" x14ac:dyDescent="0.25">
      <c r="A35" s="879" t="s">
        <v>373</v>
      </c>
      <c r="B35" s="900" t="s">
        <v>142</v>
      </c>
      <c r="C35" s="901"/>
      <c r="D35" s="901"/>
      <c r="E35" s="901"/>
      <c r="F35" s="901"/>
      <c r="G35" s="901"/>
      <c r="H35" s="901"/>
      <c r="I35" s="901"/>
      <c r="J35" s="901"/>
      <c r="K35" s="901"/>
      <c r="L35" s="901"/>
      <c r="M35" s="901"/>
      <c r="N35" s="901"/>
      <c r="O35" s="901"/>
      <c r="P35" s="901"/>
      <c r="Q35" s="901"/>
      <c r="R35" s="901"/>
      <c r="S35" s="1137"/>
      <c r="T35" s="1101"/>
      <c r="U35" s="1101"/>
      <c r="V35" s="1101"/>
      <c r="W35" s="1101"/>
      <c r="X35" s="1101"/>
      <c r="Y35" s="1101"/>
      <c r="Z35" s="1101"/>
      <c r="AA35" s="1101"/>
      <c r="AB35" s="1101"/>
      <c r="AC35" s="1101"/>
      <c r="AD35" s="1101"/>
      <c r="AE35" s="1101"/>
    </row>
    <row r="36" spans="1:31" s="874" customFormat="1" ht="12.75" customHeight="1" outlineLevel="1" x14ac:dyDescent="0.25">
      <c r="A36" s="879" t="s">
        <v>374</v>
      </c>
      <c r="B36" s="900" t="s">
        <v>142</v>
      </c>
      <c r="C36" s="901"/>
      <c r="D36" s="901"/>
      <c r="E36" s="901"/>
      <c r="F36" s="901"/>
      <c r="G36" s="901"/>
      <c r="H36" s="901"/>
      <c r="I36" s="901"/>
      <c r="J36" s="901"/>
      <c r="K36" s="901"/>
      <c r="L36" s="901"/>
      <c r="M36" s="901"/>
      <c r="N36" s="901"/>
      <c r="O36" s="901"/>
      <c r="P36" s="901"/>
      <c r="Q36" s="901"/>
      <c r="R36" s="901"/>
      <c r="S36" s="1137"/>
      <c r="T36" s="1101"/>
      <c r="U36" s="1101"/>
      <c r="V36" s="1101"/>
      <c r="W36" s="1101"/>
      <c r="X36" s="1101"/>
      <c r="Y36" s="1101"/>
      <c r="Z36" s="1101"/>
      <c r="AA36" s="1101"/>
      <c r="AB36" s="1101"/>
      <c r="AC36" s="1101"/>
      <c r="AD36" s="1101"/>
      <c r="AE36" s="1101"/>
    </row>
    <row r="37" spans="1:31" s="874" customFormat="1" ht="12.75" customHeight="1" outlineLevel="1" x14ac:dyDescent="0.25">
      <c r="A37" s="879" t="s">
        <v>375</v>
      </c>
      <c r="B37" s="900" t="s">
        <v>142</v>
      </c>
      <c r="C37" s="901"/>
      <c r="D37" s="901"/>
      <c r="E37" s="901"/>
      <c r="F37" s="901"/>
      <c r="G37" s="901"/>
      <c r="H37" s="901"/>
      <c r="I37" s="901"/>
      <c r="J37" s="901"/>
      <c r="K37" s="901"/>
      <c r="L37" s="901"/>
      <c r="M37" s="901"/>
      <c r="N37" s="901"/>
      <c r="O37" s="901"/>
      <c r="P37" s="901"/>
      <c r="Q37" s="901"/>
      <c r="R37" s="901"/>
      <c r="S37" s="1137"/>
      <c r="T37" s="1101"/>
      <c r="U37" s="1101"/>
      <c r="V37" s="1101"/>
      <c r="W37" s="1101"/>
      <c r="X37" s="1101"/>
      <c r="Y37" s="1101"/>
      <c r="Z37" s="1101"/>
      <c r="AA37" s="1101"/>
      <c r="AB37" s="1101"/>
      <c r="AC37" s="1101"/>
      <c r="AD37" s="1101"/>
      <c r="AE37" s="1101"/>
    </row>
    <row r="38" spans="1:31" s="874" customFormat="1" ht="12.75" customHeight="1" outlineLevel="1" x14ac:dyDescent="0.25">
      <c r="A38" s="879" t="s">
        <v>376</v>
      </c>
      <c r="B38" s="900" t="s">
        <v>142</v>
      </c>
      <c r="C38" s="901"/>
      <c r="D38" s="901"/>
      <c r="E38" s="901"/>
      <c r="F38" s="901"/>
      <c r="G38" s="901"/>
      <c r="H38" s="901"/>
      <c r="I38" s="901"/>
      <c r="J38" s="901"/>
      <c r="K38" s="901"/>
      <c r="L38" s="901"/>
      <c r="M38" s="901"/>
      <c r="N38" s="901"/>
      <c r="O38" s="901"/>
      <c r="P38" s="901"/>
      <c r="Q38" s="901"/>
      <c r="R38" s="901"/>
      <c r="S38" s="1137"/>
      <c r="T38" s="1101"/>
      <c r="U38" s="1101"/>
      <c r="V38" s="1101"/>
      <c r="W38" s="1101"/>
      <c r="X38" s="1101"/>
      <c r="Y38" s="1101"/>
      <c r="Z38" s="1101"/>
      <c r="AA38" s="1101"/>
      <c r="AB38" s="1101"/>
      <c r="AC38" s="1101"/>
      <c r="AD38" s="1101"/>
      <c r="AE38" s="1101"/>
    </row>
    <row r="39" spans="1:31" s="874" customFormat="1" ht="12.75" customHeight="1" outlineLevel="1" x14ac:dyDescent="0.25">
      <c r="A39" s="879" t="s">
        <v>377</v>
      </c>
      <c r="B39" s="900" t="s">
        <v>184</v>
      </c>
      <c r="C39" s="901"/>
      <c r="D39" s="901"/>
      <c r="E39" s="901"/>
      <c r="F39" s="901"/>
      <c r="G39" s="901"/>
      <c r="H39" s="901"/>
      <c r="I39" s="901"/>
      <c r="J39" s="901"/>
      <c r="K39" s="901"/>
      <c r="L39" s="901"/>
      <c r="M39" s="901"/>
      <c r="N39" s="901"/>
      <c r="O39" s="901"/>
      <c r="P39" s="901"/>
      <c r="Q39" s="901"/>
      <c r="R39" s="901"/>
      <c r="S39" s="1137"/>
      <c r="T39" s="1101"/>
      <c r="U39" s="1101"/>
      <c r="V39" s="1101"/>
      <c r="W39" s="1101"/>
      <c r="X39" s="1101"/>
      <c r="Y39" s="1101"/>
      <c r="Z39" s="1101"/>
      <c r="AA39" s="1101"/>
      <c r="AB39" s="1101"/>
      <c r="AC39" s="1101"/>
      <c r="AD39" s="1101"/>
      <c r="AE39" s="1101"/>
    </row>
    <row r="40" spans="1:31" s="874" customFormat="1" ht="12.75" customHeight="1" outlineLevel="1" x14ac:dyDescent="0.25">
      <c r="A40" s="879" t="s">
        <v>367</v>
      </c>
      <c r="B40" s="900" t="s">
        <v>191</v>
      </c>
      <c r="C40" s="901"/>
      <c r="D40" s="901"/>
      <c r="E40" s="901"/>
      <c r="F40" s="901"/>
      <c r="G40" s="901"/>
      <c r="H40" s="901"/>
      <c r="I40" s="901"/>
      <c r="J40" s="901"/>
      <c r="K40" s="901"/>
      <c r="L40" s="901"/>
      <c r="M40" s="901"/>
      <c r="N40" s="901"/>
      <c r="O40" s="901"/>
      <c r="P40" s="901"/>
      <c r="Q40" s="901"/>
      <c r="R40" s="901"/>
      <c r="S40" s="1137"/>
      <c r="T40" s="1101"/>
      <c r="U40" s="1101"/>
      <c r="V40" s="1101"/>
      <c r="W40" s="1101"/>
      <c r="X40" s="1101"/>
      <c r="Y40" s="1101"/>
      <c r="Z40" s="1101"/>
      <c r="AA40" s="1101"/>
      <c r="AB40" s="1101"/>
      <c r="AC40" s="1101"/>
      <c r="AD40" s="1101"/>
      <c r="AE40" s="1101"/>
    </row>
    <row r="41" spans="1:31" s="874" customFormat="1" ht="15.75" customHeight="1" x14ac:dyDescent="0.25">
      <c r="A41" s="902" t="s">
        <v>192</v>
      </c>
      <c r="B41" s="871"/>
      <c r="C41" s="903" t="e">
        <f>+SUMPRODUCT(C42:C55,C57:C70)/C71</f>
        <v>#DIV/0!</v>
      </c>
      <c r="D41" s="903" t="e">
        <f t="shared" ref="D41:H41" si="13">+SUMPRODUCT(D42:D55,D57:D70)/D71</f>
        <v>#DIV/0!</v>
      </c>
      <c r="E41" s="903" t="e">
        <f t="shared" si="13"/>
        <v>#DIV/0!</v>
      </c>
      <c r="F41" s="903" t="e">
        <f t="shared" si="13"/>
        <v>#DIV/0!</v>
      </c>
      <c r="G41" s="903" t="e">
        <f t="shared" si="13"/>
        <v>#DIV/0!</v>
      </c>
      <c r="H41" s="903" t="e">
        <f t="shared" si="13"/>
        <v>#DIV/0!</v>
      </c>
      <c r="I41" s="903" t="e">
        <f>+SUMPRODUCT(I42:I55,I57:I70)/I71</f>
        <v>#DIV/0!</v>
      </c>
      <c r="J41" s="903" t="e">
        <f t="shared" ref="J41:N41" si="14">+SUMPRODUCT(J42:J55,J57:J70)/J71</f>
        <v>#DIV/0!</v>
      </c>
      <c r="K41" s="903" t="e">
        <f t="shared" si="14"/>
        <v>#DIV/0!</v>
      </c>
      <c r="L41" s="903" t="e">
        <f t="shared" si="14"/>
        <v>#DIV/0!</v>
      </c>
      <c r="M41" s="903" t="e">
        <f t="shared" si="14"/>
        <v>#DIV/0!</v>
      </c>
      <c r="N41" s="903" t="e">
        <f t="shared" si="14"/>
        <v>#DIV/0!</v>
      </c>
      <c r="O41" s="898"/>
      <c r="P41" s="898"/>
      <c r="Q41" s="898"/>
      <c r="R41" s="898"/>
      <c r="S41" s="899"/>
      <c r="T41" s="915"/>
      <c r="U41" s="915"/>
      <c r="V41" s="915"/>
      <c r="W41" s="915"/>
      <c r="X41" s="915"/>
      <c r="Y41" s="915"/>
      <c r="Z41" s="915"/>
      <c r="AA41" s="915"/>
      <c r="AB41" s="915"/>
      <c r="AC41" s="915"/>
      <c r="AD41" s="915"/>
      <c r="AE41" s="915"/>
    </row>
    <row r="42" spans="1:31" s="874" customFormat="1" ht="12.75" customHeight="1" outlineLevel="1" x14ac:dyDescent="0.25">
      <c r="A42" s="879" t="s">
        <v>364</v>
      </c>
      <c r="B42" s="879" t="s">
        <v>180</v>
      </c>
      <c r="C42" s="904" t="e">
        <f t="shared" ref="C42:S54" si="15">C$25*C27</f>
        <v>#DIV/0!</v>
      </c>
      <c r="D42" s="904" t="e">
        <f t="shared" si="15"/>
        <v>#DIV/0!</v>
      </c>
      <c r="E42" s="904" t="e">
        <f t="shared" si="15"/>
        <v>#DIV/0!</v>
      </c>
      <c r="F42" s="904" t="e">
        <f t="shared" si="15"/>
        <v>#DIV/0!</v>
      </c>
      <c r="G42" s="904" t="e">
        <f t="shared" si="15"/>
        <v>#DIV/0!</v>
      </c>
      <c r="H42" s="904" t="e">
        <f t="shared" si="15"/>
        <v>#DIV/0!</v>
      </c>
      <c r="I42" s="904" t="e">
        <f t="shared" si="15"/>
        <v>#DIV/0!</v>
      </c>
      <c r="J42" s="904" t="e">
        <f t="shared" si="15"/>
        <v>#DIV/0!</v>
      </c>
      <c r="K42" s="904" t="e">
        <f t="shared" si="15"/>
        <v>#DIV/0!</v>
      </c>
      <c r="L42" s="904" t="e">
        <f t="shared" si="15"/>
        <v>#DIV/0!</v>
      </c>
      <c r="M42" s="904" t="e">
        <f t="shared" si="15"/>
        <v>#DIV/0!</v>
      </c>
      <c r="N42" s="904" t="e">
        <f t="shared" si="15"/>
        <v>#DIV/0!</v>
      </c>
      <c r="O42" s="904" t="e">
        <f t="shared" si="15"/>
        <v>#DIV/0!</v>
      </c>
      <c r="P42" s="904" t="e">
        <f t="shared" si="15"/>
        <v>#DIV/0!</v>
      </c>
      <c r="Q42" s="904" t="e">
        <f t="shared" si="15"/>
        <v>#DIV/0!</v>
      </c>
      <c r="R42" s="904" t="e">
        <f t="shared" si="15"/>
        <v>#DIV/0!</v>
      </c>
      <c r="S42" s="1138" t="e">
        <f t="shared" si="15"/>
        <v>#DIV/0!</v>
      </c>
      <c r="T42" s="1102"/>
      <c r="U42" s="1102"/>
      <c r="V42" s="1102"/>
      <c r="W42" s="1102"/>
      <c r="X42" s="1102"/>
      <c r="Y42" s="1102"/>
      <c r="Z42" s="1102"/>
      <c r="AA42" s="1102"/>
      <c r="AB42" s="1102"/>
      <c r="AC42" s="1102"/>
      <c r="AD42" s="1102"/>
      <c r="AE42" s="1102"/>
    </row>
    <row r="43" spans="1:31" s="874" customFormat="1" ht="12.75" customHeight="1" outlineLevel="1" x14ac:dyDescent="0.25">
      <c r="A43" s="879" t="s">
        <v>365</v>
      </c>
      <c r="B43" s="879" t="s">
        <v>180</v>
      </c>
      <c r="C43" s="904" t="e">
        <f t="shared" si="15"/>
        <v>#DIV/0!</v>
      </c>
      <c r="D43" s="904" t="e">
        <f t="shared" si="15"/>
        <v>#DIV/0!</v>
      </c>
      <c r="E43" s="904" t="e">
        <f t="shared" si="15"/>
        <v>#DIV/0!</v>
      </c>
      <c r="F43" s="904" t="e">
        <f t="shared" si="15"/>
        <v>#DIV/0!</v>
      </c>
      <c r="G43" s="904" t="e">
        <f t="shared" si="15"/>
        <v>#DIV/0!</v>
      </c>
      <c r="H43" s="904" t="e">
        <f t="shared" si="15"/>
        <v>#DIV/0!</v>
      </c>
      <c r="I43" s="904" t="e">
        <f t="shared" si="15"/>
        <v>#DIV/0!</v>
      </c>
      <c r="J43" s="904" t="e">
        <f t="shared" si="15"/>
        <v>#DIV/0!</v>
      </c>
      <c r="K43" s="904" t="e">
        <f t="shared" si="15"/>
        <v>#DIV/0!</v>
      </c>
      <c r="L43" s="904" t="e">
        <f t="shared" si="15"/>
        <v>#DIV/0!</v>
      </c>
      <c r="M43" s="904" t="e">
        <f t="shared" si="15"/>
        <v>#DIV/0!</v>
      </c>
      <c r="N43" s="904" t="e">
        <f t="shared" si="15"/>
        <v>#DIV/0!</v>
      </c>
      <c r="O43" s="904" t="e">
        <f t="shared" si="15"/>
        <v>#DIV/0!</v>
      </c>
      <c r="P43" s="904" t="e">
        <f t="shared" si="15"/>
        <v>#DIV/0!</v>
      </c>
      <c r="Q43" s="904" t="e">
        <f t="shared" si="15"/>
        <v>#DIV/0!</v>
      </c>
      <c r="R43" s="904" t="e">
        <f t="shared" si="15"/>
        <v>#DIV/0!</v>
      </c>
      <c r="S43" s="1138" t="e">
        <f t="shared" si="15"/>
        <v>#DIV/0!</v>
      </c>
      <c r="T43" s="1102"/>
      <c r="U43" s="1102"/>
      <c r="V43" s="1102"/>
      <c r="W43" s="1102"/>
      <c r="X43" s="1102"/>
      <c r="Y43" s="1102"/>
      <c r="Z43" s="1102"/>
      <c r="AA43" s="1102"/>
      <c r="AB43" s="1102"/>
      <c r="AC43" s="1102"/>
      <c r="AD43" s="1102"/>
      <c r="AE43" s="1102"/>
    </row>
    <row r="44" spans="1:31" s="874" customFormat="1" ht="12.75" customHeight="1" outlineLevel="1" x14ac:dyDescent="0.25">
      <c r="A44" s="879" t="s">
        <v>366</v>
      </c>
      <c r="B44" s="879" t="s">
        <v>180</v>
      </c>
      <c r="C44" s="904" t="e">
        <f t="shared" si="15"/>
        <v>#DIV/0!</v>
      </c>
      <c r="D44" s="904" t="e">
        <f t="shared" si="15"/>
        <v>#DIV/0!</v>
      </c>
      <c r="E44" s="904" t="e">
        <f t="shared" si="15"/>
        <v>#DIV/0!</v>
      </c>
      <c r="F44" s="904" t="e">
        <f t="shared" si="15"/>
        <v>#DIV/0!</v>
      </c>
      <c r="G44" s="904" t="e">
        <f t="shared" si="15"/>
        <v>#DIV/0!</v>
      </c>
      <c r="H44" s="904" t="e">
        <f t="shared" si="15"/>
        <v>#DIV/0!</v>
      </c>
      <c r="I44" s="904" t="e">
        <f t="shared" si="15"/>
        <v>#DIV/0!</v>
      </c>
      <c r="J44" s="904" t="e">
        <f t="shared" si="15"/>
        <v>#DIV/0!</v>
      </c>
      <c r="K44" s="904" t="e">
        <f t="shared" si="15"/>
        <v>#DIV/0!</v>
      </c>
      <c r="L44" s="904" t="e">
        <f t="shared" si="15"/>
        <v>#DIV/0!</v>
      </c>
      <c r="M44" s="904" t="e">
        <f t="shared" si="15"/>
        <v>#DIV/0!</v>
      </c>
      <c r="N44" s="904" t="e">
        <f t="shared" si="15"/>
        <v>#DIV/0!</v>
      </c>
      <c r="O44" s="904" t="e">
        <f t="shared" si="15"/>
        <v>#DIV/0!</v>
      </c>
      <c r="P44" s="904" t="e">
        <f t="shared" si="15"/>
        <v>#DIV/0!</v>
      </c>
      <c r="Q44" s="904" t="e">
        <f t="shared" si="15"/>
        <v>#DIV/0!</v>
      </c>
      <c r="R44" s="904" t="e">
        <f t="shared" si="15"/>
        <v>#DIV/0!</v>
      </c>
      <c r="S44" s="1138" t="e">
        <f t="shared" si="15"/>
        <v>#DIV/0!</v>
      </c>
      <c r="T44" s="1102"/>
      <c r="U44" s="1102"/>
      <c r="V44" s="1102"/>
      <c r="W44" s="1102"/>
      <c r="X44" s="1102"/>
      <c r="Y44" s="1102"/>
      <c r="Z44" s="1102"/>
      <c r="AA44" s="1102"/>
      <c r="AB44" s="1102"/>
      <c r="AC44" s="1102"/>
      <c r="AD44" s="1102"/>
      <c r="AE44" s="1102"/>
    </row>
    <row r="45" spans="1:31" s="874" customFormat="1" ht="12.75" customHeight="1" outlineLevel="1" x14ac:dyDescent="0.25">
      <c r="A45" s="879" t="s">
        <v>368</v>
      </c>
      <c r="B45" s="879" t="s">
        <v>180</v>
      </c>
      <c r="C45" s="904" t="e">
        <f t="shared" si="15"/>
        <v>#DIV/0!</v>
      </c>
      <c r="D45" s="904" t="e">
        <f t="shared" si="15"/>
        <v>#DIV/0!</v>
      </c>
      <c r="E45" s="904" t="e">
        <f t="shared" si="15"/>
        <v>#DIV/0!</v>
      </c>
      <c r="F45" s="904" t="e">
        <f t="shared" si="15"/>
        <v>#DIV/0!</v>
      </c>
      <c r="G45" s="904" t="e">
        <f t="shared" si="15"/>
        <v>#DIV/0!</v>
      </c>
      <c r="H45" s="904" t="e">
        <f t="shared" si="15"/>
        <v>#DIV/0!</v>
      </c>
      <c r="I45" s="904" t="e">
        <f t="shared" si="15"/>
        <v>#DIV/0!</v>
      </c>
      <c r="J45" s="904" t="e">
        <f t="shared" si="15"/>
        <v>#DIV/0!</v>
      </c>
      <c r="K45" s="904" t="e">
        <f t="shared" si="15"/>
        <v>#DIV/0!</v>
      </c>
      <c r="L45" s="904" t="e">
        <f t="shared" si="15"/>
        <v>#DIV/0!</v>
      </c>
      <c r="M45" s="904" t="e">
        <f t="shared" si="15"/>
        <v>#DIV/0!</v>
      </c>
      <c r="N45" s="904" t="e">
        <f t="shared" si="15"/>
        <v>#DIV/0!</v>
      </c>
      <c r="O45" s="904" t="e">
        <f t="shared" si="15"/>
        <v>#DIV/0!</v>
      </c>
      <c r="P45" s="904" t="e">
        <f t="shared" si="15"/>
        <v>#DIV/0!</v>
      </c>
      <c r="Q45" s="904" t="e">
        <f t="shared" si="15"/>
        <v>#DIV/0!</v>
      </c>
      <c r="R45" s="904" t="e">
        <f t="shared" si="15"/>
        <v>#DIV/0!</v>
      </c>
      <c r="S45" s="1138" t="e">
        <f t="shared" si="15"/>
        <v>#DIV/0!</v>
      </c>
      <c r="T45" s="1102"/>
      <c r="U45" s="1102"/>
      <c r="V45" s="1102"/>
      <c r="W45" s="1102"/>
      <c r="X45" s="1102"/>
      <c r="Y45" s="1102"/>
      <c r="Z45" s="1102"/>
      <c r="AA45" s="1102"/>
      <c r="AB45" s="1102"/>
      <c r="AC45" s="1102"/>
      <c r="AD45" s="1102"/>
      <c r="AE45" s="1102"/>
    </row>
    <row r="46" spans="1:31" s="874" customFormat="1" ht="12.75" customHeight="1" outlineLevel="1" x14ac:dyDescent="0.25">
      <c r="A46" s="879" t="s">
        <v>369</v>
      </c>
      <c r="B46" s="879" t="s">
        <v>180</v>
      </c>
      <c r="C46" s="904" t="e">
        <f t="shared" si="15"/>
        <v>#DIV/0!</v>
      </c>
      <c r="D46" s="904" t="e">
        <f t="shared" si="15"/>
        <v>#DIV/0!</v>
      </c>
      <c r="E46" s="904" t="e">
        <f t="shared" si="15"/>
        <v>#DIV/0!</v>
      </c>
      <c r="F46" s="904" t="e">
        <f t="shared" si="15"/>
        <v>#DIV/0!</v>
      </c>
      <c r="G46" s="904" t="e">
        <f t="shared" si="15"/>
        <v>#DIV/0!</v>
      </c>
      <c r="H46" s="904" t="e">
        <f t="shared" si="15"/>
        <v>#DIV/0!</v>
      </c>
      <c r="I46" s="904" t="e">
        <f t="shared" si="15"/>
        <v>#DIV/0!</v>
      </c>
      <c r="J46" s="904" t="e">
        <f t="shared" si="15"/>
        <v>#DIV/0!</v>
      </c>
      <c r="K46" s="904" t="e">
        <f t="shared" si="15"/>
        <v>#DIV/0!</v>
      </c>
      <c r="L46" s="904" t="e">
        <f t="shared" si="15"/>
        <v>#DIV/0!</v>
      </c>
      <c r="M46" s="904" t="e">
        <f t="shared" si="15"/>
        <v>#DIV/0!</v>
      </c>
      <c r="N46" s="904" t="e">
        <f t="shared" si="15"/>
        <v>#DIV/0!</v>
      </c>
      <c r="O46" s="904" t="e">
        <f t="shared" si="15"/>
        <v>#DIV/0!</v>
      </c>
      <c r="P46" s="904" t="e">
        <f t="shared" si="15"/>
        <v>#DIV/0!</v>
      </c>
      <c r="Q46" s="904" t="e">
        <f t="shared" si="15"/>
        <v>#DIV/0!</v>
      </c>
      <c r="R46" s="904" t="e">
        <f t="shared" si="15"/>
        <v>#DIV/0!</v>
      </c>
      <c r="S46" s="1138" t="e">
        <f t="shared" si="15"/>
        <v>#DIV/0!</v>
      </c>
      <c r="T46" s="1102"/>
      <c r="U46" s="1102"/>
      <c r="V46" s="1102"/>
      <c r="W46" s="1102"/>
      <c r="X46" s="1102"/>
      <c r="Y46" s="1102"/>
      <c r="Z46" s="1102"/>
      <c r="AA46" s="1102"/>
      <c r="AB46" s="1102"/>
      <c r="AC46" s="1102"/>
      <c r="AD46" s="1102"/>
      <c r="AE46" s="1102"/>
    </row>
    <row r="47" spans="1:31" s="874" customFormat="1" ht="12.75" customHeight="1" outlineLevel="1" x14ac:dyDescent="0.25">
      <c r="A47" s="879" t="s">
        <v>370</v>
      </c>
      <c r="B47" s="879" t="s">
        <v>180</v>
      </c>
      <c r="C47" s="904" t="e">
        <f t="shared" si="15"/>
        <v>#DIV/0!</v>
      </c>
      <c r="D47" s="904" t="e">
        <f t="shared" si="15"/>
        <v>#DIV/0!</v>
      </c>
      <c r="E47" s="904" t="e">
        <f t="shared" si="15"/>
        <v>#DIV/0!</v>
      </c>
      <c r="F47" s="904" t="e">
        <f t="shared" si="15"/>
        <v>#DIV/0!</v>
      </c>
      <c r="G47" s="904" t="e">
        <f t="shared" si="15"/>
        <v>#DIV/0!</v>
      </c>
      <c r="H47" s="904" t="e">
        <f t="shared" si="15"/>
        <v>#DIV/0!</v>
      </c>
      <c r="I47" s="904" t="e">
        <f t="shared" si="15"/>
        <v>#DIV/0!</v>
      </c>
      <c r="J47" s="904" t="e">
        <f t="shared" si="15"/>
        <v>#DIV/0!</v>
      </c>
      <c r="K47" s="904" t="e">
        <f t="shared" si="15"/>
        <v>#DIV/0!</v>
      </c>
      <c r="L47" s="904" t="e">
        <f t="shared" si="15"/>
        <v>#DIV/0!</v>
      </c>
      <c r="M47" s="904" t="e">
        <f t="shared" si="15"/>
        <v>#DIV/0!</v>
      </c>
      <c r="N47" s="904" t="e">
        <f t="shared" si="15"/>
        <v>#DIV/0!</v>
      </c>
      <c r="O47" s="904" t="e">
        <f t="shared" si="15"/>
        <v>#DIV/0!</v>
      </c>
      <c r="P47" s="904" t="e">
        <f t="shared" si="15"/>
        <v>#DIV/0!</v>
      </c>
      <c r="Q47" s="904" t="e">
        <f t="shared" si="15"/>
        <v>#DIV/0!</v>
      </c>
      <c r="R47" s="904" t="e">
        <f t="shared" si="15"/>
        <v>#DIV/0!</v>
      </c>
      <c r="S47" s="1138" t="e">
        <f t="shared" si="15"/>
        <v>#DIV/0!</v>
      </c>
      <c r="T47" s="1102"/>
      <c r="U47" s="1102"/>
      <c r="V47" s="1102"/>
      <c r="W47" s="1102"/>
      <c r="X47" s="1102"/>
      <c r="Y47" s="1102"/>
      <c r="Z47" s="1102"/>
      <c r="AA47" s="1102"/>
      <c r="AB47" s="1102"/>
      <c r="AC47" s="1102"/>
      <c r="AD47" s="1102"/>
      <c r="AE47" s="1102"/>
    </row>
    <row r="48" spans="1:31" s="874" customFormat="1" ht="12.75" customHeight="1" outlineLevel="1" x14ac:dyDescent="0.25">
      <c r="A48" s="879" t="s">
        <v>371</v>
      </c>
      <c r="B48" s="879" t="s">
        <v>180</v>
      </c>
      <c r="C48" s="904" t="e">
        <f t="shared" si="15"/>
        <v>#DIV/0!</v>
      </c>
      <c r="D48" s="904" t="e">
        <f t="shared" si="15"/>
        <v>#DIV/0!</v>
      </c>
      <c r="E48" s="904" t="e">
        <f t="shared" si="15"/>
        <v>#DIV/0!</v>
      </c>
      <c r="F48" s="904" t="e">
        <f t="shared" si="15"/>
        <v>#DIV/0!</v>
      </c>
      <c r="G48" s="904" t="e">
        <f t="shared" si="15"/>
        <v>#DIV/0!</v>
      </c>
      <c r="H48" s="904" t="e">
        <f t="shared" si="15"/>
        <v>#DIV/0!</v>
      </c>
      <c r="I48" s="904" t="e">
        <f t="shared" si="15"/>
        <v>#DIV/0!</v>
      </c>
      <c r="J48" s="904" t="e">
        <f t="shared" si="15"/>
        <v>#DIV/0!</v>
      </c>
      <c r="K48" s="904" t="e">
        <f t="shared" si="15"/>
        <v>#DIV/0!</v>
      </c>
      <c r="L48" s="904" t="e">
        <f t="shared" si="15"/>
        <v>#DIV/0!</v>
      </c>
      <c r="M48" s="904" t="e">
        <f t="shared" si="15"/>
        <v>#DIV/0!</v>
      </c>
      <c r="N48" s="904" t="e">
        <f t="shared" si="15"/>
        <v>#DIV/0!</v>
      </c>
      <c r="O48" s="904" t="e">
        <f t="shared" si="15"/>
        <v>#DIV/0!</v>
      </c>
      <c r="P48" s="904" t="e">
        <f t="shared" si="15"/>
        <v>#DIV/0!</v>
      </c>
      <c r="Q48" s="904" t="e">
        <f t="shared" si="15"/>
        <v>#DIV/0!</v>
      </c>
      <c r="R48" s="904" t="e">
        <f t="shared" si="15"/>
        <v>#DIV/0!</v>
      </c>
      <c r="S48" s="1138" t="e">
        <f t="shared" si="15"/>
        <v>#DIV/0!</v>
      </c>
      <c r="T48" s="1102"/>
      <c r="U48" s="1102"/>
      <c r="V48" s="1102"/>
      <c r="W48" s="1102"/>
      <c r="X48" s="1102"/>
      <c r="Y48" s="1102"/>
      <c r="Z48" s="1102"/>
      <c r="AA48" s="1102"/>
      <c r="AB48" s="1102"/>
      <c r="AC48" s="1102"/>
      <c r="AD48" s="1102"/>
      <c r="AE48" s="1102"/>
    </row>
    <row r="49" spans="1:34" s="874" customFormat="1" ht="12.75" customHeight="1" outlineLevel="1" x14ac:dyDescent="0.25">
      <c r="A49" s="879" t="s">
        <v>372</v>
      </c>
      <c r="B49" s="879" t="s">
        <v>180</v>
      </c>
      <c r="C49" s="904" t="e">
        <f t="shared" si="15"/>
        <v>#DIV/0!</v>
      </c>
      <c r="D49" s="904" t="e">
        <f t="shared" si="15"/>
        <v>#DIV/0!</v>
      </c>
      <c r="E49" s="904" t="e">
        <f t="shared" si="15"/>
        <v>#DIV/0!</v>
      </c>
      <c r="F49" s="904" t="e">
        <f t="shared" si="15"/>
        <v>#DIV/0!</v>
      </c>
      <c r="G49" s="904" t="e">
        <f t="shared" si="15"/>
        <v>#DIV/0!</v>
      </c>
      <c r="H49" s="904" t="e">
        <f t="shared" si="15"/>
        <v>#DIV/0!</v>
      </c>
      <c r="I49" s="904" t="e">
        <f t="shared" si="15"/>
        <v>#DIV/0!</v>
      </c>
      <c r="J49" s="904" t="e">
        <f t="shared" si="15"/>
        <v>#DIV/0!</v>
      </c>
      <c r="K49" s="904" t="e">
        <f t="shared" si="15"/>
        <v>#DIV/0!</v>
      </c>
      <c r="L49" s="904" t="e">
        <f t="shared" si="15"/>
        <v>#DIV/0!</v>
      </c>
      <c r="M49" s="904" t="e">
        <f t="shared" si="15"/>
        <v>#DIV/0!</v>
      </c>
      <c r="N49" s="904" t="e">
        <f t="shared" si="15"/>
        <v>#DIV/0!</v>
      </c>
      <c r="O49" s="904" t="e">
        <f t="shared" si="15"/>
        <v>#DIV/0!</v>
      </c>
      <c r="P49" s="904" t="e">
        <f t="shared" si="15"/>
        <v>#DIV/0!</v>
      </c>
      <c r="Q49" s="904" t="e">
        <f t="shared" si="15"/>
        <v>#DIV/0!</v>
      </c>
      <c r="R49" s="904" t="e">
        <f t="shared" si="15"/>
        <v>#DIV/0!</v>
      </c>
      <c r="S49" s="1138" t="e">
        <f t="shared" si="15"/>
        <v>#DIV/0!</v>
      </c>
      <c r="T49" s="1102"/>
      <c r="U49" s="1102"/>
      <c r="V49" s="1102"/>
      <c r="W49" s="1102"/>
      <c r="X49" s="1102"/>
      <c r="Y49" s="1102"/>
      <c r="Z49" s="1102"/>
      <c r="AA49" s="1102"/>
      <c r="AB49" s="1102"/>
      <c r="AC49" s="1102"/>
      <c r="AD49" s="1102"/>
      <c r="AE49" s="1102"/>
    </row>
    <row r="50" spans="1:34" s="874" customFormat="1" ht="12.75" customHeight="1" outlineLevel="1" x14ac:dyDescent="0.25">
      <c r="A50" s="879" t="s">
        <v>373</v>
      </c>
      <c r="B50" s="879" t="s">
        <v>180</v>
      </c>
      <c r="C50" s="904" t="e">
        <f t="shared" si="15"/>
        <v>#DIV/0!</v>
      </c>
      <c r="D50" s="904" t="e">
        <f t="shared" si="15"/>
        <v>#DIV/0!</v>
      </c>
      <c r="E50" s="904" t="e">
        <f t="shared" si="15"/>
        <v>#DIV/0!</v>
      </c>
      <c r="F50" s="904" t="e">
        <f t="shared" si="15"/>
        <v>#DIV/0!</v>
      </c>
      <c r="G50" s="904" t="e">
        <f t="shared" si="15"/>
        <v>#DIV/0!</v>
      </c>
      <c r="H50" s="904" t="e">
        <f t="shared" si="15"/>
        <v>#DIV/0!</v>
      </c>
      <c r="I50" s="904" t="e">
        <f t="shared" si="15"/>
        <v>#DIV/0!</v>
      </c>
      <c r="J50" s="904" t="e">
        <f t="shared" si="15"/>
        <v>#DIV/0!</v>
      </c>
      <c r="K50" s="904" t="e">
        <f t="shared" si="15"/>
        <v>#DIV/0!</v>
      </c>
      <c r="L50" s="904" t="e">
        <f t="shared" si="15"/>
        <v>#DIV/0!</v>
      </c>
      <c r="M50" s="904" t="e">
        <f t="shared" si="15"/>
        <v>#DIV/0!</v>
      </c>
      <c r="N50" s="904" t="e">
        <f t="shared" si="15"/>
        <v>#DIV/0!</v>
      </c>
      <c r="O50" s="904" t="e">
        <f t="shared" si="15"/>
        <v>#DIV/0!</v>
      </c>
      <c r="P50" s="904" t="e">
        <f t="shared" si="15"/>
        <v>#DIV/0!</v>
      </c>
      <c r="Q50" s="904" t="e">
        <f t="shared" si="15"/>
        <v>#DIV/0!</v>
      </c>
      <c r="R50" s="904" t="e">
        <f t="shared" si="15"/>
        <v>#DIV/0!</v>
      </c>
      <c r="S50" s="1138" t="e">
        <f t="shared" si="15"/>
        <v>#DIV/0!</v>
      </c>
      <c r="T50" s="1102"/>
      <c r="U50" s="1102"/>
      <c r="V50" s="1102"/>
      <c r="W50" s="1102"/>
      <c r="X50" s="1102"/>
      <c r="Y50" s="1102"/>
      <c r="Z50" s="1102"/>
      <c r="AA50" s="1102"/>
      <c r="AB50" s="1102"/>
      <c r="AC50" s="1102"/>
      <c r="AD50" s="1102"/>
      <c r="AE50" s="1102"/>
    </row>
    <row r="51" spans="1:34" s="874" customFormat="1" ht="12.75" customHeight="1" outlineLevel="1" x14ac:dyDescent="0.25">
      <c r="A51" s="879" t="s">
        <v>374</v>
      </c>
      <c r="B51" s="879" t="s">
        <v>180</v>
      </c>
      <c r="C51" s="904" t="e">
        <f t="shared" si="15"/>
        <v>#DIV/0!</v>
      </c>
      <c r="D51" s="904" t="e">
        <f t="shared" si="15"/>
        <v>#DIV/0!</v>
      </c>
      <c r="E51" s="904" t="e">
        <f t="shared" si="15"/>
        <v>#DIV/0!</v>
      </c>
      <c r="F51" s="904" t="e">
        <f t="shared" si="15"/>
        <v>#DIV/0!</v>
      </c>
      <c r="G51" s="904" t="e">
        <f t="shared" si="15"/>
        <v>#DIV/0!</v>
      </c>
      <c r="H51" s="904" t="e">
        <f t="shared" si="15"/>
        <v>#DIV/0!</v>
      </c>
      <c r="I51" s="904" t="e">
        <f t="shared" si="15"/>
        <v>#DIV/0!</v>
      </c>
      <c r="J51" s="904" t="e">
        <f t="shared" si="15"/>
        <v>#DIV/0!</v>
      </c>
      <c r="K51" s="904" t="e">
        <f t="shared" si="15"/>
        <v>#DIV/0!</v>
      </c>
      <c r="L51" s="904" t="e">
        <f t="shared" si="15"/>
        <v>#DIV/0!</v>
      </c>
      <c r="M51" s="904" t="e">
        <f t="shared" si="15"/>
        <v>#DIV/0!</v>
      </c>
      <c r="N51" s="904" t="e">
        <f t="shared" si="15"/>
        <v>#DIV/0!</v>
      </c>
      <c r="O51" s="904" t="e">
        <f t="shared" si="15"/>
        <v>#DIV/0!</v>
      </c>
      <c r="P51" s="904" t="e">
        <f t="shared" si="15"/>
        <v>#DIV/0!</v>
      </c>
      <c r="Q51" s="904" t="e">
        <f t="shared" si="15"/>
        <v>#DIV/0!</v>
      </c>
      <c r="R51" s="904" t="e">
        <f t="shared" si="15"/>
        <v>#DIV/0!</v>
      </c>
      <c r="S51" s="1138" t="e">
        <f t="shared" si="15"/>
        <v>#DIV/0!</v>
      </c>
      <c r="T51" s="1102"/>
      <c r="U51" s="1102"/>
      <c r="V51" s="1102"/>
      <c r="W51" s="1102"/>
      <c r="X51" s="1102"/>
      <c r="Y51" s="1102"/>
      <c r="Z51" s="1102"/>
      <c r="AA51" s="1102"/>
      <c r="AB51" s="1102"/>
      <c r="AC51" s="1102"/>
      <c r="AD51" s="1102"/>
      <c r="AE51" s="1102"/>
    </row>
    <row r="52" spans="1:34" s="874" customFormat="1" ht="12.75" customHeight="1" outlineLevel="1" x14ac:dyDescent="0.25">
      <c r="A52" s="879" t="s">
        <v>375</v>
      </c>
      <c r="B52" s="879" t="s">
        <v>180</v>
      </c>
      <c r="C52" s="904" t="e">
        <f t="shared" si="15"/>
        <v>#DIV/0!</v>
      </c>
      <c r="D52" s="904" t="e">
        <f t="shared" si="15"/>
        <v>#DIV/0!</v>
      </c>
      <c r="E52" s="904" t="e">
        <f t="shared" si="15"/>
        <v>#DIV/0!</v>
      </c>
      <c r="F52" s="904" t="e">
        <f t="shared" si="15"/>
        <v>#DIV/0!</v>
      </c>
      <c r="G52" s="904" t="e">
        <f t="shared" si="15"/>
        <v>#DIV/0!</v>
      </c>
      <c r="H52" s="904" t="e">
        <f t="shared" si="15"/>
        <v>#DIV/0!</v>
      </c>
      <c r="I52" s="904" t="e">
        <f t="shared" si="15"/>
        <v>#DIV/0!</v>
      </c>
      <c r="J52" s="904" t="e">
        <f t="shared" si="15"/>
        <v>#DIV/0!</v>
      </c>
      <c r="K52" s="904" t="e">
        <f t="shared" si="15"/>
        <v>#DIV/0!</v>
      </c>
      <c r="L52" s="904" t="e">
        <f t="shared" si="15"/>
        <v>#DIV/0!</v>
      </c>
      <c r="M52" s="904" t="e">
        <f t="shared" si="15"/>
        <v>#DIV/0!</v>
      </c>
      <c r="N52" s="904" t="e">
        <f t="shared" si="15"/>
        <v>#DIV/0!</v>
      </c>
      <c r="O52" s="904" t="e">
        <f t="shared" si="15"/>
        <v>#DIV/0!</v>
      </c>
      <c r="P52" s="904" t="e">
        <f t="shared" si="15"/>
        <v>#DIV/0!</v>
      </c>
      <c r="Q52" s="904" t="e">
        <f t="shared" si="15"/>
        <v>#DIV/0!</v>
      </c>
      <c r="R52" s="904" t="e">
        <f t="shared" si="15"/>
        <v>#DIV/0!</v>
      </c>
      <c r="S52" s="1138" t="e">
        <f t="shared" si="15"/>
        <v>#DIV/0!</v>
      </c>
      <c r="T52" s="1102"/>
      <c r="U52" s="1102"/>
      <c r="V52" s="1102"/>
      <c r="W52" s="1102"/>
      <c r="X52" s="1102"/>
      <c r="Y52" s="1102"/>
      <c r="Z52" s="1102"/>
      <c r="AA52" s="1102"/>
      <c r="AB52" s="1102"/>
      <c r="AC52" s="1102"/>
      <c r="AD52" s="1102"/>
      <c r="AE52" s="1102"/>
    </row>
    <row r="53" spans="1:34" s="874" customFormat="1" ht="12.75" customHeight="1" outlineLevel="1" x14ac:dyDescent="0.25">
      <c r="A53" s="879" t="s">
        <v>376</v>
      </c>
      <c r="B53" s="879" t="s">
        <v>180</v>
      </c>
      <c r="C53" s="904" t="e">
        <f t="shared" si="15"/>
        <v>#DIV/0!</v>
      </c>
      <c r="D53" s="904" t="e">
        <f t="shared" si="15"/>
        <v>#DIV/0!</v>
      </c>
      <c r="E53" s="904" t="e">
        <f t="shared" si="15"/>
        <v>#DIV/0!</v>
      </c>
      <c r="F53" s="904" t="e">
        <f t="shared" si="15"/>
        <v>#DIV/0!</v>
      </c>
      <c r="G53" s="904" t="e">
        <f t="shared" si="15"/>
        <v>#DIV/0!</v>
      </c>
      <c r="H53" s="904" t="e">
        <f t="shared" si="15"/>
        <v>#DIV/0!</v>
      </c>
      <c r="I53" s="904" t="e">
        <f t="shared" si="15"/>
        <v>#DIV/0!</v>
      </c>
      <c r="J53" s="904" t="e">
        <f t="shared" si="15"/>
        <v>#DIV/0!</v>
      </c>
      <c r="K53" s="904" t="e">
        <f t="shared" si="15"/>
        <v>#DIV/0!</v>
      </c>
      <c r="L53" s="904" t="e">
        <f t="shared" si="15"/>
        <v>#DIV/0!</v>
      </c>
      <c r="M53" s="904" t="e">
        <f t="shared" si="15"/>
        <v>#DIV/0!</v>
      </c>
      <c r="N53" s="904" t="e">
        <f t="shared" si="15"/>
        <v>#DIV/0!</v>
      </c>
      <c r="O53" s="904" t="e">
        <f t="shared" si="15"/>
        <v>#DIV/0!</v>
      </c>
      <c r="P53" s="904" t="e">
        <f t="shared" si="15"/>
        <v>#DIV/0!</v>
      </c>
      <c r="Q53" s="904" t="e">
        <f t="shared" si="15"/>
        <v>#DIV/0!</v>
      </c>
      <c r="R53" s="904" t="e">
        <f t="shared" si="15"/>
        <v>#DIV/0!</v>
      </c>
      <c r="S53" s="1138" t="e">
        <f t="shared" si="15"/>
        <v>#DIV/0!</v>
      </c>
      <c r="T53" s="1102"/>
      <c r="U53" s="1102"/>
      <c r="V53" s="1102"/>
      <c r="W53" s="1102"/>
      <c r="X53" s="1102"/>
      <c r="Y53" s="1102"/>
      <c r="Z53" s="1102"/>
      <c r="AA53" s="1102"/>
      <c r="AB53" s="1102"/>
      <c r="AC53" s="1102"/>
      <c r="AD53" s="1102"/>
      <c r="AE53" s="1102"/>
    </row>
    <row r="54" spans="1:34" s="874" customFormat="1" ht="12.75" customHeight="1" outlineLevel="1" x14ac:dyDescent="0.25">
      <c r="A54" s="879" t="s">
        <v>377</v>
      </c>
      <c r="B54" s="879" t="s">
        <v>180</v>
      </c>
      <c r="C54" s="904" t="e">
        <f t="shared" si="15"/>
        <v>#DIV/0!</v>
      </c>
      <c r="D54" s="904" t="e">
        <f t="shared" si="15"/>
        <v>#DIV/0!</v>
      </c>
      <c r="E54" s="904" t="e">
        <f t="shared" si="15"/>
        <v>#DIV/0!</v>
      </c>
      <c r="F54" s="904" t="e">
        <f t="shared" si="15"/>
        <v>#DIV/0!</v>
      </c>
      <c r="G54" s="904" t="e">
        <f t="shared" si="15"/>
        <v>#DIV/0!</v>
      </c>
      <c r="H54" s="904" t="e">
        <f t="shared" si="15"/>
        <v>#DIV/0!</v>
      </c>
      <c r="I54" s="904" t="e">
        <f t="shared" si="15"/>
        <v>#DIV/0!</v>
      </c>
      <c r="J54" s="904" t="e">
        <f t="shared" si="15"/>
        <v>#DIV/0!</v>
      </c>
      <c r="K54" s="904" t="e">
        <f t="shared" si="15"/>
        <v>#DIV/0!</v>
      </c>
      <c r="L54" s="904" t="e">
        <f t="shared" si="15"/>
        <v>#DIV/0!</v>
      </c>
      <c r="M54" s="904" t="e">
        <f t="shared" si="15"/>
        <v>#DIV/0!</v>
      </c>
      <c r="N54" s="904" t="e">
        <f t="shared" si="15"/>
        <v>#DIV/0!</v>
      </c>
      <c r="O54" s="904" t="e">
        <f t="shared" si="15"/>
        <v>#DIV/0!</v>
      </c>
      <c r="P54" s="904" t="e">
        <f t="shared" si="15"/>
        <v>#DIV/0!</v>
      </c>
      <c r="Q54" s="904" t="e">
        <f t="shared" si="15"/>
        <v>#DIV/0!</v>
      </c>
      <c r="R54" s="904" t="e">
        <f t="shared" si="15"/>
        <v>#DIV/0!</v>
      </c>
      <c r="S54" s="1138" t="e">
        <f t="shared" si="15"/>
        <v>#DIV/0!</v>
      </c>
      <c r="T54" s="1102"/>
      <c r="U54" s="1102"/>
      <c r="V54" s="1102"/>
      <c r="W54" s="1102"/>
      <c r="X54" s="1102"/>
      <c r="Y54" s="1102"/>
      <c r="Z54" s="1102"/>
      <c r="AA54" s="1102"/>
      <c r="AB54" s="1102"/>
      <c r="AC54" s="1102"/>
      <c r="AD54" s="1102"/>
      <c r="AE54" s="1102"/>
    </row>
    <row r="55" spans="1:34" s="874" customFormat="1" ht="12.75" customHeight="1" outlineLevel="1" x14ac:dyDescent="0.25">
      <c r="A55" s="879" t="s">
        <v>367</v>
      </c>
      <c r="B55" s="879" t="s">
        <v>180</v>
      </c>
      <c r="C55" s="904">
        <f>(C14*7.3-109.5)*0.5*0.4*C20+C24</f>
        <v>23.553699999999999</v>
      </c>
      <c r="D55" s="904">
        <f t="shared" ref="D55:N55" si="16">(D14*7.3-109.5)*0.5*0.4*D20+D24</f>
        <v>23.553699999999999</v>
      </c>
      <c r="E55" s="904">
        <f t="shared" si="16"/>
        <v>23.553699999999999</v>
      </c>
      <c r="F55" s="904">
        <f t="shared" si="16"/>
        <v>23.553699999999999</v>
      </c>
      <c r="G55" s="904">
        <f t="shared" si="16"/>
        <v>23.553699999999999</v>
      </c>
      <c r="H55" s="904">
        <f t="shared" si="16"/>
        <v>23.553699999999999</v>
      </c>
      <c r="I55" s="904">
        <f t="shared" si="16"/>
        <v>23.553699999999999</v>
      </c>
      <c r="J55" s="904">
        <f t="shared" si="16"/>
        <v>23.553699999999999</v>
      </c>
      <c r="K55" s="904">
        <f t="shared" si="16"/>
        <v>23.553699999999999</v>
      </c>
      <c r="L55" s="904">
        <f t="shared" si="16"/>
        <v>23.553699999999999</v>
      </c>
      <c r="M55" s="904">
        <f t="shared" si="16"/>
        <v>23.553699999999999</v>
      </c>
      <c r="N55" s="904">
        <f t="shared" si="16"/>
        <v>23.553699999999999</v>
      </c>
      <c r="O55" s="904">
        <f t="shared" ref="O55" si="17">AVERAGE(C55:E55)</f>
        <v>23.553700000000003</v>
      </c>
      <c r="P55" s="904">
        <f t="shared" ref="P55" si="18">AVERAGE(F55:H55)</f>
        <v>23.553700000000003</v>
      </c>
      <c r="Q55" s="904">
        <f t="shared" ref="Q55" si="19">AVERAGE(I55:K55)</f>
        <v>23.553700000000003</v>
      </c>
      <c r="R55" s="904">
        <f t="shared" ref="R55" si="20">AVERAGE(L55:N55)</f>
        <v>23.553700000000003</v>
      </c>
      <c r="S55" s="1138">
        <f t="shared" ref="S55" si="21">AVERAGE(C55:N55)</f>
        <v>23.553699999999996</v>
      </c>
      <c r="T55" s="1102"/>
      <c r="U55" s="1102"/>
      <c r="V55" s="1102"/>
      <c r="W55" s="1102"/>
      <c r="X55" s="1102"/>
      <c r="Y55" s="1102"/>
      <c r="Z55" s="1102"/>
      <c r="AA55" s="1102"/>
      <c r="AB55" s="1102"/>
      <c r="AC55" s="1102"/>
      <c r="AD55" s="1102"/>
      <c r="AE55" s="1102"/>
    </row>
    <row r="56" spans="1:34" s="908" customFormat="1" x14ac:dyDescent="0.25">
      <c r="A56" s="906" t="s">
        <v>193</v>
      </c>
      <c r="B56" s="868" t="s">
        <v>194</v>
      </c>
      <c r="C56" s="907" t="s">
        <v>195</v>
      </c>
      <c r="D56" s="907" t="s">
        <v>196</v>
      </c>
      <c r="E56" s="907" t="s">
        <v>197</v>
      </c>
      <c r="F56" s="907" t="s">
        <v>198</v>
      </c>
      <c r="G56" s="907" t="s">
        <v>21</v>
      </c>
      <c r="H56" s="907" t="s">
        <v>199</v>
      </c>
      <c r="I56" s="907" t="s">
        <v>200</v>
      </c>
      <c r="J56" s="907" t="s">
        <v>201</v>
      </c>
      <c r="K56" s="907" t="s">
        <v>202</v>
      </c>
      <c r="L56" s="907" t="s">
        <v>203</v>
      </c>
      <c r="M56" s="907" t="s">
        <v>204</v>
      </c>
      <c r="N56" s="907" t="s">
        <v>205</v>
      </c>
      <c r="O56" s="907" t="s">
        <v>147</v>
      </c>
      <c r="P56" s="907" t="s">
        <v>148</v>
      </c>
      <c r="Q56" s="907" t="s">
        <v>149</v>
      </c>
      <c r="R56" s="907" t="s">
        <v>150</v>
      </c>
      <c r="S56" s="1139">
        <f>$S$11</f>
        <v>2022</v>
      </c>
      <c r="T56" s="1093"/>
      <c r="U56" s="1093"/>
      <c r="V56" s="1093"/>
      <c r="W56" s="1093"/>
      <c r="X56" s="1103"/>
      <c r="Y56" s="1103"/>
      <c r="Z56" s="1103"/>
      <c r="AA56" s="1103"/>
      <c r="AB56" s="1103"/>
      <c r="AC56" s="1103"/>
      <c r="AD56" s="1103"/>
      <c r="AE56" s="1103"/>
      <c r="AH56" s="874"/>
    </row>
    <row r="57" spans="1:34" s="874" customFormat="1" x14ac:dyDescent="0.25">
      <c r="A57" s="879" t="s">
        <v>364</v>
      </c>
      <c r="B57" s="879" t="s">
        <v>364</v>
      </c>
      <c r="C57" s="909"/>
      <c r="D57" s="909"/>
      <c r="E57" s="909"/>
      <c r="F57" s="909"/>
      <c r="G57" s="909"/>
      <c r="H57" s="909"/>
      <c r="I57" s="909"/>
      <c r="J57" s="909"/>
      <c r="K57" s="909"/>
      <c r="L57" s="909"/>
      <c r="M57" s="909"/>
      <c r="N57" s="909"/>
      <c r="O57" s="910"/>
      <c r="P57" s="910"/>
      <c r="Q57" s="910"/>
      <c r="R57" s="910"/>
      <c r="S57" s="1133"/>
      <c r="T57" s="1104"/>
      <c r="U57" s="1104"/>
      <c r="V57" s="1104"/>
      <c r="W57" s="1104"/>
      <c r="X57" s="1098"/>
      <c r="Y57" s="1104"/>
      <c r="Z57" s="1104"/>
      <c r="AA57" s="1104"/>
      <c r="AB57" s="1104"/>
      <c r="AC57" s="915"/>
      <c r="AD57" s="1104"/>
      <c r="AE57" s="1104"/>
    </row>
    <row r="58" spans="1:34" s="874" customFormat="1" x14ac:dyDescent="0.25">
      <c r="A58" s="879" t="s">
        <v>365</v>
      </c>
      <c r="B58" s="879" t="s">
        <v>365</v>
      </c>
      <c r="C58" s="909"/>
      <c r="D58" s="909"/>
      <c r="E58" s="909"/>
      <c r="F58" s="909"/>
      <c r="G58" s="909"/>
      <c r="H58" s="909"/>
      <c r="I58" s="909"/>
      <c r="J58" s="909"/>
      <c r="K58" s="909"/>
      <c r="L58" s="909"/>
      <c r="M58" s="909"/>
      <c r="N58" s="909"/>
      <c r="O58" s="910"/>
      <c r="P58" s="910"/>
      <c r="Q58" s="910"/>
      <c r="R58" s="910"/>
      <c r="S58" s="1133"/>
      <c r="T58" s="1104"/>
      <c r="U58" s="1104"/>
      <c r="V58" s="1104"/>
      <c r="W58" s="1104"/>
      <c r="X58" s="1098"/>
      <c r="Y58" s="1104"/>
      <c r="Z58" s="1104"/>
      <c r="AA58" s="1104"/>
      <c r="AB58" s="1104"/>
      <c r="AC58" s="915"/>
      <c r="AD58" s="1104"/>
      <c r="AE58" s="1104"/>
    </row>
    <row r="59" spans="1:34" s="874" customFormat="1" x14ac:dyDescent="0.25">
      <c r="A59" s="879" t="s">
        <v>366</v>
      </c>
      <c r="B59" s="879" t="s">
        <v>366</v>
      </c>
      <c r="C59" s="909"/>
      <c r="D59" s="909"/>
      <c r="E59" s="909"/>
      <c r="F59" s="909"/>
      <c r="G59" s="909"/>
      <c r="H59" s="909"/>
      <c r="I59" s="909"/>
      <c r="J59" s="909"/>
      <c r="K59" s="909"/>
      <c r="L59" s="909"/>
      <c r="M59" s="909"/>
      <c r="N59" s="909"/>
      <c r="O59" s="910"/>
      <c r="P59" s="910"/>
      <c r="Q59" s="910"/>
      <c r="R59" s="910"/>
      <c r="S59" s="1133"/>
      <c r="T59" s="1104"/>
      <c r="U59" s="1104"/>
      <c r="V59" s="1104"/>
      <c r="W59" s="1104"/>
      <c r="X59" s="1098"/>
      <c r="Y59" s="1104"/>
      <c r="Z59" s="1104"/>
      <c r="AA59" s="1104"/>
      <c r="AB59" s="1104"/>
      <c r="AC59" s="915"/>
      <c r="AD59" s="1104"/>
      <c r="AE59" s="1104"/>
    </row>
    <row r="60" spans="1:34" s="874" customFormat="1" x14ac:dyDescent="0.25">
      <c r="A60" s="879" t="s">
        <v>368</v>
      </c>
      <c r="B60" s="879" t="s">
        <v>366</v>
      </c>
      <c r="C60" s="909"/>
      <c r="D60" s="909"/>
      <c r="E60" s="909"/>
      <c r="F60" s="909"/>
      <c r="G60" s="909"/>
      <c r="H60" s="909"/>
      <c r="I60" s="909"/>
      <c r="J60" s="909"/>
      <c r="K60" s="909"/>
      <c r="L60" s="909"/>
      <c r="M60" s="909"/>
      <c r="N60" s="909"/>
      <c r="O60" s="910"/>
      <c r="P60" s="910"/>
      <c r="Q60" s="910"/>
      <c r="R60" s="910"/>
      <c r="S60" s="1133"/>
      <c r="T60" s="1104"/>
      <c r="U60" s="1104"/>
      <c r="V60" s="1104"/>
      <c r="W60" s="1104"/>
      <c r="X60" s="1098"/>
      <c r="Y60" s="1104"/>
      <c r="Z60" s="1104"/>
      <c r="AA60" s="1104"/>
      <c r="AB60" s="1104"/>
      <c r="AC60" s="915"/>
      <c r="AD60" s="1104"/>
      <c r="AE60" s="1104"/>
    </row>
    <row r="61" spans="1:34" s="874" customFormat="1" x14ac:dyDescent="0.25">
      <c r="A61" s="879" t="s">
        <v>369</v>
      </c>
      <c r="B61" s="879" t="s">
        <v>368</v>
      </c>
      <c r="C61" s="909"/>
      <c r="D61" s="909"/>
      <c r="E61" s="909"/>
      <c r="F61" s="909"/>
      <c r="G61" s="909"/>
      <c r="H61" s="909"/>
      <c r="I61" s="909"/>
      <c r="J61" s="909"/>
      <c r="K61" s="909"/>
      <c r="L61" s="909"/>
      <c r="M61" s="909"/>
      <c r="N61" s="909"/>
      <c r="O61" s="910"/>
      <c r="P61" s="910"/>
      <c r="Q61" s="910"/>
      <c r="R61" s="910"/>
      <c r="S61" s="1133"/>
      <c r="T61" s="1104"/>
      <c r="U61" s="1104"/>
      <c r="V61" s="1104"/>
      <c r="W61" s="1104"/>
      <c r="X61" s="1098"/>
      <c r="Y61" s="1104"/>
      <c r="Z61" s="1104"/>
      <c r="AA61" s="1104"/>
      <c r="AB61" s="1104"/>
      <c r="AC61" s="915"/>
      <c r="AD61" s="1104"/>
      <c r="AE61" s="1104"/>
    </row>
    <row r="62" spans="1:34" s="874" customFormat="1" x14ac:dyDescent="0.25">
      <c r="A62" s="879" t="s">
        <v>370</v>
      </c>
      <c r="B62" s="879" t="s">
        <v>368</v>
      </c>
      <c r="C62" s="909"/>
      <c r="D62" s="909"/>
      <c r="E62" s="909"/>
      <c r="F62" s="909"/>
      <c r="G62" s="909"/>
      <c r="H62" s="909"/>
      <c r="I62" s="909"/>
      <c r="J62" s="909"/>
      <c r="K62" s="909"/>
      <c r="L62" s="909"/>
      <c r="M62" s="909"/>
      <c r="N62" s="909"/>
      <c r="O62" s="910"/>
      <c r="P62" s="910"/>
      <c r="Q62" s="910"/>
      <c r="R62" s="910"/>
      <c r="S62" s="1133"/>
      <c r="T62" s="1104"/>
      <c r="U62" s="1104"/>
      <c r="V62" s="1104"/>
      <c r="W62" s="1104"/>
      <c r="X62" s="1098"/>
      <c r="Y62" s="1104"/>
      <c r="Z62" s="1104"/>
      <c r="AA62" s="1104"/>
      <c r="AB62" s="1104"/>
      <c r="AC62" s="915"/>
      <c r="AD62" s="1104"/>
      <c r="AE62" s="1104"/>
    </row>
    <row r="63" spans="1:34" s="874" customFormat="1" x14ac:dyDescent="0.25">
      <c r="A63" s="879" t="s">
        <v>371</v>
      </c>
      <c r="B63" s="879" t="s">
        <v>368</v>
      </c>
      <c r="C63" s="909"/>
      <c r="D63" s="909"/>
      <c r="E63" s="909"/>
      <c r="F63" s="909"/>
      <c r="G63" s="909"/>
      <c r="H63" s="909"/>
      <c r="I63" s="909"/>
      <c r="J63" s="909"/>
      <c r="K63" s="909"/>
      <c r="L63" s="909"/>
      <c r="M63" s="909"/>
      <c r="N63" s="909"/>
      <c r="O63" s="910"/>
      <c r="P63" s="910"/>
      <c r="Q63" s="910"/>
      <c r="R63" s="910"/>
      <c r="S63" s="1133"/>
      <c r="T63" s="1104"/>
      <c r="U63" s="1104"/>
      <c r="V63" s="1104"/>
      <c r="W63" s="1104"/>
      <c r="X63" s="1098"/>
      <c r="Y63" s="1104"/>
      <c r="Z63" s="1104"/>
      <c r="AA63" s="1104"/>
      <c r="AB63" s="1104"/>
      <c r="AC63" s="915"/>
      <c r="AD63" s="1104"/>
      <c r="AE63" s="1104"/>
    </row>
    <row r="64" spans="1:34" s="874" customFormat="1" x14ac:dyDescent="0.25">
      <c r="A64" s="879" t="s">
        <v>372</v>
      </c>
      <c r="B64" s="879" t="s">
        <v>368</v>
      </c>
      <c r="C64" s="909"/>
      <c r="D64" s="909"/>
      <c r="E64" s="909"/>
      <c r="F64" s="909"/>
      <c r="G64" s="909"/>
      <c r="H64" s="909"/>
      <c r="I64" s="909"/>
      <c r="J64" s="909"/>
      <c r="K64" s="909"/>
      <c r="L64" s="909"/>
      <c r="M64" s="909"/>
      <c r="N64" s="909"/>
      <c r="O64" s="910"/>
      <c r="P64" s="910"/>
      <c r="Q64" s="910"/>
      <c r="R64" s="910"/>
      <c r="S64" s="1133"/>
      <c r="T64" s="1104"/>
      <c r="U64" s="1104"/>
      <c r="V64" s="1104"/>
      <c r="W64" s="1104"/>
      <c r="X64" s="1098"/>
      <c r="Y64" s="1104"/>
      <c r="Z64" s="1104"/>
      <c r="AA64" s="1104"/>
      <c r="AB64" s="1104"/>
      <c r="AC64" s="915"/>
      <c r="AD64" s="1104"/>
      <c r="AE64" s="1104"/>
    </row>
    <row r="65" spans="1:31" s="874" customFormat="1" x14ac:dyDescent="0.25">
      <c r="A65" s="879" t="s">
        <v>373</v>
      </c>
      <c r="B65" s="879" t="s">
        <v>366</v>
      </c>
      <c r="C65" s="909"/>
      <c r="D65" s="909"/>
      <c r="E65" s="909"/>
      <c r="F65" s="909"/>
      <c r="G65" s="909"/>
      <c r="H65" s="909"/>
      <c r="I65" s="909"/>
      <c r="J65" s="909"/>
      <c r="K65" s="909"/>
      <c r="L65" s="909"/>
      <c r="M65" s="909"/>
      <c r="N65" s="909"/>
      <c r="O65" s="910"/>
      <c r="P65" s="910"/>
      <c r="Q65" s="910"/>
      <c r="R65" s="910"/>
      <c r="S65" s="1133"/>
      <c r="T65" s="1104"/>
      <c r="U65" s="1104"/>
      <c r="V65" s="1104"/>
      <c r="W65" s="1104"/>
      <c r="X65" s="1098"/>
      <c r="Y65" s="1104"/>
      <c r="Z65" s="1104"/>
      <c r="AA65" s="1104"/>
      <c r="AB65" s="1104"/>
      <c r="AC65" s="915"/>
      <c r="AD65" s="1104"/>
      <c r="AE65" s="1104"/>
    </row>
    <row r="66" spans="1:31" s="874" customFormat="1" x14ac:dyDescent="0.25">
      <c r="A66" s="879" t="s">
        <v>374</v>
      </c>
      <c r="B66" s="879" t="s">
        <v>368</v>
      </c>
      <c r="C66" s="909"/>
      <c r="D66" s="909"/>
      <c r="E66" s="909"/>
      <c r="F66" s="909"/>
      <c r="G66" s="909"/>
      <c r="H66" s="909"/>
      <c r="I66" s="909"/>
      <c r="J66" s="909"/>
      <c r="K66" s="909"/>
      <c r="L66" s="909"/>
      <c r="M66" s="909"/>
      <c r="N66" s="909"/>
      <c r="O66" s="910"/>
      <c r="P66" s="910"/>
      <c r="Q66" s="910"/>
      <c r="R66" s="910"/>
      <c r="S66" s="1133"/>
      <c r="T66" s="1104"/>
      <c r="U66" s="1104"/>
      <c r="V66" s="1104"/>
      <c r="W66" s="1104"/>
      <c r="X66" s="1098"/>
      <c r="Y66" s="1104"/>
      <c r="Z66" s="1104"/>
      <c r="AA66" s="1104"/>
      <c r="AB66" s="1104"/>
      <c r="AC66" s="915"/>
      <c r="AD66" s="1104"/>
      <c r="AE66" s="1104"/>
    </row>
    <row r="67" spans="1:31" s="874" customFormat="1" x14ac:dyDescent="0.25">
      <c r="A67" s="879" t="s">
        <v>375</v>
      </c>
      <c r="B67" s="879" t="s">
        <v>366</v>
      </c>
      <c r="C67" s="909"/>
      <c r="D67" s="909"/>
      <c r="E67" s="909"/>
      <c r="F67" s="909"/>
      <c r="G67" s="909"/>
      <c r="H67" s="909"/>
      <c r="I67" s="909"/>
      <c r="J67" s="909"/>
      <c r="K67" s="909"/>
      <c r="L67" s="909"/>
      <c r="M67" s="909"/>
      <c r="N67" s="909"/>
      <c r="O67" s="910"/>
      <c r="P67" s="910"/>
      <c r="Q67" s="910"/>
      <c r="R67" s="910"/>
      <c r="S67" s="1133"/>
      <c r="T67" s="1104"/>
      <c r="U67" s="1104"/>
      <c r="V67" s="1104"/>
      <c r="W67" s="1104"/>
      <c r="X67" s="1098"/>
      <c r="Y67" s="1104"/>
      <c r="Z67" s="1104"/>
      <c r="AA67" s="1104"/>
      <c r="AB67" s="1104"/>
      <c r="AC67" s="915"/>
      <c r="AD67" s="1104"/>
      <c r="AE67" s="1104"/>
    </row>
    <row r="68" spans="1:31" s="874" customFormat="1" x14ac:dyDescent="0.25">
      <c r="A68" s="879" t="s">
        <v>376</v>
      </c>
      <c r="B68" s="879" t="s">
        <v>368</v>
      </c>
      <c r="C68" s="909"/>
      <c r="D68" s="909"/>
      <c r="E68" s="909"/>
      <c r="F68" s="909"/>
      <c r="G68" s="909"/>
      <c r="H68" s="909"/>
      <c r="I68" s="909"/>
      <c r="J68" s="909"/>
      <c r="K68" s="909"/>
      <c r="L68" s="909"/>
      <c r="M68" s="909"/>
      <c r="N68" s="909"/>
      <c r="O68" s="910"/>
      <c r="P68" s="910"/>
      <c r="Q68" s="910"/>
      <c r="R68" s="910"/>
      <c r="S68" s="1133"/>
      <c r="T68" s="1104"/>
      <c r="U68" s="1104"/>
      <c r="V68" s="1104"/>
      <c r="W68" s="1104"/>
      <c r="X68" s="1098"/>
      <c r="Y68" s="1104"/>
      <c r="Z68" s="1104"/>
      <c r="AA68" s="1104"/>
      <c r="AB68" s="1104"/>
      <c r="AC68" s="915"/>
      <c r="AD68" s="1104"/>
      <c r="AE68" s="1104"/>
    </row>
    <row r="69" spans="1:31" s="874" customFormat="1" x14ac:dyDescent="0.25">
      <c r="A69" s="879" t="s">
        <v>377</v>
      </c>
      <c r="B69" s="879" t="s">
        <v>365</v>
      </c>
      <c r="C69" s="909"/>
      <c r="D69" s="909"/>
      <c r="E69" s="909"/>
      <c r="F69" s="909"/>
      <c r="G69" s="909"/>
      <c r="H69" s="909"/>
      <c r="I69" s="909"/>
      <c r="J69" s="909"/>
      <c r="K69" s="909"/>
      <c r="L69" s="909"/>
      <c r="M69" s="909"/>
      <c r="N69" s="909"/>
      <c r="O69" s="910"/>
      <c r="P69" s="910"/>
      <c r="Q69" s="910"/>
      <c r="R69" s="910"/>
      <c r="S69" s="1133"/>
      <c r="T69" s="1104"/>
      <c r="U69" s="1104"/>
      <c r="V69" s="1104"/>
      <c r="W69" s="1104"/>
      <c r="X69" s="1098"/>
      <c r="Y69" s="1104"/>
      <c r="Z69" s="1104"/>
      <c r="AA69" s="1104"/>
      <c r="AB69" s="1104"/>
      <c r="AC69" s="915"/>
      <c r="AD69" s="1104"/>
      <c r="AE69" s="1104"/>
    </row>
    <row r="70" spans="1:31" s="874" customFormat="1" x14ac:dyDescent="0.25">
      <c r="A70" s="879" t="s">
        <v>367</v>
      </c>
      <c r="B70" s="879"/>
      <c r="C70" s="909"/>
      <c r="D70" s="909"/>
      <c r="E70" s="909"/>
      <c r="F70" s="909"/>
      <c r="G70" s="909"/>
      <c r="H70" s="909"/>
      <c r="I70" s="909"/>
      <c r="J70" s="909"/>
      <c r="K70" s="909"/>
      <c r="L70" s="909"/>
      <c r="M70" s="909"/>
      <c r="N70" s="909"/>
      <c r="O70" s="910"/>
      <c r="P70" s="910"/>
      <c r="Q70" s="910"/>
      <c r="R70" s="910"/>
      <c r="S70" s="1133"/>
      <c r="T70" s="1104"/>
      <c r="U70" s="1104"/>
      <c r="V70" s="1104"/>
      <c r="W70" s="1104"/>
      <c r="X70" s="1098"/>
      <c r="Y70" s="1104"/>
      <c r="Z70" s="1104"/>
      <c r="AA70" s="1104"/>
      <c r="AB70" s="1104"/>
      <c r="AC70" s="915"/>
      <c r="AD70" s="1104"/>
      <c r="AE70" s="1104"/>
    </row>
    <row r="71" spans="1:31" s="874" customFormat="1" x14ac:dyDescent="0.25">
      <c r="A71" s="893" t="s">
        <v>77</v>
      </c>
      <c r="B71" s="894" t="s">
        <v>206</v>
      </c>
      <c r="C71" s="911">
        <f>SUM(C57:C70)</f>
        <v>0</v>
      </c>
      <c r="D71" s="911">
        <f t="shared" ref="D71:S71" si="22">SUM(D57:D70)</f>
        <v>0</v>
      </c>
      <c r="E71" s="911">
        <f t="shared" si="22"/>
        <v>0</v>
      </c>
      <c r="F71" s="911">
        <f t="shared" si="22"/>
        <v>0</v>
      </c>
      <c r="G71" s="911">
        <f t="shared" si="22"/>
        <v>0</v>
      </c>
      <c r="H71" s="911">
        <f t="shared" si="22"/>
        <v>0</v>
      </c>
      <c r="I71" s="911">
        <f t="shared" si="22"/>
        <v>0</v>
      </c>
      <c r="J71" s="911">
        <f t="shared" si="22"/>
        <v>0</v>
      </c>
      <c r="K71" s="911">
        <f t="shared" si="22"/>
        <v>0</v>
      </c>
      <c r="L71" s="911">
        <f t="shared" si="22"/>
        <v>0</v>
      </c>
      <c r="M71" s="911">
        <f t="shared" si="22"/>
        <v>0</v>
      </c>
      <c r="N71" s="911">
        <f t="shared" si="22"/>
        <v>0</v>
      </c>
      <c r="O71" s="911">
        <f t="shared" si="22"/>
        <v>0</v>
      </c>
      <c r="P71" s="911">
        <f t="shared" si="22"/>
        <v>0</v>
      </c>
      <c r="Q71" s="911">
        <f t="shared" si="22"/>
        <v>0</v>
      </c>
      <c r="R71" s="911">
        <f t="shared" si="22"/>
        <v>0</v>
      </c>
      <c r="S71" s="1140">
        <f t="shared" si="22"/>
        <v>0</v>
      </c>
      <c r="T71" s="1105"/>
      <c r="U71" s="1105"/>
      <c r="V71" s="1105"/>
      <c r="W71" s="1105"/>
      <c r="X71" s="1105"/>
      <c r="Y71" s="1105"/>
      <c r="Z71" s="1105"/>
      <c r="AA71" s="1105"/>
      <c r="AB71" s="1105"/>
      <c r="AC71" s="1105"/>
      <c r="AD71" s="1105"/>
      <c r="AE71" s="1105"/>
    </row>
    <row r="72" spans="1:31" s="908" customFormat="1" ht="12.75" customHeight="1" outlineLevel="1" x14ac:dyDescent="0.25">
      <c r="A72" s="913"/>
      <c r="B72" s="913"/>
      <c r="C72" s="914"/>
      <c r="D72" s="915"/>
      <c r="E72" s="915"/>
      <c r="F72" s="915"/>
      <c r="G72" s="915"/>
      <c r="H72" s="915"/>
      <c r="I72" s="915"/>
      <c r="J72" s="915"/>
      <c r="K72" s="915"/>
      <c r="L72" s="915"/>
      <c r="M72" s="915"/>
      <c r="N72" s="915"/>
      <c r="O72" s="916"/>
      <c r="P72" s="916"/>
      <c r="Q72" s="916"/>
      <c r="R72" s="916"/>
      <c r="S72" s="917" t="e">
        <f>S71*S25</f>
        <v>#DIV/0!</v>
      </c>
      <c r="T72" s="916"/>
      <c r="U72" s="916"/>
      <c r="V72" s="916"/>
      <c r="W72" s="916"/>
      <c r="X72" s="916"/>
      <c r="Y72" s="916"/>
      <c r="Z72" s="916"/>
      <c r="AA72" s="918"/>
      <c r="AB72" s="918"/>
      <c r="AC72" s="918"/>
      <c r="AD72" s="918"/>
      <c r="AE72" s="919"/>
    </row>
    <row r="73" spans="1:31" s="908" customFormat="1" ht="12.75" customHeight="1" outlineLevel="1" x14ac:dyDescent="0.25">
      <c r="A73" s="906" t="s">
        <v>207</v>
      </c>
      <c r="B73" s="868" t="s">
        <v>194</v>
      </c>
      <c r="C73" s="868" t="s">
        <v>195</v>
      </c>
      <c r="D73" s="868" t="s">
        <v>196</v>
      </c>
      <c r="E73" s="868" t="s">
        <v>197</v>
      </c>
      <c r="F73" s="868" t="s">
        <v>198</v>
      </c>
      <c r="G73" s="868" t="s">
        <v>21</v>
      </c>
      <c r="H73" s="868" t="s">
        <v>199</v>
      </c>
      <c r="I73" s="868" t="s">
        <v>200</v>
      </c>
      <c r="J73" s="868" t="s">
        <v>201</v>
      </c>
      <c r="K73" s="868" t="s">
        <v>202</v>
      </c>
      <c r="L73" s="868" t="s">
        <v>203</v>
      </c>
      <c r="M73" s="868" t="s">
        <v>204</v>
      </c>
      <c r="N73" s="868" t="s">
        <v>205</v>
      </c>
      <c r="O73" s="868" t="s">
        <v>147</v>
      </c>
      <c r="P73" s="868" t="s">
        <v>148</v>
      </c>
      <c r="Q73" s="868" t="s">
        <v>149</v>
      </c>
      <c r="R73" s="868" t="s">
        <v>150</v>
      </c>
      <c r="S73" s="1141">
        <f>$S$11</f>
        <v>2022</v>
      </c>
      <c r="T73" s="1093"/>
      <c r="U73" s="1093"/>
      <c r="V73" s="1093"/>
      <c r="W73" s="1093"/>
      <c r="X73" s="1103"/>
      <c r="Y73" s="1103"/>
      <c r="Z73" s="1103"/>
      <c r="AA73" s="1103"/>
      <c r="AB73" s="1103"/>
      <c r="AC73" s="1103"/>
      <c r="AD73" s="1103"/>
      <c r="AE73" s="1103"/>
    </row>
    <row r="74" spans="1:31" s="874" customFormat="1" ht="12.75" customHeight="1" outlineLevel="1" x14ac:dyDescent="0.25">
      <c r="A74" s="879" t="s">
        <v>364</v>
      </c>
      <c r="B74" s="879" t="s">
        <v>364</v>
      </c>
      <c r="C74" s="920"/>
      <c r="D74" s="920"/>
      <c r="E74" s="920"/>
      <c r="F74" s="920"/>
      <c r="G74" s="920"/>
      <c r="H74" s="920"/>
      <c r="I74" s="920"/>
      <c r="J74" s="920"/>
      <c r="K74" s="920"/>
      <c r="L74" s="920"/>
      <c r="M74" s="920"/>
      <c r="N74" s="920"/>
      <c r="O74" s="921"/>
      <c r="P74" s="921"/>
      <c r="Q74" s="921"/>
      <c r="R74" s="921"/>
      <c r="S74" s="1142"/>
      <c r="T74" s="1106"/>
      <c r="U74" s="1106"/>
      <c r="V74" s="1106"/>
      <c r="W74" s="1106"/>
      <c r="X74" s="1106"/>
      <c r="Y74" s="1106"/>
      <c r="Z74" s="1106"/>
      <c r="AA74" s="1106"/>
      <c r="AB74" s="1106"/>
      <c r="AC74" s="1106"/>
      <c r="AD74" s="1106"/>
      <c r="AE74" s="1106"/>
    </row>
    <row r="75" spans="1:31" s="874" customFormat="1" ht="12.75" customHeight="1" outlineLevel="1" x14ac:dyDescent="0.25">
      <c r="A75" s="879" t="s">
        <v>365</v>
      </c>
      <c r="B75" s="879" t="s">
        <v>365</v>
      </c>
      <c r="C75" s="920"/>
      <c r="D75" s="920"/>
      <c r="E75" s="920"/>
      <c r="F75" s="920"/>
      <c r="G75" s="920"/>
      <c r="H75" s="920"/>
      <c r="I75" s="920"/>
      <c r="J75" s="920"/>
      <c r="K75" s="920"/>
      <c r="L75" s="920"/>
      <c r="M75" s="920"/>
      <c r="N75" s="920"/>
      <c r="O75" s="921"/>
      <c r="P75" s="921"/>
      <c r="Q75" s="921"/>
      <c r="R75" s="921"/>
      <c r="S75" s="1142"/>
      <c r="T75" s="1106"/>
      <c r="U75" s="1106"/>
      <c r="V75" s="1106"/>
      <c r="W75" s="1106"/>
      <c r="X75" s="1106"/>
      <c r="Y75" s="1106"/>
      <c r="Z75" s="1106"/>
      <c r="AA75" s="1106"/>
      <c r="AB75" s="1106"/>
      <c r="AC75" s="1106"/>
      <c r="AD75" s="1106"/>
      <c r="AE75" s="1106"/>
    </row>
    <row r="76" spans="1:31" s="874" customFormat="1" ht="12.75" customHeight="1" outlineLevel="1" x14ac:dyDescent="0.25">
      <c r="A76" s="879" t="s">
        <v>366</v>
      </c>
      <c r="B76" s="879" t="s">
        <v>366</v>
      </c>
      <c r="C76" s="920"/>
      <c r="D76" s="920"/>
      <c r="E76" s="920"/>
      <c r="F76" s="920"/>
      <c r="G76" s="920"/>
      <c r="H76" s="920"/>
      <c r="I76" s="920"/>
      <c r="J76" s="920"/>
      <c r="K76" s="920"/>
      <c r="L76" s="920"/>
      <c r="M76" s="920"/>
      <c r="N76" s="920"/>
      <c r="O76" s="921"/>
      <c r="P76" s="921"/>
      <c r="Q76" s="921"/>
      <c r="R76" s="921"/>
      <c r="S76" s="1142"/>
      <c r="T76" s="1106"/>
      <c r="U76" s="1106"/>
      <c r="V76" s="1106"/>
      <c r="W76" s="1106"/>
      <c r="X76" s="1106"/>
      <c r="Y76" s="1106"/>
      <c r="Z76" s="1106"/>
      <c r="AA76" s="1106"/>
      <c r="AB76" s="1106"/>
      <c r="AC76" s="1106"/>
      <c r="AD76" s="1106"/>
      <c r="AE76" s="1106"/>
    </row>
    <row r="77" spans="1:31" s="874" customFormat="1" ht="12.75" customHeight="1" outlineLevel="1" x14ac:dyDescent="0.25">
      <c r="A77" s="879" t="s">
        <v>368</v>
      </c>
      <c r="B77" s="879" t="s">
        <v>366</v>
      </c>
      <c r="C77" s="920"/>
      <c r="D77" s="920"/>
      <c r="E77" s="920"/>
      <c r="F77" s="920"/>
      <c r="G77" s="920"/>
      <c r="H77" s="920"/>
      <c r="I77" s="920"/>
      <c r="J77" s="920"/>
      <c r="K77" s="920"/>
      <c r="L77" s="920"/>
      <c r="M77" s="920"/>
      <c r="N77" s="920"/>
      <c r="O77" s="921"/>
      <c r="P77" s="921"/>
      <c r="Q77" s="921"/>
      <c r="R77" s="921"/>
      <c r="S77" s="1142"/>
      <c r="T77" s="1106"/>
      <c r="U77" s="1106"/>
      <c r="V77" s="1106"/>
      <c r="W77" s="1106"/>
      <c r="X77" s="1106"/>
      <c r="Y77" s="1106"/>
      <c r="Z77" s="1106"/>
      <c r="AA77" s="1106"/>
      <c r="AB77" s="1106"/>
      <c r="AC77" s="1106"/>
      <c r="AD77" s="1106"/>
      <c r="AE77" s="1106"/>
    </row>
    <row r="78" spans="1:31" s="874" customFormat="1" ht="12.75" customHeight="1" outlineLevel="1" x14ac:dyDescent="0.25">
      <c r="A78" s="879" t="s">
        <v>369</v>
      </c>
      <c r="B78" s="879" t="s">
        <v>368</v>
      </c>
      <c r="C78" s="920"/>
      <c r="D78" s="920"/>
      <c r="E78" s="920"/>
      <c r="F78" s="920"/>
      <c r="G78" s="920"/>
      <c r="H78" s="920"/>
      <c r="I78" s="920"/>
      <c r="J78" s="920"/>
      <c r="K78" s="920"/>
      <c r="L78" s="920"/>
      <c r="M78" s="920"/>
      <c r="N78" s="920"/>
      <c r="O78" s="921"/>
      <c r="P78" s="921"/>
      <c r="Q78" s="921"/>
      <c r="R78" s="921"/>
      <c r="S78" s="1142"/>
      <c r="T78" s="1106"/>
      <c r="U78" s="1106"/>
      <c r="V78" s="1106"/>
      <c r="W78" s="1106"/>
      <c r="X78" s="1106"/>
      <c r="Y78" s="1106"/>
      <c r="Z78" s="1106"/>
      <c r="AA78" s="1106"/>
      <c r="AB78" s="1106"/>
      <c r="AC78" s="1106"/>
      <c r="AD78" s="1106"/>
      <c r="AE78" s="1106"/>
    </row>
    <row r="79" spans="1:31" s="874" customFormat="1" ht="12.75" customHeight="1" outlineLevel="1" x14ac:dyDescent="0.25">
      <c r="A79" s="879" t="s">
        <v>370</v>
      </c>
      <c r="B79" s="879" t="s">
        <v>368</v>
      </c>
      <c r="C79" s="920"/>
      <c r="D79" s="920"/>
      <c r="E79" s="920"/>
      <c r="F79" s="920"/>
      <c r="G79" s="920"/>
      <c r="H79" s="920"/>
      <c r="I79" s="920"/>
      <c r="J79" s="920"/>
      <c r="K79" s="920"/>
      <c r="L79" s="920"/>
      <c r="M79" s="920"/>
      <c r="N79" s="920"/>
      <c r="O79" s="921"/>
      <c r="P79" s="921"/>
      <c r="Q79" s="921"/>
      <c r="R79" s="921"/>
      <c r="S79" s="1142"/>
      <c r="T79" s="1106"/>
      <c r="U79" s="1106"/>
      <c r="V79" s="1106"/>
      <c r="W79" s="1106"/>
      <c r="X79" s="1106"/>
      <c r="Y79" s="1106"/>
      <c r="Z79" s="1106"/>
      <c r="AA79" s="1106"/>
      <c r="AB79" s="1106"/>
      <c r="AC79" s="1106"/>
      <c r="AD79" s="1106"/>
      <c r="AE79" s="1106"/>
    </row>
    <row r="80" spans="1:31" s="874" customFormat="1" ht="12.75" customHeight="1" outlineLevel="1" x14ac:dyDescent="0.25">
      <c r="A80" s="879" t="s">
        <v>371</v>
      </c>
      <c r="B80" s="879" t="s">
        <v>368</v>
      </c>
      <c r="C80" s="920"/>
      <c r="D80" s="920"/>
      <c r="E80" s="920"/>
      <c r="F80" s="920"/>
      <c r="G80" s="920"/>
      <c r="H80" s="920"/>
      <c r="I80" s="920"/>
      <c r="J80" s="920"/>
      <c r="K80" s="920"/>
      <c r="L80" s="920"/>
      <c r="M80" s="920"/>
      <c r="N80" s="920"/>
      <c r="O80" s="921"/>
      <c r="P80" s="921"/>
      <c r="Q80" s="921"/>
      <c r="R80" s="921"/>
      <c r="S80" s="1142"/>
      <c r="T80" s="1106"/>
      <c r="U80" s="1106"/>
      <c r="V80" s="1106"/>
      <c r="W80" s="1106"/>
      <c r="X80" s="1106"/>
      <c r="Y80" s="1106"/>
      <c r="Z80" s="1106"/>
      <c r="AA80" s="1106"/>
      <c r="AB80" s="1106"/>
      <c r="AC80" s="1106"/>
      <c r="AD80" s="1106"/>
      <c r="AE80" s="1106"/>
    </row>
    <row r="81" spans="1:36" s="874" customFormat="1" ht="12.75" customHeight="1" outlineLevel="1" x14ac:dyDescent="0.25">
      <c r="A81" s="879" t="s">
        <v>372</v>
      </c>
      <c r="B81" s="879" t="s">
        <v>368</v>
      </c>
      <c r="C81" s="920"/>
      <c r="D81" s="920"/>
      <c r="E81" s="920"/>
      <c r="F81" s="920"/>
      <c r="G81" s="920"/>
      <c r="H81" s="920"/>
      <c r="I81" s="920"/>
      <c r="J81" s="920"/>
      <c r="K81" s="920"/>
      <c r="L81" s="920"/>
      <c r="M81" s="920"/>
      <c r="N81" s="920"/>
      <c r="O81" s="921"/>
      <c r="P81" s="921"/>
      <c r="Q81" s="921"/>
      <c r="R81" s="921"/>
      <c r="S81" s="1142"/>
      <c r="T81" s="1106"/>
      <c r="U81" s="1106"/>
      <c r="V81" s="1106"/>
      <c r="W81" s="1106"/>
      <c r="X81" s="1106"/>
      <c r="Y81" s="1106"/>
      <c r="Z81" s="1106"/>
      <c r="AA81" s="1106"/>
      <c r="AB81" s="1106"/>
      <c r="AC81" s="1106"/>
      <c r="AD81" s="1106"/>
      <c r="AE81" s="1106"/>
    </row>
    <row r="82" spans="1:36" s="874" customFormat="1" ht="12.75" customHeight="1" outlineLevel="1" x14ac:dyDescent="0.25">
      <c r="A82" s="879" t="s">
        <v>373</v>
      </c>
      <c r="B82" s="879" t="s">
        <v>366</v>
      </c>
      <c r="C82" s="920"/>
      <c r="D82" s="920"/>
      <c r="E82" s="920"/>
      <c r="F82" s="920"/>
      <c r="G82" s="920"/>
      <c r="H82" s="920"/>
      <c r="I82" s="920"/>
      <c r="J82" s="920"/>
      <c r="K82" s="920"/>
      <c r="L82" s="920"/>
      <c r="M82" s="920"/>
      <c r="N82" s="920"/>
      <c r="O82" s="921"/>
      <c r="P82" s="921"/>
      <c r="Q82" s="921"/>
      <c r="R82" s="921"/>
      <c r="S82" s="1142"/>
      <c r="T82" s="1106"/>
      <c r="U82" s="1106"/>
      <c r="V82" s="1106"/>
      <c r="W82" s="1106"/>
      <c r="X82" s="1106"/>
      <c r="Y82" s="1106"/>
      <c r="Z82" s="1106"/>
      <c r="AA82" s="1106"/>
      <c r="AB82" s="1106"/>
      <c r="AC82" s="1106"/>
      <c r="AD82" s="1106"/>
      <c r="AE82" s="1106"/>
    </row>
    <row r="83" spans="1:36" s="874" customFormat="1" ht="12.75" customHeight="1" outlineLevel="1" x14ac:dyDescent="0.25">
      <c r="A83" s="879" t="s">
        <v>374</v>
      </c>
      <c r="B83" s="879" t="s">
        <v>368</v>
      </c>
      <c r="C83" s="920"/>
      <c r="D83" s="920"/>
      <c r="E83" s="920"/>
      <c r="F83" s="920"/>
      <c r="G83" s="920"/>
      <c r="H83" s="920"/>
      <c r="I83" s="920"/>
      <c r="J83" s="920"/>
      <c r="K83" s="920"/>
      <c r="L83" s="920"/>
      <c r="M83" s="920"/>
      <c r="N83" s="920"/>
      <c r="O83" s="921"/>
      <c r="P83" s="921"/>
      <c r="Q83" s="921"/>
      <c r="R83" s="921"/>
      <c r="S83" s="1142"/>
      <c r="T83" s="1106"/>
      <c r="U83" s="1106"/>
      <c r="V83" s="1106"/>
      <c r="W83" s="1106"/>
      <c r="X83" s="1106"/>
      <c r="Y83" s="1106"/>
      <c r="Z83" s="1106"/>
      <c r="AA83" s="1106"/>
      <c r="AB83" s="1106"/>
      <c r="AC83" s="1106"/>
      <c r="AD83" s="1106"/>
      <c r="AE83" s="1106"/>
    </row>
    <row r="84" spans="1:36" s="874" customFormat="1" ht="12.75" customHeight="1" outlineLevel="1" x14ac:dyDescent="0.25">
      <c r="A84" s="879" t="s">
        <v>375</v>
      </c>
      <c r="B84" s="879" t="s">
        <v>366</v>
      </c>
      <c r="C84" s="920"/>
      <c r="D84" s="920"/>
      <c r="E84" s="920"/>
      <c r="F84" s="920"/>
      <c r="G84" s="920"/>
      <c r="H84" s="920"/>
      <c r="I84" s="920"/>
      <c r="J84" s="920"/>
      <c r="K84" s="920"/>
      <c r="L84" s="920"/>
      <c r="M84" s="920"/>
      <c r="N84" s="920"/>
      <c r="O84" s="921"/>
      <c r="P84" s="921"/>
      <c r="Q84" s="921"/>
      <c r="R84" s="921"/>
      <c r="S84" s="1142"/>
      <c r="T84" s="1106"/>
      <c r="U84" s="1106"/>
      <c r="V84" s="1106"/>
      <c r="W84" s="1106"/>
      <c r="X84" s="1106"/>
      <c r="Y84" s="1106"/>
      <c r="Z84" s="1106"/>
      <c r="AA84" s="1106"/>
      <c r="AB84" s="1106"/>
      <c r="AC84" s="1106"/>
      <c r="AD84" s="1106"/>
      <c r="AE84" s="1106"/>
    </row>
    <row r="85" spans="1:36" s="874" customFormat="1" ht="12.75" customHeight="1" outlineLevel="1" x14ac:dyDescent="0.25">
      <c r="A85" s="879" t="s">
        <v>376</v>
      </c>
      <c r="B85" s="879" t="s">
        <v>368</v>
      </c>
      <c r="C85" s="920"/>
      <c r="D85" s="920"/>
      <c r="E85" s="920"/>
      <c r="F85" s="920"/>
      <c r="G85" s="920"/>
      <c r="H85" s="920"/>
      <c r="I85" s="920"/>
      <c r="J85" s="920"/>
      <c r="K85" s="920"/>
      <c r="L85" s="920"/>
      <c r="M85" s="920"/>
      <c r="N85" s="920"/>
      <c r="O85" s="921"/>
      <c r="P85" s="921"/>
      <c r="Q85" s="921"/>
      <c r="R85" s="921"/>
      <c r="S85" s="1142"/>
      <c r="T85" s="1106"/>
      <c r="U85" s="1106"/>
      <c r="V85" s="1106"/>
      <c r="W85" s="1106"/>
      <c r="X85" s="1106"/>
      <c r="Y85" s="1106"/>
      <c r="Z85" s="1106"/>
      <c r="AA85" s="1106"/>
      <c r="AB85" s="1106"/>
      <c r="AC85" s="1106"/>
      <c r="AD85" s="1106"/>
      <c r="AE85" s="1106"/>
    </row>
    <row r="86" spans="1:36" s="874" customFormat="1" ht="12.75" customHeight="1" outlineLevel="1" x14ac:dyDescent="0.25">
      <c r="A86" s="879" t="s">
        <v>377</v>
      </c>
      <c r="B86" s="879" t="s">
        <v>365</v>
      </c>
      <c r="C86" s="920"/>
      <c r="D86" s="920"/>
      <c r="E86" s="920"/>
      <c r="F86" s="920"/>
      <c r="G86" s="920"/>
      <c r="H86" s="920"/>
      <c r="I86" s="920"/>
      <c r="J86" s="920"/>
      <c r="K86" s="920"/>
      <c r="L86" s="920"/>
      <c r="M86" s="920"/>
      <c r="N86" s="920"/>
      <c r="O86" s="921"/>
      <c r="P86" s="921"/>
      <c r="Q86" s="921"/>
      <c r="R86" s="921"/>
      <c r="S86" s="1142"/>
      <c r="T86" s="1106"/>
      <c r="U86" s="1106"/>
      <c r="V86" s="1106"/>
      <c r="W86" s="1106"/>
      <c r="X86" s="1106"/>
      <c r="Y86" s="1106"/>
      <c r="Z86" s="1106"/>
      <c r="AA86" s="1106"/>
      <c r="AB86" s="1106"/>
      <c r="AC86" s="1106"/>
      <c r="AD86" s="1106"/>
      <c r="AE86" s="1106"/>
    </row>
    <row r="87" spans="1:36" s="923" customFormat="1" ht="12.75" customHeight="1" outlineLevel="1" x14ac:dyDescent="0.25">
      <c r="A87" s="879" t="s">
        <v>367</v>
      </c>
      <c r="B87" s="879"/>
      <c r="C87" s="920"/>
      <c r="D87" s="920"/>
      <c r="E87" s="920"/>
      <c r="F87" s="920"/>
      <c r="G87" s="920"/>
      <c r="H87" s="920"/>
      <c r="I87" s="920"/>
      <c r="J87" s="920"/>
      <c r="K87" s="920"/>
      <c r="L87" s="920"/>
      <c r="M87" s="920"/>
      <c r="N87" s="920"/>
      <c r="O87" s="921"/>
      <c r="P87" s="921"/>
      <c r="Q87" s="921"/>
      <c r="R87" s="921"/>
      <c r="S87" s="1142"/>
      <c r="T87" s="918"/>
      <c r="U87" s="918"/>
      <c r="V87" s="918"/>
      <c r="W87" s="918"/>
      <c r="X87" s="1106"/>
      <c r="Y87" s="918"/>
      <c r="Z87" s="918"/>
      <c r="AA87" s="918"/>
      <c r="AB87" s="918"/>
      <c r="AC87" s="1106"/>
      <c r="AD87" s="1106"/>
      <c r="AE87" s="1106"/>
    </row>
    <row r="88" spans="1:36" s="874" customFormat="1" ht="12.75" customHeight="1" outlineLevel="1" x14ac:dyDescent="0.25">
      <c r="A88" s="893" t="s">
        <v>77</v>
      </c>
      <c r="B88" s="924" t="s">
        <v>208</v>
      </c>
      <c r="C88" s="924" t="e">
        <f>+AVERAGE(C74:C87)</f>
        <v>#DIV/0!</v>
      </c>
      <c r="D88" s="925" t="e">
        <f t="shared" ref="D88:S88" si="23">+AVERAGE(D74:D87)</f>
        <v>#DIV/0!</v>
      </c>
      <c r="E88" s="925" t="e">
        <f t="shared" si="23"/>
        <v>#DIV/0!</v>
      </c>
      <c r="F88" s="925" t="e">
        <f t="shared" si="23"/>
        <v>#DIV/0!</v>
      </c>
      <c r="G88" s="925" t="e">
        <f t="shared" si="23"/>
        <v>#DIV/0!</v>
      </c>
      <c r="H88" s="925" t="e">
        <f t="shared" si="23"/>
        <v>#DIV/0!</v>
      </c>
      <c r="I88" s="925" t="e">
        <f t="shared" si="23"/>
        <v>#DIV/0!</v>
      </c>
      <c r="J88" s="925" t="e">
        <f t="shared" si="23"/>
        <v>#DIV/0!</v>
      </c>
      <c r="K88" s="925" t="e">
        <f t="shared" si="23"/>
        <v>#DIV/0!</v>
      </c>
      <c r="L88" s="925" t="e">
        <f t="shared" si="23"/>
        <v>#DIV/0!</v>
      </c>
      <c r="M88" s="925" t="e">
        <f t="shared" si="23"/>
        <v>#DIV/0!</v>
      </c>
      <c r="N88" s="925" t="e">
        <f t="shared" si="23"/>
        <v>#DIV/0!</v>
      </c>
      <c r="O88" s="925" t="e">
        <f t="shared" si="23"/>
        <v>#DIV/0!</v>
      </c>
      <c r="P88" s="925" t="e">
        <f t="shared" si="23"/>
        <v>#DIV/0!</v>
      </c>
      <c r="Q88" s="925" t="e">
        <f t="shared" si="23"/>
        <v>#DIV/0!</v>
      </c>
      <c r="R88" s="925" t="e">
        <f t="shared" si="23"/>
        <v>#DIV/0!</v>
      </c>
      <c r="S88" s="1143" t="e">
        <f t="shared" si="23"/>
        <v>#DIV/0!</v>
      </c>
      <c r="T88" s="1107"/>
      <c r="U88" s="1107"/>
      <c r="V88" s="1107"/>
      <c r="W88" s="1107"/>
      <c r="X88" s="1107"/>
      <c r="Y88" s="1107"/>
      <c r="Z88" s="1107"/>
      <c r="AA88" s="1107"/>
      <c r="AB88" s="1107"/>
      <c r="AC88" s="1107"/>
      <c r="AD88" s="1107"/>
      <c r="AE88" s="1107"/>
    </row>
    <row r="89" spans="1:36" ht="12.75" customHeight="1" outlineLevel="1" x14ac:dyDescent="0.25">
      <c r="T89" s="923"/>
      <c r="U89" s="923"/>
      <c r="V89" s="923"/>
      <c r="W89" s="923"/>
      <c r="X89" s="923"/>
      <c r="Y89" s="923"/>
      <c r="Z89" s="923"/>
      <c r="AA89" s="923"/>
      <c r="AB89" s="923"/>
      <c r="AC89" s="923"/>
      <c r="AD89" s="923"/>
      <c r="AE89" s="923"/>
      <c r="AF89" s="923"/>
      <c r="AG89" s="923"/>
      <c r="AH89" s="923"/>
      <c r="AI89" s="923"/>
      <c r="AJ89" s="923"/>
    </row>
    <row r="90" spans="1:36" s="908" customFormat="1" ht="12.75" customHeight="1" outlineLevel="1" x14ac:dyDescent="0.25">
      <c r="A90" s="906" t="s">
        <v>209</v>
      </c>
      <c r="B90" s="868" t="s">
        <v>194</v>
      </c>
      <c r="C90" s="868" t="s">
        <v>195</v>
      </c>
      <c r="D90" s="868" t="s">
        <v>196</v>
      </c>
      <c r="E90" s="868" t="s">
        <v>197</v>
      </c>
      <c r="F90" s="868" t="s">
        <v>198</v>
      </c>
      <c r="G90" s="868" t="s">
        <v>21</v>
      </c>
      <c r="H90" s="868" t="s">
        <v>199</v>
      </c>
      <c r="I90" s="868" t="s">
        <v>200</v>
      </c>
      <c r="J90" s="868" t="s">
        <v>201</v>
      </c>
      <c r="K90" s="868" t="s">
        <v>202</v>
      </c>
      <c r="L90" s="868" t="s">
        <v>203</v>
      </c>
      <c r="M90" s="868" t="s">
        <v>204</v>
      </c>
      <c r="N90" s="868" t="s">
        <v>205</v>
      </c>
      <c r="O90" s="868" t="s">
        <v>147</v>
      </c>
      <c r="P90" s="868" t="s">
        <v>148</v>
      </c>
      <c r="Q90" s="868" t="s">
        <v>149</v>
      </c>
      <c r="R90" s="868" t="s">
        <v>150</v>
      </c>
      <c r="S90" s="1141">
        <f>$S$11</f>
        <v>2022</v>
      </c>
      <c r="T90" s="1093"/>
      <c r="U90" s="1093"/>
      <c r="V90" s="1093"/>
      <c r="W90" s="1093"/>
      <c r="X90" s="1103"/>
      <c r="Y90" s="1103"/>
      <c r="Z90" s="1103"/>
      <c r="AA90" s="1103"/>
      <c r="AB90" s="1103"/>
      <c r="AC90" s="1103"/>
      <c r="AD90" s="1103"/>
      <c r="AE90" s="1103"/>
    </row>
    <row r="91" spans="1:36" s="874" customFormat="1" ht="12.75" customHeight="1" outlineLevel="1" x14ac:dyDescent="0.25">
      <c r="A91" s="879" t="s">
        <v>364</v>
      </c>
      <c r="B91" s="879" t="s">
        <v>364</v>
      </c>
      <c r="C91" s="926"/>
      <c r="D91" s="926"/>
      <c r="E91" s="926"/>
      <c r="F91" s="926"/>
      <c r="G91" s="926"/>
      <c r="H91" s="926"/>
      <c r="I91" s="926"/>
      <c r="J91" s="926"/>
      <c r="K91" s="926"/>
      <c r="L91" s="926"/>
      <c r="M91" s="926"/>
      <c r="N91" s="926"/>
      <c r="O91" s="927"/>
      <c r="P91" s="927"/>
      <c r="Q91" s="927"/>
      <c r="R91" s="927"/>
      <c r="S91" s="1144"/>
      <c r="T91" s="1108"/>
      <c r="U91" s="1108"/>
      <c r="V91" s="1108"/>
      <c r="W91" s="1108"/>
      <c r="X91" s="1108"/>
      <c r="Y91" s="1108"/>
      <c r="Z91" s="1108"/>
      <c r="AA91" s="1108"/>
      <c r="AB91" s="1108"/>
      <c r="AC91" s="1108"/>
      <c r="AD91" s="1108"/>
      <c r="AE91" s="1108"/>
    </row>
    <row r="92" spans="1:36" s="874" customFormat="1" ht="12.75" customHeight="1" outlineLevel="1" x14ac:dyDescent="0.25">
      <c r="A92" s="879" t="s">
        <v>365</v>
      </c>
      <c r="B92" s="879" t="s">
        <v>365</v>
      </c>
      <c r="C92" s="926"/>
      <c r="D92" s="926"/>
      <c r="E92" s="926"/>
      <c r="F92" s="926"/>
      <c r="G92" s="926"/>
      <c r="H92" s="926"/>
      <c r="I92" s="926"/>
      <c r="J92" s="926"/>
      <c r="K92" s="926"/>
      <c r="L92" s="926"/>
      <c r="M92" s="926"/>
      <c r="N92" s="926"/>
      <c r="O92" s="927"/>
      <c r="P92" s="927"/>
      <c r="Q92" s="927"/>
      <c r="R92" s="927"/>
      <c r="S92" s="1144"/>
      <c r="T92" s="1108"/>
      <c r="U92" s="1108"/>
      <c r="V92" s="1108"/>
      <c r="W92" s="1108"/>
      <c r="X92" s="1108"/>
      <c r="Y92" s="1108"/>
      <c r="Z92" s="1108"/>
      <c r="AA92" s="1108"/>
      <c r="AB92" s="1108"/>
      <c r="AC92" s="1108"/>
      <c r="AD92" s="1108"/>
      <c r="AE92" s="1108"/>
    </row>
    <row r="93" spans="1:36" s="874" customFormat="1" ht="12.75" customHeight="1" outlineLevel="1" x14ac:dyDescent="0.25">
      <c r="A93" s="879" t="s">
        <v>366</v>
      </c>
      <c r="B93" s="879" t="s">
        <v>366</v>
      </c>
      <c r="C93" s="926"/>
      <c r="D93" s="926"/>
      <c r="E93" s="926"/>
      <c r="F93" s="926"/>
      <c r="G93" s="926"/>
      <c r="H93" s="926"/>
      <c r="I93" s="926"/>
      <c r="J93" s="926"/>
      <c r="K93" s="926"/>
      <c r="L93" s="926"/>
      <c r="M93" s="926"/>
      <c r="N93" s="926"/>
      <c r="O93" s="927"/>
      <c r="P93" s="927"/>
      <c r="Q93" s="927"/>
      <c r="R93" s="927"/>
      <c r="S93" s="1144"/>
      <c r="T93" s="1108"/>
      <c r="U93" s="1108"/>
      <c r="V93" s="1108"/>
      <c r="W93" s="1108"/>
      <c r="X93" s="1108"/>
      <c r="Y93" s="1108"/>
      <c r="Z93" s="1108"/>
      <c r="AA93" s="1108"/>
      <c r="AB93" s="1108"/>
      <c r="AC93" s="1108"/>
      <c r="AD93" s="1108"/>
      <c r="AE93" s="1108"/>
    </row>
    <row r="94" spans="1:36" s="874" customFormat="1" ht="12.75" customHeight="1" outlineLevel="1" x14ac:dyDescent="0.25">
      <c r="A94" s="879" t="s">
        <v>368</v>
      </c>
      <c r="B94" s="879" t="s">
        <v>366</v>
      </c>
      <c r="C94" s="926"/>
      <c r="D94" s="926"/>
      <c r="E94" s="926"/>
      <c r="F94" s="926"/>
      <c r="G94" s="926"/>
      <c r="H94" s="926"/>
      <c r="I94" s="926"/>
      <c r="J94" s="926"/>
      <c r="K94" s="926"/>
      <c r="L94" s="926"/>
      <c r="M94" s="926"/>
      <c r="N94" s="926"/>
      <c r="O94" s="927"/>
      <c r="P94" s="927"/>
      <c r="Q94" s="927"/>
      <c r="R94" s="927"/>
      <c r="S94" s="1144"/>
      <c r="T94" s="1108"/>
      <c r="U94" s="1108"/>
      <c r="V94" s="1108"/>
      <c r="W94" s="1108"/>
      <c r="X94" s="1108"/>
      <c r="Y94" s="1108"/>
      <c r="Z94" s="1108"/>
      <c r="AA94" s="1108"/>
      <c r="AB94" s="1108"/>
      <c r="AC94" s="1108"/>
      <c r="AD94" s="1108"/>
      <c r="AE94" s="1108"/>
    </row>
    <row r="95" spans="1:36" s="874" customFormat="1" ht="12.75" customHeight="1" outlineLevel="1" x14ac:dyDescent="0.25">
      <c r="A95" s="879" t="s">
        <v>369</v>
      </c>
      <c r="B95" s="879" t="s">
        <v>368</v>
      </c>
      <c r="C95" s="926"/>
      <c r="D95" s="926"/>
      <c r="E95" s="926"/>
      <c r="F95" s="926"/>
      <c r="G95" s="926"/>
      <c r="H95" s="926"/>
      <c r="I95" s="926"/>
      <c r="J95" s="926"/>
      <c r="K95" s="926"/>
      <c r="L95" s="926"/>
      <c r="M95" s="926"/>
      <c r="N95" s="926"/>
      <c r="O95" s="927"/>
      <c r="P95" s="927"/>
      <c r="Q95" s="927"/>
      <c r="R95" s="927"/>
      <c r="S95" s="1144"/>
      <c r="T95" s="1108"/>
      <c r="U95" s="1108"/>
      <c r="V95" s="1108"/>
      <c r="W95" s="1108"/>
      <c r="X95" s="1108"/>
      <c r="Y95" s="1108"/>
      <c r="Z95" s="1108"/>
      <c r="AA95" s="1108"/>
      <c r="AB95" s="1108"/>
      <c r="AC95" s="1108"/>
      <c r="AD95" s="1108"/>
      <c r="AE95" s="1108"/>
    </row>
    <row r="96" spans="1:36" s="874" customFormat="1" ht="12.75" customHeight="1" outlineLevel="1" x14ac:dyDescent="0.25">
      <c r="A96" s="879" t="s">
        <v>370</v>
      </c>
      <c r="B96" s="879" t="s">
        <v>368</v>
      </c>
      <c r="C96" s="926"/>
      <c r="D96" s="926"/>
      <c r="E96" s="926"/>
      <c r="F96" s="926"/>
      <c r="G96" s="926"/>
      <c r="H96" s="926"/>
      <c r="I96" s="926"/>
      <c r="J96" s="926"/>
      <c r="K96" s="926"/>
      <c r="L96" s="926"/>
      <c r="M96" s="926"/>
      <c r="N96" s="926"/>
      <c r="O96" s="927"/>
      <c r="P96" s="927"/>
      <c r="Q96" s="927"/>
      <c r="R96" s="927"/>
      <c r="S96" s="1144"/>
      <c r="T96" s="1108"/>
      <c r="U96" s="1108"/>
      <c r="V96" s="1108"/>
      <c r="W96" s="1108"/>
      <c r="X96" s="1108"/>
      <c r="Y96" s="1108"/>
      <c r="Z96" s="1108"/>
      <c r="AA96" s="1108"/>
      <c r="AB96" s="1108"/>
      <c r="AC96" s="1108"/>
      <c r="AD96" s="1108"/>
      <c r="AE96" s="1108"/>
    </row>
    <row r="97" spans="1:36" s="874" customFormat="1" ht="12.75" customHeight="1" outlineLevel="1" x14ac:dyDescent="0.25">
      <c r="A97" s="879" t="s">
        <v>371</v>
      </c>
      <c r="B97" s="879" t="s">
        <v>368</v>
      </c>
      <c r="C97" s="926"/>
      <c r="D97" s="926"/>
      <c r="E97" s="926"/>
      <c r="F97" s="926"/>
      <c r="G97" s="926"/>
      <c r="H97" s="926"/>
      <c r="I97" s="926"/>
      <c r="J97" s="926"/>
      <c r="K97" s="926"/>
      <c r="L97" s="926"/>
      <c r="M97" s="926"/>
      <c r="N97" s="926"/>
      <c r="O97" s="927"/>
      <c r="P97" s="927"/>
      <c r="Q97" s="927"/>
      <c r="R97" s="927"/>
      <c r="S97" s="1144"/>
      <c r="T97" s="1108"/>
      <c r="U97" s="1108"/>
      <c r="V97" s="1108"/>
      <c r="W97" s="1108"/>
      <c r="X97" s="1108"/>
      <c r="Y97" s="1108"/>
      <c r="Z97" s="1108"/>
      <c r="AA97" s="1108"/>
      <c r="AB97" s="1108"/>
      <c r="AC97" s="1108"/>
      <c r="AD97" s="1108"/>
      <c r="AE97" s="1108"/>
    </row>
    <row r="98" spans="1:36" s="874" customFormat="1" ht="12.75" customHeight="1" outlineLevel="1" x14ac:dyDescent="0.25">
      <c r="A98" s="879" t="s">
        <v>372</v>
      </c>
      <c r="B98" s="879" t="s">
        <v>368</v>
      </c>
      <c r="C98" s="926"/>
      <c r="D98" s="926"/>
      <c r="E98" s="926"/>
      <c r="F98" s="926"/>
      <c r="G98" s="926"/>
      <c r="H98" s="926"/>
      <c r="I98" s="926"/>
      <c r="J98" s="926"/>
      <c r="K98" s="926"/>
      <c r="L98" s="926"/>
      <c r="M98" s="926"/>
      <c r="N98" s="926"/>
      <c r="O98" s="927"/>
      <c r="P98" s="927"/>
      <c r="Q98" s="927"/>
      <c r="R98" s="927"/>
      <c r="S98" s="1144"/>
      <c r="T98" s="1108"/>
      <c r="U98" s="1108"/>
      <c r="V98" s="1108"/>
      <c r="W98" s="1108"/>
      <c r="X98" s="1108"/>
      <c r="Y98" s="1108"/>
      <c r="Z98" s="1108"/>
      <c r="AA98" s="1108"/>
      <c r="AB98" s="1108"/>
      <c r="AC98" s="1108"/>
      <c r="AD98" s="1108"/>
      <c r="AE98" s="1108"/>
    </row>
    <row r="99" spans="1:36" s="874" customFormat="1" ht="12.75" customHeight="1" outlineLevel="1" x14ac:dyDescent="0.25">
      <c r="A99" s="879" t="s">
        <v>373</v>
      </c>
      <c r="B99" s="879" t="s">
        <v>366</v>
      </c>
      <c r="C99" s="926"/>
      <c r="D99" s="926"/>
      <c r="E99" s="926"/>
      <c r="F99" s="926"/>
      <c r="G99" s="926"/>
      <c r="H99" s="926"/>
      <c r="I99" s="926"/>
      <c r="J99" s="926"/>
      <c r="K99" s="926"/>
      <c r="L99" s="926"/>
      <c r="M99" s="926"/>
      <c r="N99" s="926"/>
      <c r="O99" s="927"/>
      <c r="P99" s="927"/>
      <c r="Q99" s="927"/>
      <c r="R99" s="927"/>
      <c r="S99" s="1144"/>
      <c r="T99" s="1108"/>
      <c r="U99" s="1108"/>
      <c r="V99" s="1108"/>
      <c r="W99" s="1108"/>
      <c r="X99" s="1108"/>
      <c r="Y99" s="1108"/>
      <c r="Z99" s="1108"/>
      <c r="AA99" s="1108"/>
      <c r="AB99" s="1108"/>
      <c r="AC99" s="1108"/>
      <c r="AD99" s="1108"/>
      <c r="AE99" s="1108"/>
    </row>
    <row r="100" spans="1:36" s="874" customFormat="1" ht="12.75" customHeight="1" outlineLevel="1" x14ac:dyDescent="0.25">
      <c r="A100" s="879" t="s">
        <v>374</v>
      </c>
      <c r="B100" s="879" t="s">
        <v>368</v>
      </c>
      <c r="C100" s="926"/>
      <c r="D100" s="926"/>
      <c r="E100" s="926"/>
      <c r="F100" s="926"/>
      <c r="G100" s="926"/>
      <c r="H100" s="926"/>
      <c r="I100" s="926"/>
      <c r="J100" s="926"/>
      <c r="K100" s="926"/>
      <c r="L100" s="926"/>
      <c r="M100" s="926"/>
      <c r="N100" s="926"/>
      <c r="O100" s="927"/>
      <c r="P100" s="927"/>
      <c r="Q100" s="927"/>
      <c r="R100" s="927"/>
      <c r="S100" s="1144"/>
      <c r="T100" s="1108"/>
      <c r="U100" s="1108"/>
      <c r="V100" s="1108"/>
      <c r="W100" s="1108"/>
      <c r="X100" s="1108"/>
      <c r="Y100" s="1108"/>
      <c r="Z100" s="1108"/>
      <c r="AA100" s="1108"/>
      <c r="AB100" s="1108"/>
      <c r="AC100" s="1108"/>
      <c r="AD100" s="1108"/>
      <c r="AE100" s="1108"/>
    </row>
    <row r="101" spans="1:36" s="874" customFormat="1" ht="12.75" customHeight="1" outlineLevel="1" x14ac:dyDescent="0.25">
      <c r="A101" s="879" t="s">
        <v>375</v>
      </c>
      <c r="B101" s="879" t="s">
        <v>366</v>
      </c>
      <c r="C101" s="926"/>
      <c r="D101" s="926"/>
      <c r="E101" s="926"/>
      <c r="F101" s="926"/>
      <c r="G101" s="926"/>
      <c r="H101" s="926"/>
      <c r="I101" s="926"/>
      <c r="J101" s="926"/>
      <c r="K101" s="926"/>
      <c r="L101" s="926"/>
      <c r="M101" s="926"/>
      <c r="N101" s="926"/>
      <c r="O101" s="927"/>
      <c r="P101" s="927"/>
      <c r="Q101" s="927"/>
      <c r="R101" s="927"/>
      <c r="S101" s="1144"/>
      <c r="T101" s="1108"/>
      <c r="U101" s="1108"/>
      <c r="V101" s="1108"/>
      <c r="W101" s="1108"/>
      <c r="X101" s="1108"/>
      <c r="Y101" s="1108"/>
      <c r="Z101" s="1108"/>
      <c r="AA101" s="1108"/>
      <c r="AB101" s="1108"/>
      <c r="AC101" s="1108"/>
      <c r="AD101" s="1108"/>
      <c r="AE101" s="1108"/>
    </row>
    <row r="102" spans="1:36" s="874" customFormat="1" ht="12.75" customHeight="1" outlineLevel="1" x14ac:dyDescent="0.25">
      <c r="A102" s="879" t="s">
        <v>376</v>
      </c>
      <c r="B102" s="879" t="s">
        <v>368</v>
      </c>
      <c r="C102" s="926"/>
      <c r="D102" s="926"/>
      <c r="E102" s="926"/>
      <c r="F102" s="926"/>
      <c r="G102" s="926"/>
      <c r="H102" s="926"/>
      <c r="I102" s="926"/>
      <c r="J102" s="926"/>
      <c r="K102" s="926"/>
      <c r="L102" s="926"/>
      <c r="M102" s="926"/>
      <c r="N102" s="926"/>
      <c r="O102" s="927"/>
      <c r="P102" s="927"/>
      <c r="Q102" s="927"/>
      <c r="R102" s="927"/>
      <c r="S102" s="1144"/>
      <c r="T102" s="1108"/>
      <c r="U102" s="1108"/>
      <c r="V102" s="1108"/>
      <c r="W102" s="1108"/>
      <c r="X102" s="1108"/>
      <c r="Y102" s="1108"/>
      <c r="Z102" s="1108"/>
      <c r="AA102" s="1108"/>
      <c r="AB102" s="1108"/>
      <c r="AC102" s="1108"/>
      <c r="AD102" s="1108"/>
      <c r="AE102" s="1108"/>
    </row>
    <row r="103" spans="1:36" s="874" customFormat="1" ht="12.75" customHeight="1" outlineLevel="1" x14ac:dyDescent="0.25">
      <c r="A103" s="879" t="s">
        <v>377</v>
      </c>
      <c r="B103" s="879" t="s">
        <v>365</v>
      </c>
      <c r="C103" s="926"/>
      <c r="D103" s="926"/>
      <c r="E103" s="926"/>
      <c r="F103" s="926"/>
      <c r="G103" s="926"/>
      <c r="H103" s="926"/>
      <c r="I103" s="926"/>
      <c r="J103" s="926"/>
      <c r="K103" s="926"/>
      <c r="L103" s="926"/>
      <c r="M103" s="926"/>
      <c r="N103" s="926"/>
      <c r="O103" s="927"/>
      <c r="P103" s="927"/>
      <c r="Q103" s="927"/>
      <c r="R103" s="927"/>
      <c r="S103" s="1144"/>
      <c r="T103" s="1108"/>
      <c r="U103" s="1108"/>
      <c r="V103" s="1108"/>
      <c r="W103" s="1108"/>
      <c r="X103" s="1108"/>
      <c r="Y103" s="1108"/>
      <c r="Z103" s="1108"/>
      <c r="AA103" s="1108"/>
      <c r="AB103" s="1108"/>
      <c r="AC103" s="1108"/>
      <c r="AD103" s="1108"/>
      <c r="AE103" s="1108"/>
    </row>
    <row r="104" spans="1:36" s="923" customFormat="1" ht="12.75" customHeight="1" outlineLevel="1" x14ac:dyDescent="0.25">
      <c r="A104" s="879" t="s">
        <v>367</v>
      </c>
      <c r="B104" s="879"/>
      <c r="C104" s="926"/>
      <c r="D104" s="926"/>
      <c r="E104" s="926"/>
      <c r="F104" s="926"/>
      <c r="G104" s="926"/>
      <c r="H104" s="926"/>
      <c r="I104" s="926"/>
      <c r="J104" s="926"/>
      <c r="K104" s="926"/>
      <c r="L104" s="926"/>
      <c r="M104" s="926"/>
      <c r="N104" s="926"/>
      <c r="O104" s="927"/>
      <c r="P104" s="927"/>
      <c r="Q104" s="927"/>
      <c r="R104" s="927"/>
      <c r="S104" s="1144"/>
      <c r="T104" s="1108"/>
      <c r="U104" s="1108"/>
      <c r="V104" s="1108"/>
      <c r="W104" s="1108"/>
      <c r="X104" s="1108"/>
      <c r="Y104" s="1108"/>
      <c r="Z104" s="1108"/>
      <c r="AA104" s="1108"/>
      <c r="AB104" s="1108"/>
      <c r="AC104" s="1108"/>
      <c r="AD104" s="1108"/>
      <c r="AE104" s="1108"/>
    </row>
    <row r="105" spans="1:36" s="874" customFormat="1" ht="12.75" customHeight="1" outlineLevel="1" x14ac:dyDescent="0.25">
      <c r="A105" s="893" t="s">
        <v>77</v>
      </c>
      <c r="B105" s="894" t="s">
        <v>206</v>
      </c>
      <c r="C105" s="912">
        <f t="shared" ref="C105:N105" si="24">SUM(C91:C103)</f>
        <v>0</v>
      </c>
      <c r="D105" s="928">
        <f t="shared" si="24"/>
        <v>0</v>
      </c>
      <c r="E105" s="928">
        <f t="shared" si="24"/>
        <v>0</v>
      </c>
      <c r="F105" s="928">
        <f t="shared" si="24"/>
        <v>0</v>
      </c>
      <c r="G105" s="928">
        <f t="shared" si="24"/>
        <v>0</v>
      </c>
      <c r="H105" s="928">
        <f t="shared" si="24"/>
        <v>0</v>
      </c>
      <c r="I105" s="928">
        <f t="shared" si="24"/>
        <v>0</v>
      </c>
      <c r="J105" s="928">
        <f t="shared" si="24"/>
        <v>0</v>
      </c>
      <c r="K105" s="928">
        <f t="shared" si="24"/>
        <v>0</v>
      </c>
      <c r="L105" s="928">
        <f t="shared" si="24"/>
        <v>0</v>
      </c>
      <c r="M105" s="928">
        <f t="shared" si="24"/>
        <v>0</v>
      </c>
      <c r="N105" s="928">
        <f t="shared" si="24"/>
        <v>0</v>
      </c>
      <c r="O105" s="928">
        <f t="shared" ref="O105" si="25">SUM(C105:E105)</f>
        <v>0</v>
      </c>
      <c r="P105" s="928">
        <f t="shared" ref="P105" si="26">SUM(F105:H105)</f>
        <v>0</v>
      </c>
      <c r="Q105" s="928">
        <f t="shared" ref="Q105" si="27">SUM(I105:K105)</f>
        <v>0</v>
      </c>
      <c r="R105" s="928">
        <f t="shared" ref="R105" si="28">SUM(L105:N105)</f>
        <v>0</v>
      </c>
      <c r="S105" s="1145">
        <f t="shared" ref="S105" si="29">SUM(O105:R105)</f>
        <v>0</v>
      </c>
      <c r="T105" s="1109"/>
      <c r="U105" s="1109"/>
      <c r="V105" s="1109"/>
      <c r="W105" s="1109"/>
      <c r="X105" s="1109"/>
      <c r="Y105" s="1109"/>
      <c r="Z105" s="1109"/>
      <c r="AA105" s="1109"/>
      <c r="AB105" s="1109"/>
      <c r="AC105" s="1109"/>
      <c r="AD105" s="1109"/>
      <c r="AE105" s="1110"/>
    </row>
    <row r="106" spans="1:36" ht="12.75" customHeight="1" outlineLevel="1" x14ac:dyDescent="0.25">
      <c r="T106" s="923"/>
      <c r="U106" s="923"/>
      <c r="V106" s="923"/>
      <c r="W106" s="923"/>
      <c r="X106" s="923"/>
      <c r="Y106" s="923"/>
      <c r="Z106" s="923"/>
      <c r="AA106" s="923"/>
      <c r="AB106" s="923"/>
      <c r="AC106" s="923"/>
      <c r="AD106" s="923"/>
      <c r="AE106" s="923"/>
      <c r="AF106" s="923"/>
      <c r="AG106" s="923"/>
      <c r="AH106" s="923"/>
      <c r="AI106" s="923"/>
      <c r="AJ106" s="923"/>
    </row>
    <row r="107" spans="1:36" x14ac:dyDescent="0.25">
      <c r="A107" s="1434" t="s">
        <v>210</v>
      </c>
      <c r="B107" s="1434" t="s">
        <v>194</v>
      </c>
      <c r="C107" s="868" t="s">
        <v>195</v>
      </c>
      <c r="D107" s="868" t="s">
        <v>196</v>
      </c>
      <c r="E107" s="868" t="s">
        <v>197</v>
      </c>
      <c r="F107" s="868" t="s">
        <v>198</v>
      </c>
      <c r="G107" s="868" t="s">
        <v>21</v>
      </c>
      <c r="H107" s="868" t="s">
        <v>199</v>
      </c>
      <c r="I107" s="868" t="s">
        <v>200</v>
      </c>
      <c r="J107" s="868" t="s">
        <v>201</v>
      </c>
      <c r="K107" s="868" t="s">
        <v>202</v>
      </c>
      <c r="L107" s="868" t="s">
        <v>203</v>
      </c>
      <c r="M107" s="868" t="s">
        <v>204</v>
      </c>
      <c r="N107" s="868" t="s">
        <v>205</v>
      </c>
      <c r="O107" s="868" t="s">
        <v>147</v>
      </c>
      <c r="P107" s="868" t="s">
        <v>148</v>
      </c>
      <c r="Q107" s="868" t="s">
        <v>149</v>
      </c>
      <c r="R107" s="868" t="s">
        <v>150</v>
      </c>
      <c r="S107" s="1429">
        <f t="shared" ref="S107" si="30">S11</f>
        <v>2022</v>
      </c>
      <c r="T107" s="1093"/>
      <c r="U107" s="1093"/>
      <c r="V107" s="1093"/>
      <c r="W107" s="1093"/>
      <c r="X107" s="1130"/>
      <c r="Y107" s="1093"/>
      <c r="Z107" s="1093"/>
      <c r="AA107" s="1093"/>
      <c r="AB107" s="1093"/>
      <c r="AC107" s="1130"/>
      <c r="AD107" s="1130"/>
      <c r="AE107" s="1130"/>
      <c r="AF107" s="923"/>
      <c r="AG107" s="923"/>
      <c r="AH107" s="923"/>
      <c r="AI107" s="923"/>
      <c r="AJ107" s="923"/>
    </row>
    <row r="108" spans="1:36" s="869" customFormat="1" x14ac:dyDescent="0.25">
      <c r="A108" s="1435"/>
      <c r="B108" s="1435"/>
      <c r="C108" s="868" t="str">
        <f t="shared" ref="C108:R108" si="31">C12</f>
        <v>факт</v>
      </c>
      <c r="D108" s="868" t="str">
        <f t="shared" si="31"/>
        <v>факт</v>
      </c>
      <c r="E108" s="868" t="str">
        <f t="shared" si="31"/>
        <v>факт</v>
      </c>
      <c r="F108" s="868" t="str">
        <f t="shared" si="31"/>
        <v>факт</v>
      </c>
      <c r="G108" s="868" t="str">
        <f t="shared" si="31"/>
        <v>факт</v>
      </c>
      <c r="H108" s="868" t="str">
        <f t="shared" si="31"/>
        <v>факт</v>
      </c>
      <c r="I108" s="868" t="str">
        <f t="shared" si="31"/>
        <v>факт</v>
      </c>
      <c r="J108" s="868" t="str">
        <f t="shared" si="31"/>
        <v>факт</v>
      </c>
      <c r="K108" s="868" t="str">
        <f t="shared" si="31"/>
        <v>факт</v>
      </c>
      <c r="L108" s="868" t="str">
        <f t="shared" si="31"/>
        <v>факт</v>
      </c>
      <c r="M108" s="868" t="str">
        <f t="shared" si="31"/>
        <v>факт</v>
      </c>
      <c r="N108" s="868" t="str">
        <f t="shared" si="31"/>
        <v>факт</v>
      </c>
      <c r="O108" s="868" t="str">
        <f t="shared" si="31"/>
        <v>план</v>
      </c>
      <c r="P108" s="868" t="str">
        <f t="shared" si="31"/>
        <v>план</v>
      </c>
      <c r="Q108" s="868" t="str">
        <f t="shared" si="31"/>
        <v>план</v>
      </c>
      <c r="R108" s="868" t="str">
        <f t="shared" si="31"/>
        <v>план</v>
      </c>
      <c r="S108" s="1430"/>
      <c r="T108" s="1093"/>
      <c r="U108" s="1093"/>
      <c r="V108" s="1093"/>
      <c r="W108" s="1093"/>
      <c r="X108" s="1130"/>
      <c r="Y108" s="1093"/>
      <c r="Z108" s="1093"/>
      <c r="AA108" s="1093"/>
      <c r="AB108" s="1093"/>
      <c r="AC108" s="1130"/>
      <c r="AD108" s="1130"/>
      <c r="AE108" s="1130"/>
      <c r="AF108" s="908"/>
      <c r="AG108" s="908"/>
      <c r="AH108" s="908"/>
      <c r="AI108" s="908"/>
      <c r="AJ108" s="908"/>
    </row>
    <row r="109" spans="1:36" ht="12.75" customHeight="1" outlineLevel="1" x14ac:dyDescent="0.25">
      <c r="A109" s="879" t="s">
        <v>364</v>
      </c>
      <c r="B109" s="879" t="s">
        <v>364</v>
      </c>
      <c r="C109" s="891" t="e">
        <f t="shared" ref="C109:N111" si="32">(C57-C91)*C42</f>
        <v>#DIV/0!</v>
      </c>
      <c r="D109" s="891" t="e">
        <f t="shared" si="32"/>
        <v>#DIV/0!</v>
      </c>
      <c r="E109" s="891" t="e">
        <f t="shared" si="32"/>
        <v>#DIV/0!</v>
      </c>
      <c r="F109" s="891" t="e">
        <f t="shared" si="32"/>
        <v>#DIV/0!</v>
      </c>
      <c r="G109" s="891" t="e">
        <f t="shared" si="32"/>
        <v>#DIV/0!</v>
      </c>
      <c r="H109" s="891" t="e">
        <f t="shared" si="32"/>
        <v>#DIV/0!</v>
      </c>
      <c r="I109" s="891" t="e">
        <f t="shared" si="32"/>
        <v>#DIV/0!</v>
      </c>
      <c r="J109" s="891" t="e">
        <f t="shared" si="32"/>
        <v>#DIV/0!</v>
      </c>
      <c r="K109" s="891" t="e">
        <f t="shared" si="32"/>
        <v>#DIV/0!</v>
      </c>
      <c r="L109" s="891" t="e">
        <f t="shared" si="32"/>
        <v>#DIV/0!</v>
      </c>
      <c r="M109" s="891" t="e">
        <f t="shared" si="32"/>
        <v>#DIV/0!</v>
      </c>
      <c r="N109" s="891" t="e">
        <f t="shared" si="32"/>
        <v>#DIV/0!</v>
      </c>
      <c r="O109" s="905" t="e">
        <f>SUM(C109:E109)</f>
        <v>#DIV/0!</v>
      </c>
      <c r="P109" s="905" t="e">
        <f>SUM(F109:H109)</f>
        <v>#DIV/0!</v>
      </c>
      <c r="Q109" s="905" t="e">
        <f>SUM(I109:K109)</f>
        <v>#DIV/0!</v>
      </c>
      <c r="R109" s="905" t="e">
        <f>SUM(L109:N109)</f>
        <v>#DIV/0!</v>
      </c>
      <c r="S109" s="1146" t="e">
        <f>SUM(O109:R109)</f>
        <v>#DIV/0!</v>
      </c>
      <c r="T109" s="1098"/>
      <c r="U109" s="1098"/>
      <c r="V109" s="1098"/>
      <c r="W109" s="1098"/>
      <c r="X109" s="1098"/>
      <c r="Y109" s="1098"/>
      <c r="Z109" s="1098"/>
      <c r="AA109" s="1098"/>
      <c r="AB109" s="1098"/>
      <c r="AC109" s="1098"/>
      <c r="AD109" s="1098"/>
      <c r="AE109" s="1098"/>
      <c r="AF109" s="874"/>
      <c r="AG109" s="874"/>
      <c r="AH109" s="923"/>
      <c r="AI109" s="923"/>
      <c r="AJ109" s="923"/>
    </row>
    <row r="110" spans="1:36" ht="12.75" customHeight="1" outlineLevel="1" x14ac:dyDescent="0.25">
      <c r="A110" s="879" t="s">
        <v>365</v>
      </c>
      <c r="B110" s="879" t="s">
        <v>365</v>
      </c>
      <c r="C110" s="891" t="e">
        <f t="shared" si="32"/>
        <v>#DIV/0!</v>
      </c>
      <c r="D110" s="891" t="e">
        <f t="shared" si="32"/>
        <v>#DIV/0!</v>
      </c>
      <c r="E110" s="891" t="e">
        <f t="shared" si="32"/>
        <v>#DIV/0!</v>
      </c>
      <c r="F110" s="891" t="e">
        <f t="shared" si="32"/>
        <v>#DIV/0!</v>
      </c>
      <c r="G110" s="891" t="e">
        <f t="shared" si="32"/>
        <v>#DIV/0!</v>
      </c>
      <c r="H110" s="891" t="e">
        <f t="shared" si="32"/>
        <v>#DIV/0!</v>
      </c>
      <c r="I110" s="891" t="e">
        <f t="shared" si="32"/>
        <v>#DIV/0!</v>
      </c>
      <c r="J110" s="891" t="e">
        <f t="shared" si="32"/>
        <v>#DIV/0!</v>
      </c>
      <c r="K110" s="891" t="e">
        <f t="shared" si="32"/>
        <v>#DIV/0!</v>
      </c>
      <c r="L110" s="891" t="e">
        <f t="shared" si="32"/>
        <v>#DIV/0!</v>
      </c>
      <c r="M110" s="891" t="e">
        <f t="shared" si="32"/>
        <v>#DIV/0!</v>
      </c>
      <c r="N110" s="891" t="e">
        <f t="shared" si="32"/>
        <v>#DIV/0!</v>
      </c>
      <c r="O110" s="905" t="e">
        <f t="shared" ref="O110:O122" si="33">SUM(C110:E110)</f>
        <v>#DIV/0!</v>
      </c>
      <c r="P110" s="905" t="e">
        <f t="shared" ref="P110:P122" si="34">SUM(F110:H110)</f>
        <v>#DIV/0!</v>
      </c>
      <c r="Q110" s="905" t="e">
        <f t="shared" ref="Q110:Q122" si="35">SUM(I110:K110)</f>
        <v>#DIV/0!</v>
      </c>
      <c r="R110" s="905" t="e">
        <f t="shared" ref="R110:R122" si="36">SUM(L110:N110)</f>
        <v>#DIV/0!</v>
      </c>
      <c r="S110" s="1146" t="e">
        <f t="shared" ref="S110:S122" si="37">SUM(O110:R110)</f>
        <v>#DIV/0!</v>
      </c>
      <c r="T110" s="1098"/>
      <c r="U110" s="1098"/>
      <c r="V110" s="1098"/>
      <c r="W110" s="1098"/>
      <c r="X110" s="1098"/>
      <c r="Y110" s="1098"/>
      <c r="Z110" s="1098"/>
      <c r="AA110" s="1098"/>
      <c r="AB110" s="1098"/>
      <c r="AC110" s="1098"/>
      <c r="AD110" s="1098"/>
      <c r="AE110" s="1098"/>
      <c r="AF110" s="874"/>
      <c r="AG110" s="874"/>
      <c r="AH110" s="923"/>
      <c r="AI110" s="923"/>
      <c r="AJ110" s="923"/>
    </row>
    <row r="111" spans="1:36" ht="12.75" customHeight="1" outlineLevel="1" x14ac:dyDescent="0.25">
      <c r="A111" s="879" t="s">
        <v>366</v>
      </c>
      <c r="B111" s="879" t="s">
        <v>366</v>
      </c>
      <c r="C111" s="891" t="e">
        <f>(C59-C93)*C44</f>
        <v>#DIV/0!</v>
      </c>
      <c r="D111" s="891" t="e">
        <f t="shared" si="32"/>
        <v>#DIV/0!</v>
      </c>
      <c r="E111" s="891" t="e">
        <f>(E59-E93)*E44</f>
        <v>#DIV/0!</v>
      </c>
      <c r="F111" s="891" t="e">
        <f t="shared" si="32"/>
        <v>#DIV/0!</v>
      </c>
      <c r="G111" s="891" t="e">
        <f t="shared" si="32"/>
        <v>#DIV/0!</v>
      </c>
      <c r="H111" s="891" t="e">
        <f t="shared" si="32"/>
        <v>#DIV/0!</v>
      </c>
      <c r="I111" s="891" t="e">
        <f t="shared" si="32"/>
        <v>#DIV/0!</v>
      </c>
      <c r="J111" s="891" t="e">
        <f t="shared" si="32"/>
        <v>#DIV/0!</v>
      </c>
      <c r="K111" s="891" t="e">
        <f t="shared" si="32"/>
        <v>#DIV/0!</v>
      </c>
      <c r="L111" s="891" t="e">
        <f t="shared" si="32"/>
        <v>#DIV/0!</v>
      </c>
      <c r="M111" s="891" t="e">
        <f t="shared" si="32"/>
        <v>#DIV/0!</v>
      </c>
      <c r="N111" s="891" t="e">
        <f>(N59-N93)*N44</f>
        <v>#DIV/0!</v>
      </c>
      <c r="O111" s="905" t="e">
        <f t="shared" si="33"/>
        <v>#DIV/0!</v>
      </c>
      <c r="P111" s="905" t="e">
        <f t="shared" si="34"/>
        <v>#DIV/0!</v>
      </c>
      <c r="Q111" s="905" t="e">
        <f t="shared" si="35"/>
        <v>#DIV/0!</v>
      </c>
      <c r="R111" s="905" t="e">
        <f t="shared" si="36"/>
        <v>#DIV/0!</v>
      </c>
      <c r="S111" s="1146" t="e">
        <f t="shared" si="37"/>
        <v>#DIV/0!</v>
      </c>
      <c r="T111" s="1098"/>
      <c r="U111" s="1098"/>
      <c r="V111" s="1098"/>
      <c r="W111" s="1098"/>
      <c r="X111" s="1098"/>
      <c r="Y111" s="1098"/>
      <c r="Z111" s="1098"/>
      <c r="AA111" s="1098"/>
      <c r="AB111" s="1098"/>
      <c r="AC111" s="1098"/>
      <c r="AD111" s="1098"/>
      <c r="AE111" s="1098"/>
      <c r="AF111" s="874"/>
      <c r="AG111" s="874"/>
      <c r="AH111" s="923"/>
      <c r="AI111" s="923"/>
      <c r="AJ111" s="923"/>
    </row>
    <row r="112" spans="1:36" ht="12.75" customHeight="1" outlineLevel="1" x14ac:dyDescent="0.25">
      <c r="A112" s="879" t="s">
        <v>368</v>
      </c>
      <c r="B112" s="879" t="s">
        <v>366</v>
      </c>
      <c r="C112" s="891" t="e">
        <f t="shared" ref="C112:N122" si="38">(C60-C94)*C45</f>
        <v>#DIV/0!</v>
      </c>
      <c r="D112" s="891" t="e">
        <f t="shared" si="38"/>
        <v>#DIV/0!</v>
      </c>
      <c r="E112" s="891" t="e">
        <f t="shared" si="38"/>
        <v>#DIV/0!</v>
      </c>
      <c r="F112" s="891" t="e">
        <f t="shared" si="38"/>
        <v>#DIV/0!</v>
      </c>
      <c r="G112" s="891" t="e">
        <f t="shared" si="38"/>
        <v>#DIV/0!</v>
      </c>
      <c r="H112" s="891" t="e">
        <f t="shared" si="38"/>
        <v>#DIV/0!</v>
      </c>
      <c r="I112" s="891" t="e">
        <f t="shared" si="38"/>
        <v>#DIV/0!</v>
      </c>
      <c r="J112" s="891" t="e">
        <f t="shared" si="38"/>
        <v>#DIV/0!</v>
      </c>
      <c r="K112" s="891" t="e">
        <f t="shared" si="38"/>
        <v>#DIV/0!</v>
      </c>
      <c r="L112" s="891" t="e">
        <f t="shared" si="38"/>
        <v>#DIV/0!</v>
      </c>
      <c r="M112" s="891" t="e">
        <f t="shared" si="38"/>
        <v>#DIV/0!</v>
      </c>
      <c r="N112" s="891" t="e">
        <f t="shared" si="38"/>
        <v>#DIV/0!</v>
      </c>
      <c r="O112" s="905" t="e">
        <f t="shared" si="33"/>
        <v>#DIV/0!</v>
      </c>
      <c r="P112" s="905" t="e">
        <f t="shared" si="34"/>
        <v>#DIV/0!</v>
      </c>
      <c r="Q112" s="905" t="e">
        <f t="shared" si="35"/>
        <v>#DIV/0!</v>
      </c>
      <c r="R112" s="905" t="e">
        <f t="shared" si="36"/>
        <v>#DIV/0!</v>
      </c>
      <c r="S112" s="1146" t="e">
        <f t="shared" si="37"/>
        <v>#DIV/0!</v>
      </c>
      <c r="T112" s="1098"/>
      <c r="U112" s="1098"/>
      <c r="V112" s="1098"/>
      <c r="W112" s="1098"/>
      <c r="X112" s="1098"/>
      <c r="Y112" s="1098"/>
      <c r="Z112" s="1098"/>
      <c r="AA112" s="1098"/>
      <c r="AB112" s="1098"/>
      <c r="AC112" s="1098"/>
      <c r="AD112" s="1098"/>
      <c r="AE112" s="1098"/>
      <c r="AF112" s="874"/>
      <c r="AG112" s="874"/>
      <c r="AH112" s="923"/>
      <c r="AI112" s="923"/>
      <c r="AJ112" s="923"/>
    </row>
    <row r="113" spans="1:36" ht="12.75" customHeight="1" outlineLevel="1" x14ac:dyDescent="0.25">
      <c r="A113" s="879" t="s">
        <v>369</v>
      </c>
      <c r="B113" s="879" t="s">
        <v>368</v>
      </c>
      <c r="C113" s="891" t="e">
        <f t="shared" si="38"/>
        <v>#DIV/0!</v>
      </c>
      <c r="D113" s="891" t="e">
        <f t="shared" si="38"/>
        <v>#DIV/0!</v>
      </c>
      <c r="E113" s="891" t="e">
        <f t="shared" si="38"/>
        <v>#DIV/0!</v>
      </c>
      <c r="F113" s="891" t="e">
        <f t="shared" si="38"/>
        <v>#DIV/0!</v>
      </c>
      <c r="G113" s="891" t="e">
        <f t="shared" si="38"/>
        <v>#DIV/0!</v>
      </c>
      <c r="H113" s="891" t="e">
        <f t="shared" si="38"/>
        <v>#DIV/0!</v>
      </c>
      <c r="I113" s="891" t="e">
        <f t="shared" si="38"/>
        <v>#DIV/0!</v>
      </c>
      <c r="J113" s="891" t="e">
        <f t="shared" si="38"/>
        <v>#DIV/0!</v>
      </c>
      <c r="K113" s="891" t="e">
        <f t="shared" si="38"/>
        <v>#DIV/0!</v>
      </c>
      <c r="L113" s="891" t="e">
        <f t="shared" si="38"/>
        <v>#DIV/0!</v>
      </c>
      <c r="M113" s="891" t="e">
        <f t="shared" si="38"/>
        <v>#DIV/0!</v>
      </c>
      <c r="N113" s="891" t="e">
        <f t="shared" si="38"/>
        <v>#DIV/0!</v>
      </c>
      <c r="O113" s="905" t="e">
        <f t="shared" si="33"/>
        <v>#DIV/0!</v>
      </c>
      <c r="P113" s="905" t="e">
        <f t="shared" si="34"/>
        <v>#DIV/0!</v>
      </c>
      <c r="Q113" s="905" t="e">
        <f t="shared" si="35"/>
        <v>#DIV/0!</v>
      </c>
      <c r="R113" s="905" t="e">
        <f t="shared" si="36"/>
        <v>#DIV/0!</v>
      </c>
      <c r="S113" s="1146" t="e">
        <f t="shared" si="37"/>
        <v>#DIV/0!</v>
      </c>
      <c r="T113" s="1098"/>
      <c r="U113" s="1098"/>
      <c r="V113" s="1098"/>
      <c r="W113" s="1098"/>
      <c r="X113" s="1098"/>
      <c r="Y113" s="1098"/>
      <c r="Z113" s="1098"/>
      <c r="AA113" s="1098"/>
      <c r="AB113" s="1098"/>
      <c r="AC113" s="1098"/>
      <c r="AD113" s="1098"/>
      <c r="AE113" s="1098"/>
      <c r="AF113" s="874"/>
      <c r="AG113" s="874"/>
      <c r="AH113" s="923"/>
      <c r="AI113" s="923"/>
      <c r="AJ113" s="923"/>
    </row>
    <row r="114" spans="1:36" ht="12.75" customHeight="1" outlineLevel="1" x14ac:dyDescent="0.25">
      <c r="A114" s="879" t="s">
        <v>370</v>
      </c>
      <c r="B114" s="879" t="s">
        <v>368</v>
      </c>
      <c r="C114" s="891" t="e">
        <f t="shared" si="38"/>
        <v>#DIV/0!</v>
      </c>
      <c r="D114" s="891" t="e">
        <f t="shared" si="38"/>
        <v>#DIV/0!</v>
      </c>
      <c r="E114" s="891" t="e">
        <f t="shared" si="38"/>
        <v>#DIV/0!</v>
      </c>
      <c r="F114" s="891" t="e">
        <f t="shared" si="38"/>
        <v>#DIV/0!</v>
      </c>
      <c r="G114" s="891" t="e">
        <f t="shared" si="38"/>
        <v>#DIV/0!</v>
      </c>
      <c r="H114" s="891" t="e">
        <f t="shared" si="38"/>
        <v>#DIV/0!</v>
      </c>
      <c r="I114" s="891" t="e">
        <f t="shared" si="38"/>
        <v>#DIV/0!</v>
      </c>
      <c r="J114" s="891" t="e">
        <f t="shared" si="38"/>
        <v>#DIV/0!</v>
      </c>
      <c r="K114" s="891" t="e">
        <f t="shared" si="38"/>
        <v>#DIV/0!</v>
      </c>
      <c r="L114" s="891" t="e">
        <f t="shared" si="38"/>
        <v>#DIV/0!</v>
      </c>
      <c r="M114" s="891" t="e">
        <f t="shared" si="38"/>
        <v>#DIV/0!</v>
      </c>
      <c r="N114" s="891" t="e">
        <f t="shared" si="38"/>
        <v>#DIV/0!</v>
      </c>
      <c r="O114" s="905" t="e">
        <f t="shared" si="33"/>
        <v>#DIV/0!</v>
      </c>
      <c r="P114" s="905" t="e">
        <f t="shared" si="34"/>
        <v>#DIV/0!</v>
      </c>
      <c r="Q114" s="905" t="e">
        <f t="shared" si="35"/>
        <v>#DIV/0!</v>
      </c>
      <c r="R114" s="905" t="e">
        <f t="shared" si="36"/>
        <v>#DIV/0!</v>
      </c>
      <c r="S114" s="1146" t="e">
        <f t="shared" si="37"/>
        <v>#DIV/0!</v>
      </c>
      <c r="T114" s="1098"/>
      <c r="U114" s="1098"/>
      <c r="V114" s="1098"/>
      <c r="W114" s="1098"/>
      <c r="X114" s="1098"/>
      <c r="Y114" s="1098"/>
      <c r="Z114" s="1098"/>
      <c r="AA114" s="1098"/>
      <c r="AB114" s="1098"/>
      <c r="AC114" s="1098"/>
      <c r="AD114" s="1098"/>
      <c r="AE114" s="1098"/>
      <c r="AF114" s="874"/>
      <c r="AG114" s="874"/>
      <c r="AH114" s="923"/>
      <c r="AI114" s="923"/>
      <c r="AJ114" s="923"/>
    </row>
    <row r="115" spans="1:36" ht="12.75" customHeight="1" outlineLevel="1" x14ac:dyDescent="0.25">
      <c r="A115" s="879" t="s">
        <v>371</v>
      </c>
      <c r="B115" s="879" t="s">
        <v>368</v>
      </c>
      <c r="C115" s="891" t="e">
        <f t="shared" si="38"/>
        <v>#DIV/0!</v>
      </c>
      <c r="D115" s="891" t="e">
        <f t="shared" si="38"/>
        <v>#DIV/0!</v>
      </c>
      <c r="E115" s="891" t="e">
        <f t="shared" si="38"/>
        <v>#DIV/0!</v>
      </c>
      <c r="F115" s="891" t="e">
        <f t="shared" si="38"/>
        <v>#DIV/0!</v>
      </c>
      <c r="G115" s="891" t="e">
        <f t="shared" si="38"/>
        <v>#DIV/0!</v>
      </c>
      <c r="H115" s="891" t="e">
        <f t="shared" si="38"/>
        <v>#DIV/0!</v>
      </c>
      <c r="I115" s="891" t="e">
        <f t="shared" si="38"/>
        <v>#DIV/0!</v>
      </c>
      <c r="J115" s="891" t="e">
        <f t="shared" si="38"/>
        <v>#DIV/0!</v>
      </c>
      <c r="K115" s="891" t="e">
        <f t="shared" si="38"/>
        <v>#DIV/0!</v>
      </c>
      <c r="L115" s="891" t="e">
        <f t="shared" si="38"/>
        <v>#DIV/0!</v>
      </c>
      <c r="M115" s="891" t="e">
        <f t="shared" si="38"/>
        <v>#DIV/0!</v>
      </c>
      <c r="N115" s="891" t="e">
        <f t="shared" si="38"/>
        <v>#DIV/0!</v>
      </c>
      <c r="O115" s="905" t="e">
        <f t="shared" si="33"/>
        <v>#DIV/0!</v>
      </c>
      <c r="P115" s="905" t="e">
        <f t="shared" si="34"/>
        <v>#DIV/0!</v>
      </c>
      <c r="Q115" s="905" t="e">
        <f t="shared" si="35"/>
        <v>#DIV/0!</v>
      </c>
      <c r="R115" s="905" t="e">
        <f t="shared" si="36"/>
        <v>#DIV/0!</v>
      </c>
      <c r="S115" s="1146" t="e">
        <f t="shared" si="37"/>
        <v>#DIV/0!</v>
      </c>
      <c r="T115" s="1098"/>
      <c r="U115" s="1098"/>
      <c r="V115" s="1098"/>
      <c r="W115" s="1098"/>
      <c r="X115" s="1098"/>
      <c r="Y115" s="1098"/>
      <c r="Z115" s="1098"/>
      <c r="AA115" s="1098"/>
      <c r="AB115" s="1098"/>
      <c r="AC115" s="1098"/>
      <c r="AD115" s="1098"/>
      <c r="AE115" s="1098"/>
      <c r="AF115" s="874"/>
      <c r="AG115" s="874"/>
      <c r="AH115" s="923"/>
      <c r="AI115" s="923"/>
      <c r="AJ115" s="923"/>
    </row>
    <row r="116" spans="1:36" ht="12.75" customHeight="1" outlineLevel="1" x14ac:dyDescent="0.25">
      <c r="A116" s="879" t="s">
        <v>372</v>
      </c>
      <c r="B116" s="879" t="s">
        <v>368</v>
      </c>
      <c r="C116" s="891" t="e">
        <f t="shared" si="38"/>
        <v>#DIV/0!</v>
      </c>
      <c r="D116" s="891" t="e">
        <f t="shared" si="38"/>
        <v>#DIV/0!</v>
      </c>
      <c r="E116" s="891" t="e">
        <f t="shared" si="38"/>
        <v>#DIV/0!</v>
      </c>
      <c r="F116" s="891" t="e">
        <f t="shared" si="38"/>
        <v>#DIV/0!</v>
      </c>
      <c r="G116" s="891" t="e">
        <f t="shared" si="38"/>
        <v>#DIV/0!</v>
      </c>
      <c r="H116" s="891" t="e">
        <f t="shared" si="38"/>
        <v>#DIV/0!</v>
      </c>
      <c r="I116" s="891" t="e">
        <f t="shared" si="38"/>
        <v>#DIV/0!</v>
      </c>
      <c r="J116" s="891" t="e">
        <f t="shared" si="38"/>
        <v>#DIV/0!</v>
      </c>
      <c r="K116" s="891" t="e">
        <f t="shared" si="38"/>
        <v>#DIV/0!</v>
      </c>
      <c r="L116" s="891" t="e">
        <f t="shared" si="38"/>
        <v>#DIV/0!</v>
      </c>
      <c r="M116" s="891" t="e">
        <f t="shared" si="38"/>
        <v>#DIV/0!</v>
      </c>
      <c r="N116" s="891" t="e">
        <f t="shared" si="38"/>
        <v>#DIV/0!</v>
      </c>
      <c r="O116" s="905" t="e">
        <f t="shared" si="33"/>
        <v>#DIV/0!</v>
      </c>
      <c r="P116" s="905" t="e">
        <f t="shared" si="34"/>
        <v>#DIV/0!</v>
      </c>
      <c r="Q116" s="905" t="e">
        <f t="shared" si="35"/>
        <v>#DIV/0!</v>
      </c>
      <c r="R116" s="905" t="e">
        <f t="shared" si="36"/>
        <v>#DIV/0!</v>
      </c>
      <c r="S116" s="1146" t="e">
        <f t="shared" si="37"/>
        <v>#DIV/0!</v>
      </c>
      <c r="T116" s="1098"/>
      <c r="U116" s="1098"/>
      <c r="V116" s="1098"/>
      <c r="W116" s="1098"/>
      <c r="X116" s="1098"/>
      <c r="Y116" s="1098"/>
      <c r="Z116" s="1098"/>
      <c r="AA116" s="1098"/>
      <c r="AB116" s="1098"/>
      <c r="AC116" s="1098"/>
      <c r="AD116" s="1098"/>
      <c r="AE116" s="1098"/>
      <c r="AF116" s="874"/>
      <c r="AG116" s="874"/>
      <c r="AH116" s="923"/>
      <c r="AI116" s="923"/>
      <c r="AJ116" s="923"/>
    </row>
    <row r="117" spans="1:36" ht="12.75" customHeight="1" outlineLevel="1" x14ac:dyDescent="0.25">
      <c r="A117" s="879" t="s">
        <v>373</v>
      </c>
      <c r="B117" s="879" t="s">
        <v>366</v>
      </c>
      <c r="C117" s="891" t="e">
        <f t="shared" si="38"/>
        <v>#DIV/0!</v>
      </c>
      <c r="D117" s="891" t="e">
        <f t="shared" si="38"/>
        <v>#DIV/0!</v>
      </c>
      <c r="E117" s="891" t="e">
        <f t="shared" si="38"/>
        <v>#DIV/0!</v>
      </c>
      <c r="F117" s="891" t="e">
        <f t="shared" si="38"/>
        <v>#DIV/0!</v>
      </c>
      <c r="G117" s="891" t="e">
        <f t="shared" si="38"/>
        <v>#DIV/0!</v>
      </c>
      <c r="H117" s="891" t="e">
        <f t="shared" si="38"/>
        <v>#DIV/0!</v>
      </c>
      <c r="I117" s="891" t="e">
        <f t="shared" si="38"/>
        <v>#DIV/0!</v>
      </c>
      <c r="J117" s="891" t="e">
        <f t="shared" si="38"/>
        <v>#DIV/0!</v>
      </c>
      <c r="K117" s="891" t="e">
        <f t="shared" si="38"/>
        <v>#DIV/0!</v>
      </c>
      <c r="L117" s="891" t="e">
        <f t="shared" si="38"/>
        <v>#DIV/0!</v>
      </c>
      <c r="M117" s="891" t="e">
        <f t="shared" si="38"/>
        <v>#DIV/0!</v>
      </c>
      <c r="N117" s="891" t="e">
        <f t="shared" si="38"/>
        <v>#DIV/0!</v>
      </c>
      <c r="O117" s="905" t="e">
        <f t="shared" si="33"/>
        <v>#DIV/0!</v>
      </c>
      <c r="P117" s="905" t="e">
        <f t="shared" si="34"/>
        <v>#DIV/0!</v>
      </c>
      <c r="Q117" s="905" t="e">
        <f t="shared" si="35"/>
        <v>#DIV/0!</v>
      </c>
      <c r="R117" s="905" t="e">
        <f t="shared" si="36"/>
        <v>#DIV/0!</v>
      </c>
      <c r="S117" s="1146" t="e">
        <f t="shared" si="37"/>
        <v>#DIV/0!</v>
      </c>
      <c r="T117" s="1098"/>
      <c r="U117" s="1098"/>
      <c r="V117" s="1098"/>
      <c r="W117" s="1098"/>
      <c r="X117" s="1098"/>
      <c r="Y117" s="1098"/>
      <c r="Z117" s="1098"/>
      <c r="AA117" s="1098"/>
      <c r="AB117" s="1098"/>
      <c r="AC117" s="1098"/>
      <c r="AD117" s="1098"/>
      <c r="AE117" s="1098"/>
      <c r="AF117" s="874"/>
      <c r="AG117" s="874"/>
      <c r="AH117" s="923"/>
      <c r="AI117" s="923"/>
      <c r="AJ117" s="923"/>
    </row>
    <row r="118" spans="1:36" ht="12.75" customHeight="1" outlineLevel="1" x14ac:dyDescent="0.25">
      <c r="A118" s="879" t="s">
        <v>374</v>
      </c>
      <c r="B118" s="879" t="s">
        <v>368</v>
      </c>
      <c r="C118" s="891" t="e">
        <f t="shared" si="38"/>
        <v>#DIV/0!</v>
      </c>
      <c r="D118" s="891" t="e">
        <f t="shared" si="38"/>
        <v>#DIV/0!</v>
      </c>
      <c r="E118" s="891" t="e">
        <f t="shared" si="38"/>
        <v>#DIV/0!</v>
      </c>
      <c r="F118" s="891" t="e">
        <f t="shared" si="38"/>
        <v>#DIV/0!</v>
      </c>
      <c r="G118" s="891" t="e">
        <f t="shared" si="38"/>
        <v>#DIV/0!</v>
      </c>
      <c r="H118" s="891" t="e">
        <f t="shared" si="38"/>
        <v>#DIV/0!</v>
      </c>
      <c r="I118" s="891" t="e">
        <f t="shared" si="38"/>
        <v>#DIV/0!</v>
      </c>
      <c r="J118" s="891" t="e">
        <f t="shared" si="38"/>
        <v>#DIV/0!</v>
      </c>
      <c r="K118" s="891" t="e">
        <f t="shared" si="38"/>
        <v>#DIV/0!</v>
      </c>
      <c r="L118" s="891" t="e">
        <f t="shared" si="38"/>
        <v>#DIV/0!</v>
      </c>
      <c r="M118" s="891" t="e">
        <f t="shared" si="38"/>
        <v>#DIV/0!</v>
      </c>
      <c r="N118" s="891" t="e">
        <f t="shared" si="38"/>
        <v>#DIV/0!</v>
      </c>
      <c r="O118" s="905" t="e">
        <f t="shared" si="33"/>
        <v>#DIV/0!</v>
      </c>
      <c r="P118" s="905" t="e">
        <f t="shared" si="34"/>
        <v>#DIV/0!</v>
      </c>
      <c r="Q118" s="905" t="e">
        <f t="shared" si="35"/>
        <v>#DIV/0!</v>
      </c>
      <c r="R118" s="905" t="e">
        <f t="shared" si="36"/>
        <v>#DIV/0!</v>
      </c>
      <c r="S118" s="1146" t="e">
        <f t="shared" si="37"/>
        <v>#DIV/0!</v>
      </c>
      <c r="T118" s="1098"/>
      <c r="U118" s="1098"/>
      <c r="V118" s="1098"/>
      <c r="W118" s="1098"/>
      <c r="X118" s="1098"/>
      <c r="Y118" s="1098"/>
      <c r="Z118" s="1098"/>
      <c r="AA118" s="1098"/>
      <c r="AB118" s="1098"/>
      <c r="AC118" s="1098"/>
      <c r="AD118" s="1098"/>
      <c r="AE118" s="1098"/>
      <c r="AF118" s="874"/>
      <c r="AG118" s="874"/>
      <c r="AH118" s="923"/>
      <c r="AI118" s="923"/>
      <c r="AJ118" s="923"/>
    </row>
    <row r="119" spans="1:36" ht="12.75" customHeight="1" outlineLevel="1" x14ac:dyDescent="0.25">
      <c r="A119" s="879" t="s">
        <v>375</v>
      </c>
      <c r="B119" s="879" t="s">
        <v>366</v>
      </c>
      <c r="C119" s="891" t="e">
        <f t="shared" si="38"/>
        <v>#DIV/0!</v>
      </c>
      <c r="D119" s="891" t="e">
        <f t="shared" si="38"/>
        <v>#DIV/0!</v>
      </c>
      <c r="E119" s="891" t="e">
        <f t="shared" si="38"/>
        <v>#DIV/0!</v>
      </c>
      <c r="F119" s="891" t="e">
        <f t="shared" si="38"/>
        <v>#DIV/0!</v>
      </c>
      <c r="G119" s="891" t="e">
        <f t="shared" si="38"/>
        <v>#DIV/0!</v>
      </c>
      <c r="H119" s="891" t="e">
        <f t="shared" si="38"/>
        <v>#DIV/0!</v>
      </c>
      <c r="I119" s="891" t="e">
        <f t="shared" si="38"/>
        <v>#DIV/0!</v>
      </c>
      <c r="J119" s="891" t="e">
        <f t="shared" si="38"/>
        <v>#DIV/0!</v>
      </c>
      <c r="K119" s="891" t="e">
        <f t="shared" si="38"/>
        <v>#DIV/0!</v>
      </c>
      <c r="L119" s="891" t="e">
        <f t="shared" si="38"/>
        <v>#DIV/0!</v>
      </c>
      <c r="M119" s="891" t="e">
        <f t="shared" si="38"/>
        <v>#DIV/0!</v>
      </c>
      <c r="N119" s="891" t="e">
        <f t="shared" si="38"/>
        <v>#DIV/0!</v>
      </c>
      <c r="O119" s="905" t="e">
        <f t="shared" si="33"/>
        <v>#DIV/0!</v>
      </c>
      <c r="P119" s="905" t="e">
        <f t="shared" si="34"/>
        <v>#DIV/0!</v>
      </c>
      <c r="Q119" s="905" t="e">
        <f t="shared" si="35"/>
        <v>#DIV/0!</v>
      </c>
      <c r="R119" s="905" t="e">
        <f t="shared" si="36"/>
        <v>#DIV/0!</v>
      </c>
      <c r="S119" s="1146" t="e">
        <f t="shared" si="37"/>
        <v>#DIV/0!</v>
      </c>
      <c r="T119" s="1098"/>
      <c r="U119" s="1098"/>
      <c r="V119" s="1098"/>
      <c r="W119" s="1098"/>
      <c r="X119" s="1098"/>
      <c r="Y119" s="1098"/>
      <c r="Z119" s="1098"/>
      <c r="AA119" s="1098"/>
      <c r="AB119" s="1098"/>
      <c r="AC119" s="1098"/>
      <c r="AD119" s="1098"/>
      <c r="AE119" s="1098"/>
      <c r="AF119" s="874"/>
      <c r="AG119" s="874"/>
      <c r="AH119" s="923"/>
      <c r="AI119" s="923"/>
      <c r="AJ119" s="923"/>
    </row>
    <row r="120" spans="1:36" ht="12.75" customHeight="1" outlineLevel="1" x14ac:dyDescent="0.25">
      <c r="A120" s="879" t="s">
        <v>376</v>
      </c>
      <c r="B120" s="879" t="s">
        <v>368</v>
      </c>
      <c r="C120" s="891" t="e">
        <f t="shared" si="38"/>
        <v>#DIV/0!</v>
      </c>
      <c r="D120" s="891" t="e">
        <f t="shared" si="38"/>
        <v>#DIV/0!</v>
      </c>
      <c r="E120" s="891" t="e">
        <f t="shared" si="38"/>
        <v>#DIV/0!</v>
      </c>
      <c r="F120" s="891" t="e">
        <f t="shared" si="38"/>
        <v>#DIV/0!</v>
      </c>
      <c r="G120" s="891" t="e">
        <f t="shared" si="38"/>
        <v>#DIV/0!</v>
      </c>
      <c r="H120" s="891" t="e">
        <f t="shared" si="38"/>
        <v>#DIV/0!</v>
      </c>
      <c r="I120" s="891" t="e">
        <f t="shared" si="38"/>
        <v>#DIV/0!</v>
      </c>
      <c r="J120" s="891" t="e">
        <f t="shared" si="38"/>
        <v>#DIV/0!</v>
      </c>
      <c r="K120" s="891" t="e">
        <f t="shared" si="38"/>
        <v>#DIV/0!</v>
      </c>
      <c r="L120" s="891" t="e">
        <f t="shared" si="38"/>
        <v>#DIV/0!</v>
      </c>
      <c r="M120" s="891" t="e">
        <f t="shared" si="38"/>
        <v>#DIV/0!</v>
      </c>
      <c r="N120" s="891" t="e">
        <f t="shared" si="38"/>
        <v>#DIV/0!</v>
      </c>
      <c r="O120" s="905" t="e">
        <f t="shared" si="33"/>
        <v>#DIV/0!</v>
      </c>
      <c r="P120" s="905" t="e">
        <f t="shared" si="34"/>
        <v>#DIV/0!</v>
      </c>
      <c r="Q120" s="905" t="e">
        <f t="shared" si="35"/>
        <v>#DIV/0!</v>
      </c>
      <c r="R120" s="905" t="e">
        <f t="shared" si="36"/>
        <v>#DIV/0!</v>
      </c>
      <c r="S120" s="1146" t="e">
        <f t="shared" si="37"/>
        <v>#DIV/0!</v>
      </c>
      <c r="T120" s="1098"/>
      <c r="U120" s="1098"/>
      <c r="V120" s="1098"/>
      <c r="W120" s="1098"/>
      <c r="X120" s="1098"/>
      <c r="Y120" s="1098"/>
      <c r="Z120" s="1098"/>
      <c r="AA120" s="1098"/>
      <c r="AB120" s="1098"/>
      <c r="AC120" s="1098"/>
      <c r="AD120" s="1098"/>
      <c r="AE120" s="1098"/>
      <c r="AF120" s="874"/>
      <c r="AG120" s="874"/>
      <c r="AH120" s="923"/>
      <c r="AI120" s="923"/>
      <c r="AJ120" s="923"/>
    </row>
    <row r="121" spans="1:36" ht="12.75" customHeight="1" outlineLevel="1" x14ac:dyDescent="0.25">
      <c r="A121" s="879" t="s">
        <v>377</v>
      </c>
      <c r="B121" s="879" t="s">
        <v>365</v>
      </c>
      <c r="C121" s="891" t="e">
        <f t="shared" si="38"/>
        <v>#DIV/0!</v>
      </c>
      <c r="D121" s="891" t="e">
        <f t="shared" si="38"/>
        <v>#DIV/0!</v>
      </c>
      <c r="E121" s="891" t="e">
        <f t="shared" si="38"/>
        <v>#DIV/0!</v>
      </c>
      <c r="F121" s="891" t="e">
        <f t="shared" si="38"/>
        <v>#DIV/0!</v>
      </c>
      <c r="G121" s="891" t="e">
        <f t="shared" si="38"/>
        <v>#DIV/0!</v>
      </c>
      <c r="H121" s="891" t="e">
        <f t="shared" si="38"/>
        <v>#DIV/0!</v>
      </c>
      <c r="I121" s="891" t="e">
        <f t="shared" si="38"/>
        <v>#DIV/0!</v>
      </c>
      <c r="J121" s="891" t="e">
        <f t="shared" si="38"/>
        <v>#DIV/0!</v>
      </c>
      <c r="K121" s="891" t="e">
        <f t="shared" si="38"/>
        <v>#DIV/0!</v>
      </c>
      <c r="L121" s="891" t="e">
        <f t="shared" si="38"/>
        <v>#DIV/0!</v>
      </c>
      <c r="M121" s="891" t="e">
        <f t="shared" si="38"/>
        <v>#DIV/0!</v>
      </c>
      <c r="N121" s="891" t="e">
        <f t="shared" si="38"/>
        <v>#DIV/0!</v>
      </c>
      <c r="O121" s="905" t="e">
        <f t="shared" si="33"/>
        <v>#DIV/0!</v>
      </c>
      <c r="P121" s="905" t="e">
        <f t="shared" si="34"/>
        <v>#DIV/0!</v>
      </c>
      <c r="Q121" s="905" t="e">
        <f t="shared" si="35"/>
        <v>#DIV/0!</v>
      </c>
      <c r="R121" s="905" t="e">
        <f t="shared" si="36"/>
        <v>#DIV/0!</v>
      </c>
      <c r="S121" s="1146" t="e">
        <f t="shared" si="37"/>
        <v>#DIV/0!</v>
      </c>
      <c r="T121" s="1098"/>
      <c r="U121" s="1098"/>
      <c r="V121" s="1098"/>
      <c r="W121" s="1098"/>
      <c r="X121" s="1098"/>
      <c r="Y121" s="1098"/>
      <c r="Z121" s="1098"/>
      <c r="AA121" s="1098"/>
      <c r="AB121" s="1098"/>
      <c r="AC121" s="1098"/>
      <c r="AD121" s="1098"/>
      <c r="AE121" s="1098"/>
      <c r="AF121" s="874"/>
      <c r="AG121" s="874"/>
      <c r="AH121" s="923"/>
      <c r="AI121" s="923"/>
      <c r="AJ121" s="923"/>
    </row>
    <row r="122" spans="1:36" s="923" customFormat="1" ht="12.75" customHeight="1" outlineLevel="1" x14ac:dyDescent="0.25">
      <c r="A122" s="879" t="s">
        <v>367</v>
      </c>
      <c r="B122" s="879"/>
      <c r="C122" s="891">
        <f>(C70-C104)*C55</f>
        <v>0</v>
      </c>
      <c r="D122" s="891">
        <f t="shared" si="38"/>
        <v>0</v>
      </c>
      <c r="E122" s="891">
        <f t="shared" si="38"/>
        <v>0</v>
      </c>
      <c r="F122" s="891">
        <f t="shared" si="38"/>
        <v>0</v>
      </c>
      <c r="G122" s="891">
        <f t="shared" si="38"/>
        <v>0</v>
      </c>
      <c r="H122" s="891">
        <f t="shared" si="38"/>
        <v>0</v>
      </c>
      <c r="I122" s="891">
        <f t="shared" si="38"/>
        <v>0</v>
      </c>
      <c r="J122" s="891">
        <f t="shared" si="38"/>
        <v>0</v>
      </c>
      <c r="K122" s="891">
        <f t="shared" si="38"/>
        <v>0</v>
      </c>
      <c r="L122" s="891">
        <f t="shared" si="38"/>
        <v>0</v>
      </c>
      <c r="M122" s="891">
        <f t="shared" si="38"/>
        <v>0</v>
      </c>
      <c r="N122" s="891">
        <f t="shared" si="38"/>
        <v>0</v>
      </c>
      <c r="O122" s="905">
        <f t="shared" si="33"/>
        <v>0</v>
      </c>
      <c r="P122" s="905">
        <f t="shared" si="34"/>
        <v>0</v>
      </c>
      <c r="Q122" s="905">
        <f t="shared" si="35"/>
        <v>0</v>
      </c>
      <c r="R122" s="905">
        <f t="shared" si="36"/>
        <v>0</v>
      </c>
      <c r="S122" s="1146">
        <f t="shared" si="37"/>
        <v>0</v>
      </c>
      <c r="T122" s="1098"/>
      <c r="U122" s="1098"/>
      <c r="V122" s="1098"/>
      <c r="W122" s="1098"/>
      <c r="X122" s="1098"/>
      <c r="Y122" s="1098"/>
      <c r="Z122" s="1098"/>
      <c r="AA122" s="1098"/>
      <c r="AB122" s="1098"/>
      <c r="AC122" s="1098"/>
      <c r="AD122" s="1098"/>
      <c r="AE122" s="1098"/>
      <c r="AF122" s="874"/>
      <c r="AG122" s="874"/>
    </row>
    <row r="123" spans="1:36" x14ac:dyDescent="0.25">
      <c r="A123" s="893" t="s">
        <v>77</v>
      </c>
      <c r="B123" s="894" t="s">
        <v>211</v>
      </c>
      <c r="C123" s="896" t="e">
        <f>SUM(C109:C122)</f>
        <v>#DIV/0!</v>
      </c>
      <c r="D123" s="896" t="e">
        <f t="shared" ref="D123:S123" si="39">SUM(D109:D122)</f>
        <v>#DIV/0!</v>
      </c>
      <c r="E123" s="896" t="e">
        <f t="shared" si="39"/>
        <v>#DIV/0!</v>
      </c>
      <c r="F123" s="896" t="e">
        <f t="shared" si="39"/>
        <v>#DIV/0!</v>
      </c>
      <c r="G123" s="896" t="e">
        <f t="shared" si="39"/>
        <v>#DIV/0!</v>
      </c>
      <c r="H123" s="896" t="e">
        <f t="shared" si="39"/>
        <v>#DIV/0!</v>
      </c>
      <c r="I123" s="896" t="e">
        <f t="shared" si="39"/>
        <v>#DIV/0!</v>
      </c>
      <c r="J123" s="896" t="e">
        <f t="shared" si="39"/>
        <v>#DIV/0!</v>
      </c>
      <c r="K123" s="896" t="e">
        <f t="shared" si="39"/>
        <v>#DIV/0!</v>
      </c>
      <c r="L123" s="896" t="e">
        <f t="shared" si="39"/>
        <v>#DIV/0!</v>
      </c>
      <c r="M123" s="896" t="e">
        <f t="shared" si="39"/>
        <v>#DIV/0!</v>
      </c>
      <c r="N123" s="896" t="e">
        <f t="shared" si="39"/>
        <v>#DIV/0!</v>
      </c>
      <c r="O123" s="896" t="e">
        <f t="shared" si="39"/>
        <v>#DIV/0!</v>
      </c>
      <c r="P123" s="896" t="e">
        <f t="shared" si="39"/>
        <v>#DIV/0!</v>
      </c>
      <c r="Q123" s="896" t="e">
        <f t="shared" si="39"/>
        <v>#DIV/0!</v>
      </c>
      <c r="R123" s="896" t="e">
        <f t="shared" si="39"/>
        <v>#DIV/0!</v>
      </c>
      <c r="S123" s="1147" t="e">
        <f t="shared" si="39"/>
        <v>#DIV/0!</v>
      </c>
      <c r="T123" s="1100"/>
      <c r="U123" s="1100"/>
      <c r="V123" s="1100"/>
      <c r="W123" s="1100"/>
      <c r="X123" s="1100"/>
      <c r="Y123" s="1100"/>
      <c r="Z123" s="1100"/>
      <c r="AA123" s="1100"/>
      <c r="AB123" s="1100"/>
      <c r="AC123" s="1100"/>
      <c r="AD123" s="1100"/>
      <c r="AE123" s="1100"/>
      <c r="AF123" s="874"/>
      <c r="AG123" s="874"/>
      <c r="AH123" s="923"/>
      <c r="AI123" s="1112"/>
      <c r="AJ123" s="923"/>
    </row>
    <row r="124" spans="1:36" ht="12.75" customHeight="1" outlineLevel="1" x14ac:dyDescent="0.25">
      <c r="H124" s="930"/>
      <c r="Q124" s="930"/>
      <c r="R124" s="931"/>
      <c r="S124" s="931"/>
      <c r="T124" s="923"/>
      <c r="U124" s="923"/>
      <c r="V124" s="923"/>
      <c r="W124" s="923"/>
      <c r="X124" s="923"/>
      <c r="Y124" s="923"/>
      <c r="Z124" s="923"/>
      <c r="AA124" s="923"/>
      <c r="AB124" s="923"/>
      <c r="AC124" s="923"/>
      <c r="AD124" s="923"/>
      <c r="AE124" s="923"/>
      <c r="AF124" s="923"/>
      <c r="AG124" s="923"/>
      <c r="AH124" s="923"/>
      <c r="AI124" s="923"/>
      <c r="AJ124" s="923"/>
    </row>
    <row r="125" spans="1:36" ht="12.75" customHeight="1" outlineLevel="1" x14ac:dyDescent="0.25">
      <c r="A125" s="1431" t="s">
        <v>212</v>
      </c>
      <c r="B125" s="1432" t="s">
        <v>194</v>
      </c>
      <c r="C125" s="868" t="s">
        <v>195</v>
      </c>
      <c r="D125" s="868" t="s">
        <v>196</v>
      </c>
      <c r="E125" s="868" t="s">
        <v>197</v>
      </c>
      <c r="F125" s="868" t="s">
        <v>198</v>
      </c>
      <c r="G125" s="868" t="s">
        <v>21</v>
      </c>
      <c r="H125" s="868" t="s">
        <v>199</v>
      </c>
      <c r="I125" s="868" t="s">
        <v>200</v>
      </c>
      <c r="J125" s="868" t="s">
        <v>201</v>
      </c>
      <c r="K125" s="868" t="s">
        <v>202</v>
      </c>
      <c r="L125" s="868" t="s">
        <v>203</v>
      </c>
      <c r="M125" s="868" t="s">
        <v>204</v>
      </c>
      <c r="N125" s="868" t="s">
        <v>205</v>
      </c>
      <c r="O125" s="868" t="s">
        <v>147</v>
      </c>
      <c r="P125" s="868" t="s">
        <v>148</v>
      </c>
      <c r="Q125" s="868" t="s">
        <v>149</v>
      </c>
      <c r="R125" s="868" t="s">
        <v>150</v>
      </c>
      <c r="S125" s="1433">
        <f t="shared" ref="S125" si="40">S11</f>
        <v>2022</v>
      </c>
      <c r="T125" s="1093"/>
      <c r="U125" s="1093"/>
      <c r="V125" s="1093"/>
      <c r="W125" s="1093"/>
      <c r="X125" s="1131"/>
      <c r="Y125" s="1093"/>
      <c r="Z125" s="1093"/>
      <c r="AA125" s="1093"/>
      <c r="AB125" s="1093"/>
      <c r="AC125" s="1131"/>
      <c r="AD125" s="1130"/>
      <c r="AE125" s="1130"/>
      <c r="AF125" s="923"/>
      <c r="AG125" s="923"/>
      <c r="AH125" s="923"/>
      <c r="AI125" s="923"/>
      <c r="AJ125" s="923"/>
    </row>
    <row r="126" spans="1:36" s="869" customFormat="1" ht="12.75" customHeight="1" outlineLevel="1" x14ac:dyDescent="0.25">
      <c r="A126" s="1431"/>
      <c r="B126" s="1432"/>
      <c r="C126" s="868" t="str">
        <f t="shared" ref="C126:R126" si="41">C12</f>
        <v>факт</v>
      </c>
      <c r="D126" s="868" t="str">
        <f t="shared" si="41"/>
        <v>факт</v>
      </c>
      <c r="E126" s="868" t="str">
        <f t="shared" si="41"/>
        <v>факт</v>
      </c>
      <c r="F126" s="868" t="str">
        <f t="shared" si="41"/>
        <v>факт</v>
      </c>
      <c r="G126" s="868" t="str">
        <f t="shared" si="41"/>
        <v>факт</v>
      </c>
      <c r="H126" s="868" t="str">
        <f t="shared" si="41"/>
        <v>факт</v>
      </c>
      <c r="I126" s="868" t="str">
        <f t="shared" si="41"/>
        <v>факт</v>
      </c>
      <c r="J126" s="868" t="str">
        <f t="shared" si="41"/>
        <v>факт</v>
      </c>
      <c r="K126" s="868" t="str">
        <f t="shared" si="41"/>
        <v>факт</v>
      </c>
      <c r="L126" s="868" t="str">
        <f t="shared" si="41"/>
        <v>факт</v>
      </c>
      <c r="M126" s="868" t="str">
        <f t="shared" si="41"/>
        <v>факт</v>
      </c>
      <c r="N126" s="868" t="str">
        <f t="shared" si="41"/>
        <v>факт</v>
      </c>
      <c r="O126" s="868" t="str">
        <f t="shared" si="41"/>
        <v>план</v>
      </c>
      <c r="P126" s="868" t="str">
        <f t="shared" si="41"/>
        <v>план</v>
      </c>
      <c r="Q126" s="868" t="str">
        <f t="shared" si="41"/>
        <v>план</v>
      </c>
      <c r="R126" s="868" t="str">
        <f t="shared" si="41"/>
        <v>план</v>
      </c>
      <c r="S126" s="1433"/>
      <c r="T126" s="1093"/>
      <c r="U126" s="1093"/>
      <c r="V126" s="1093"/>
      <c r="W126" s="1093"/>
      <c r="X126" s="1131"/>
      <c r="Y126" s="1093"/>
      <c r="Z126" s="1093"/>
      <c r="AA126" s="1093"/>
      <c r="AB126" s="1093"/>
      <c r="AC126" s="1131"/>
      <c r="AD126" s="1130"/>
      <c r="AE126" s="1130"/>
      <c r="AF126" s="908"/>
      <c r="AG126" s="908"/>
      <c r="AH126" s="908"/>
      <c r="AI126" s="908"/>
      <c r="AJ126" s="908"/>
    </row>
    <row r="127" spans="1:36" ht="12.75" customHeight="1" outlineLevel="1" x14ac:dyDescent="0.25">
      <c r="A127" s="879" t="s">
        <v>364</v>
      </c>
      <c r="B127" s="879" t="s">
        <v>364</v>
      </c>
      <c r="C127" s="891" t="e">
        <f t="shared" ref="C127:N140" si="42">(C57-C91)*C$25-C109</f>
        <v>#DIV/0!</v>
      </c>
      <c r="D127" s="891" t="e">
        <f t="shared" si="42"/>
        <v>#DIV/0!</v>
      </c>
      <c r="E127" s="891" t="e">
        <f t="shared" si="42"/>
        <v>#DIV/0!</v>
      </c>
      <c r="F127" s="891" t="e">
        <f t="shared" si="42"/>
        <v>#DIV/0!</v>
      </c>
      <c r="G127" s="891" t="e">
        <f t="shared" si="42"/>
        <v>#DIV/0!</v>
      </c>
      <c r="H127" s="891" t="e">
        <f t="shared" si="42"/>
        <v>#DIV/0!</v>
      </c>
      <c r="I127" s="891" t="e">
        <f t="shared" si="42"/>
        <v>#DIV/0!</v>
      </c>
      <c r="J127" s="891" t="e">
        <f t="shared" si="42"/>
        <v>#DIV/0!</v>
      </c>
      <c r="K127" s="891" t="e">
        <f t="shared" si="42"/>
        <v>#DIV/0!</v>
      </c>
      <c r="L127" s="891" t="e">
        <f t="shared" si="42"/>
        <v>#DIV/0!</v>
      </c>
      <c r="M127" s="891" t="e">
        <f t="shared" si="42"/>
        <v>#DIV/0!</v>
      </c>
      <c r="N127" s="891" t="e">
        <f t="shared" si="42"/>
        <v>#DIV/0!</v>
      </c>
      <c r="O127" s="905" t="e">
        <f>SUM(C127:E127)</f>
        <v>#DIV/0!</v>
      </c>
      <c r="P127" s="905" t="e">
        <f>SUM(F127:H127)</f>
        <v>#DIV/0!</v>
      </c>
      <c r="Q127" s="905" t="e">
        <f>SUM(I127:K127)</f>
        <v>#DIV/0!</v>
      </c>
      <c r="R127" s="905" t="e">
        <f>SUM(L127:N127)</f>
        <v>#DIV/0!</v>
      </c>
      <c r="S127" s="1146" t="e">
        <f>SUM(O127:R127)</f>
        <v>#DIV/0!</v>
      </c>
      <c r="T127" s="1098"/>
      <c r="U127" s="1098"/>
      <c r="V127" s="1098"/>
      <c r="W127" s="1098"/>
      <c r="X127" s="1098"/>
      <c r="Y127" s="1098"/>
      <c r="Z127" s="1098"/>
      <c r="AA127" s="1098"/>
      <c r="AB127" s="1098"/>
      <c r="AC127" s="1098"/>
      <c r="AD127" s="1098"/>
      <c r="AE127" s="1098"/>
      <c r="AF127" s="874"/>
      <c r="AG127" s="874"/>
      <c r="AH127" s="923"/>
      <c r="AI127" s="923"/>
      <c r="AJ127" s="923"/>
    </row>
    <row r="128" spans="1:36" ht="12.75" customHeight="1" outlineLevel="1" x14ac:dyDescent="0.25">
      <c r="A128" s="879" t="s">
        <v>365</v>
      </c>
      <c r="B128" s="879" t="s">
        <v>365</v>
      </c>
      <c r="C128" s="891" t="e">
        <f t="shared" si="42"/>
        <v>#DIV/0!</v>
      </c>
      <c r="D128" s="891" t="e">
        <f t="shared" si="42"/>
        <v>#DIV/0!</v>
      </c>
      <c r="E128" s="891" t="e">
        <f t="shared" si="42"/>
        <v>#DIV/0!</v>
      </c>
      <c r="F128" s="891" t="e">
        <f t="shared" si="42"/>
        <v>#DIV/0!</v>
      </c>
      <c r="G128" s="891" t="e">
        <f t="shared" si="42"/>
        <v>#DIV/0!</v>
      </c>
      <c r="H128" s="891" t="e">
        <f t="shared" si="42"/>
        <v>#DIV/0!</v>
      </c>
      <c r="I128" s="891" t="e">
        <f t="shared" si="42"/>
        <v>#DIV/0!</v>
      </c>
      <c r="J128" s="891" t="e">
        <f t="shared" si="42"/>
        <v>#DIV/0!</v>
      </c>
      <c r="K128" s="891" t="e">
        <f t="shared" si="42"/>
        <v>#DIV/0!</v>
      </c>
      <c r="L128" s="891" t="e">
        <f t="shared" si="42"/>
        <v>#DIV/0!</v>
      </c>
      <c r="M128" s="891" t="e">
        <f t="shared" si="42"/>
        <v>#DIV/0!</v>
      </c>
      <c r="N128" s="891" t="e">
        <f t="shared" si="42"/>
        <v>#DIV/0!</v>
      </c>
      <c r="O128" s="905" t="e">
        <f t="shared" ref="O128:O140" si="43">SUM(C128:E128)</f>
        <v>#DIV/0!</v>
      </c>
      <c r="P128" s="905" t="e">
        <f t="shared" ref="P128:P140" si="44">SUM(F128:H128)</f>
        <v>#DIV/0!</v>
      </c>
      <c r="Q128" s="905" t="e">
        <f t="shared" ref="Q128:Q140" si="45">SUM(I128:K128)</f>
        <v>#DIV/0!</v>
      </c>
      <c r="R128" s="905" t="e">
        <f t="shared" ref="R128:R140" si="46">SUM(L128:N128)</f>
        <v>#DIV/0!</v>
      </c>
      <c r="S128" s="1146" t="e">
        <f t="shared" ref="S128:S140" si="47">SUM(O128:R128)</f>
        <v>#DIV/0!</v>
      </c>
      <c r="T128" s="1098"/>
      <c r="U128" s="1098"/>
      <c r="V128" s="1098"/>
      <c r="W128" s="1098"/>
      <c r="X128" s="1098"/>
      <c r="Y128" s="1098"/>
      <c r="Z128" s="1098"/>
      <c r="AA128" s="1098"/>
      <c r="AB128" s="1098"/>
      <c r="AC128" s="1098"/>
      <c r="AD128" s="1098"/>
      <c r="AE128" s="1098"/>
      <c r="AF128" s="874"/>
      <c r="AG128" s="874"/>
      <c r="AH128" s="923"/>
      <c r="AI128" s="923"/>
      <c r="AJ128" s="923"/>
    </row>
    <row r="129" spans="1:36" ht="12.75" customHeight="1" outlineLevel="1" x14ac:dyDescent="0.25">
      <c r="A129" s="879" t="s">
        <v>366</v>
      </c>
      <c r="B129" s="879" t="s">
        <v>366</v>
      </c>
      <c r="C129" s="891" t="e">
        <f t="shared" si="42"/>
        <v>#DIV/0!</v>
      </c>
      <c r="D129" s="891" t="e">
        <f t="shared" si="42"/>
        <v>#DIV/0!</v>
      </c>
      <c r="E129" s="891" t="e">
        <f t="shared" si="42"/>
        <v>#DIV/0!</v>
      </c>
      <c r="F129" s="891" t="e">
        <f t="shared" si="42"/>
        <v>#DIV/0!</v>
      </c>
      <c r="G129" s="891" t="e">
        <f t="shared" si="42"/>
        <v>#DIV/0!</v>
      </c>
      <c r="H129" s="891" t="e">
        <f t="shared" si="42"/>
        <v>#DIV/0!</v>
      </c>
      <c r="I129" s="891" t="e">
        <f t="shared" si="42"/>
        <v>#DIV/0!</v>
      </c>
      <c r="J129" s="891" t="e">
        <f t="shared" si="42"/>
        <v>#DIV/0!</v>
      </c>
      <c r="K129" s="891" t="e">
        <f t="shared" si="42"/>
        <v>#DIV/0!</v>
      </c>
      <c r="L129" s="891" t="e">
        <f t="shared" si="42"/>
        <v>#DIV/0!</v>
      </c>
      <c r="M129" s="891" t="e">
        <f t="shared" si="42"/>
        <v>#DIV/0!</v>
      </c>
      <c r="N129" s="891" t="e">
        <f t="shared" si="42"/>
        <v>#DIV/0!</v>
      </c>
      <c r="O129" s="905" t="e">
        <f t="shared" si="43"/>
        <v>#DIV/0!</v>
      </c>
      <c r="P129" s="905" t="e">
        <f t="shared" si="44"/>
        <v>#DIV/0!</v>
      </c>
      <c r="Q129" s="905" t="e">
        <f t="shared" si="45"/>
        <v>#DIV/0!</v>
      </c>
      <c r="R129" s="905" t="e">
        <f t="shared" si="46"/>
        <v>#DIV/0!</v>
      </c>
      <c r="S129" s="1146" t="e">
        <f t="shared" si="47"/>
        <v>#DIV/0!</v>
      </c>
      <c r="T129" s="1098"/>
      <c r="U129" s="1098"/>
      <c r="V129" s="1098"/>
      <c r="W129" s="1098"/>
      <c r="X129" s="1098"/>
      <c r="Y129" s="1098"/>
      <c r="Z129" s="1098"/>
      <c r="AA129" s="1098"/>
      <c r="AB129" s="1098"/>
      <c r="AC129" s="1098"/>
      <c r="AD129" s="1098"/>
      <c r="AE129" s="1098"/>
      <c r="AF129" s="874"/>
      <c r="AG129" s="874"/>
      <c r="AH129" s="923"/>
      <c r="AI129" s="923"/>
      <c r="AJ129" s="923"/>
    </row>
    <row r="130" spans="1:36" ht="12.75" customHeight="1" outlineLevel="1" x14ac:dyDescent="0.25">
      <c r="A130" s="879" t="s">
        <v>368</v>
      </c>
      <c r="B130" s="879" t="s">
        <v>366</v>
      </c>
      <c r="C130" s="891" t="e">
        <f t="shared" si="42"/>
        <v>#DIV/0!</v>
      </c>
      <c r="D130" s="891" t="e">
        <f t="shared" si="42"/>
        <v>#DIV/0!</v>
      </c>
      <c r="E130" s="891" t="e">
        <f t="shared" si="42"/>
        <v>#DIV/0!</v>
      </c>
      <c r="F130" s="891" t="e">
        <f t="shared" si="42"/>
        <v>#DIV/0!</v>
      </c>
      <c r="G130" s="891" t="e">
        <f t="shared" si="42"/>
        <v>#DIV/0!</v>
      </c>
      <c r="H130" s="891" t="e">
        <f t="shared" si="42"/>
        <v>#DIV/0!</v>
      </c>
      <c r="I130" s="891" t="e">
        <f t="shared" si="42"/>
        <v>#DIV/0!</v>
      </c>
      <c r="J130" s="891" t="e">
        <f t="shared" si="42"/>
        <v>#DIV/0!</v>
      </c>
      <c r="K130" s="891" t="e">
        <f t="shared" si="42"/>
        <v>#DIV/0!</v>
      </c>
      <c r="L130" s="891" t="e">
        <f t="shared" si="42"/>
        <v>#DIV/0!</v>
      </c>
      <c r="M130" s="891" t="e">
        <f t="shared" si="42"/>
        <v>#DIV/0!</v>
      </c>
      <c r="N130" s="891" t="e">
        <f t="shared" si="42"/>
        <v>#DIV/0!</v>
      </c>
      <c r="O130" s="905" t="e">
        <f t="shared" si="43"/>
        <v>#DIV/0!</v>
      </c>
      <c r="P130" s="905" t="e">
        <f t="shared" si="44"/>
        <v>#DIV/0!</v>
      </c>
      <c r="Q130" s="905" t="e">
        <f t="shared" si="45"/>
        <v>#DIV/0!</v>
      </c>
      <c r="R130" s="905" t="e">
        <f t="shared" si="46"/>
        <v>#DIV/0!</v>
      </c>
      <c r="S130" s="1146" t="e">
        <f t="shared" si="47"/>
        <v>#DIV/0!</v>
      </c>
      <c r="T130" s="1098"/>
      <c r="U130" s="1098"/>
      <c r="V130" s="1098"/>
      <c r="W130" s="1098"/>
      <c r="X130" s="1098"/>
      <c r="Y130" s="1098"/>
      <c r="Z130" s="1098"/>
      <c r="AA130" s="1098"/>
      <c r="AB130" s="1098"/>
      <c r="AC130" s="1098"/>
      <c r="AD130" s="1098"/>
      <c r="AE130" s="1098"/>
      <c r="AF130" s="874"/>
      <c r="AG130" s="874"/>
      <c r="AH130" s="923"/>
      <c r="AI130" s="923"/>
      <c r="AJ130" s="923"/>
    </row>
    <row r="131" spans="1:36" ht="12.75" customHeight="1" outlineLevel="1" x14ac:dyDescent="0.25">
      <c r="A131" s="879" t="s">
        <v>369</v>
      </c>
      <c r="B131" s="879" t="s">
        <v>368</v>
      </c>
      <c r="C131" s="891" t="e">
        <f t="shared" si="42"/>
        <v>#DIV/0!</v>
      </c>
      <c r="D131" s="891" t="e">
        <f t="shared" si="42"/>
        <v>#DIV/0!</v>
      </c>
      <c r="E131" s="891" t="e">
        <f t="shared" si="42"/>
        <v>#DIV/0!</v>
      </c>
      <c r="F131" s="891" t="e">
        <f t="shared" si="42"/>
        <v>#DIV/0!</v>
      </c>
      <c r="G131" s="891" t="e">
        <f t="shared" si="42"/>
        <v>#DIV/0!</v>
      </c>
      <c r="H131" s="891" t="e">
        <f t="shared" si="42"/>
        <v>#DIV/0!</v>
      </c>
      <c r="I131" s="891" t="e">
        <f t="shared" si="42"/>
        <v>#DIV/0!</v>
      </c>
      <c r="J131" s="891" t="e">
        <f t="shared" si="42"/>
        <v>#DIV/0!</v>
      </c>
      <c r="K131" s="891" t="e">
        <f t="shared" si="42"/>
        <v>#DIV/0!</v>
      </c>
      <c r="L131" s="891" t="e">
        <f t="shared" si="42"/>
        <v>#DIV/0!</v>
      </c>
      <c r="M131" s="891" t="e">
        <f t="shared" si="42"/>
        <v>#DIV/0!</v>
      </c>
      <c r="N131" s="891" t="e">
        <f t="shared" si="42"/>
        <v>#DIV/0!</v>
      </c>
      <c r="O131" s="905" t="e">
        <f t="shared" si="43"/>
        <v>#DIV/0!</v>
      </c>
      <c r="P131" s="905" t="e">
        <f t="shared" si="44"/>
        <v>#DIV/0!</v>
      </c>
      <c r="Q131" s="905" t="e">
        <f t="shared" si="45"/>
        <v>#DIV/0!</v>
      </c>
      <c r="R131" s="905" t="e">
        <f t="shared" si="46"/>
        <v>#DIV/0!</v>
      </c>
      <c r="S131" s="1146" t="e">
        <f t="shared" si="47"/>
        <v>#DIV/0!</v>
      </c>
      <c r="T131" s="1098"/>
      <c r="U131" s="1098"/>
      <c r="V131" s="1098"/>
      <c r="W131" s="1098"/>
      <c r="X131" s="1098"/>
      <c r="Y131" s="1098"/>
      <c r="Z131" s="1098"/>
      <c r="AA131" s="1098"/>
      <c r="AB131" s="1098"/>
      <c r="AC131" s="1098"/>
      <c r="AD131" s="1098"/>
      <c r="AE131" s="1098"/>
      <c r="AF131" s="874"/>
      <c r="AG131" s="874"/>
      <c r="AH131" s="923"/>
      <c r="AI131" s="923"/>
      <c r="AJ131" s="923"/>
    </row>
    <row r="132" spans="1:36" ht="12.75" customHeight="1" outlineLevel="1" x14ac:dyDescent="0.25">
      <c r="A132" s="879" t="s">
        <v>370</v>
      </c>
      <c r="B132" s="879" t="s">
        <v>368</v>
      </c>
      <c r="C132" s="891" t="e">
        <f t="shared" si="42"/>
        <v>#DIV/0!</v>
      </c>
      <c r="D132" s="891" t="e">
        <f t="shared" si="42"/>
        <v>#DIV/0!</v>
      </c>
      <c r="E132" s="891" t="e">
        <f t="shared" si="42"/>
        <v>#DIV/0!</v>
      </c>
      <c r="F132" s="891" t="e">
        <f t="shared" si="42"/>
        <v>#DIV/0!</v>
      </c>
      <c r="G132" s="891" t="e">
        <f t="shared" si="42"/>
        <v>#DIV/0!</v>
      </c>
      <c r="H132" s="891" t="e">
        <f t="shared" si="42"/>
        <v>#DIV/0!</v>
      </c>
      <c r="I132" s="891" t="e">
        <f t="shared" si="42"/>
        <v>#DIV/0!</v>
      </c>
      <c r="J132" s="891" t="e">
        <f t="shared" si="42"/>
        <v>#DIV/0!</v>
      </c>
      <c r="K132" s="891" t="e">
        <f t="shared" si="42"/>
        <v>#DIV/0!</v>
      </c>
      <c r="L132" s="891" t="e">
        <f t="shared" si="42"/>
        <v>#DIV/0!</v>
      </c>
      <c r="M132" s="891" t="e">
        <f t="shared" si="42"/>
        <v>#DIV/0!</v>
      </c>
      <c r="N132" s="891" t="e">
        <f t="shared" si="42"/>
        <v>#DIV/0!</v>
      </c>
      <c r="O132" s="905" t="e">
        <f t="shared" si="43"/>
        <v>#DIV/0!</v>
      </c>
      <c r="P132" s="905" t="e">
        <f t="shared" si="44"/>
        <v>#DIV/0!</v>
      </c>
      <c r="Q132" s="905" t="e">
        <f t="shared" si="45"/>
        <v>#DIV/0!</v>
      </c>
      <c r="R132" s="905" t="e">
        <f t="shared" si="46"/>
        <v>#DIV/0!</v>
      </c>
      <c r="S132" s="1146" t="e">
        <f t="shared" si="47"/>
        <v>#DIV/0!</v>
      </c>
      <c r="T132" s="1098"/>
      <c r="U132" s="1098"/>
      <c r="V132" s="1098"/>
      <c r="W132" s="1098"/>
      <c r="X132" s="1098"/>
      <c r="Y132" s="1098"/>
      <c r="Z132" s="1098"/>
      <c r="AA132" s="1098"/>
      <c r="AB132" s="1098"/>
      <c r="AC132" s="1098"/>
      <c r="AD132" s="1098"/>
      <c r="AE132" s="1098"/>
      <c r="AF132" s="874"/>
      <c r="AG132" s="874"/>
      <c r="AH132" s="923"/>
      <c r="AI132" s="923"/>
      <c r="AJ132" s="923"/>
    </row>
    <row r="133" spans="1:36" ht="12.75" customHeight="1" outlineLevel="1" x14ac:dyDescent="0.25">
      <c r="A133" s="879" t="s">
        <v>371</v>
      </c>
      <c r="B133" s="879" t="s">
        <v>368</v>
      </c>
      <c r="C133" s="891" t="e">
        <f t="shared" si="42"/>
        <v>#DIV/0!</v>
      </c>
      <c r="D133" s="891" t="e">
        <f t="shared" si="42"/>
        <v>#DIV/0!</v>
      </c>
      <c r="E133" s="891" t="e">
        <f t="shared" si="42"/>
        <v>#DIV/0!</v>
      </c>
      <c r="F133" s="891" t="e">
        <f t="shared" si="42"/>
        <v>#DIV/0!</v>
      </c>
      <c r="G133" s="891" t="e">
        <f t="shared" si="42"/>
        <v>#DIV/0!</v>
      </c>
      <c r="H133" s="891" t="e">
        <f t="shared" si="42"/>
        <v>#DIV/0!</v>
      </c>
      <c r="I133" s="891" t="e">
        <f t="shared" si="42"/>
        <v>#DIV/0!</v>
      </c>
      <c r="J133" s="891" t="e">
        <f t="shared" si="42"/>
        <v>#DIV/0!</v>
      </c>
      <c r="K133" s="891" t="e">
        <f t="shared" si="42"/>
        <v>#DIV/0!</v>
      </c>
      <c r="L133" s="891" t="e">
        <f t="shared" si="42"/>
        <v>#DIV/0!</v>
      </c>
      <c r="M133" s="891" t="e">
        <f t="shared" si="42"/>
        <v>#DIV/0!</v>
      </c>
      <c r="N133" s="891" t="e">
        <f t="shared" si="42"/>
        <v>#DIV/0!</v>
      </c>
      <c r="O133" s="905" t="e">
        <f t="shared" si="43"/>
        <v>#DIV/0!</v>
      </c>
      <c r="P133" s="905" t="e">
        <f t="shared" si="44"/>
        <v>#DIV/0!</v>
      </c>
      <c r="Q133" s="905" t="e">
        <f t="shared" si="45"/>
        <v>#DIV/0!</v>
      </c>
      <c r="R133" s="905" t="e">
        <f t="shared" si="46"/>
        <v>#DIV/0!</v>
      </c>
      <c r="S133" s="1146" t="e">
        <f t="shared" si="47"/>
        <v>#DIV/0!</v>
      </c>
      <c r="T133" s="1098"/>
      <c r="U133" s="1098"/>
      <c r="V133" s="1098"/>
      <c r="W133" s="1098"/>
      <c r="X133" s="1098"/>
      <c r="Y133" s="1098"/>
      <c r="Z133" s="1098"/>
      <c r="AA133" s="1098"/>
      <c r="AB133" s="1098"/>
      <c r="AC133" s="1098"/>
      <c r="AD133" s="1098"/>
      <c r="AE133" s="1098"/>
      <c r="AF133" s="874"/>
      <c r="AG133" s="874"/>
      <c r="AH133" s="923"/>
      <c r="AI133" s="923"/>
      <c r="AJ133" s="923"/>
    </row>
    <row r="134" spans="1:36" ht="12.75" customHeight="1" outlineLevel="1" x14ac:dyDescent="0.25">
      <c r="A134" s="879" t="s">
        <v>372</v>
      </c>
      <c r="B134" s="879" t="s">
        <v>368</v>
      </c>
      <c r="C134" s="891" t="e">
        <f t="shared" si="42"/>
        <v>#DIV/0!</v>
      </c>
      <c r="D134" s="891" t="e">
        <f t="shared" si="42"/>
        <v>#DIV/0!</v>
      </c>
      <c r="E134" s="891" t="e">
        <f t="shared" si="42"/>
        <v>#DIV/0!</v>
      </c>
      <c r="F134" s="891" t="e">
        <f t="shared" si="42"/>
        <v>#DIV/0!</v>
      </c>
      <c r="G134" s="891" t="e">
        <f t="shared" si="42"/>
        <v>#DIV/0!</v>
      </c>
      <c r="H134" s="891" t="e">
        <f t="shared" si="42"/>
        <v>#DIV/0!</v>
      </c>
      <c r="I134" s="891" t="e">
        <f t="shared" si="42"/>
        <v>#DIV/0!</v>
      </c>
      <c r="J134" s="891" t="e">
        <f t="shared" si="42"/>
        <v>#DIV/0!</v>
      </c>
      <c r="K134" s="891" t="e">
        <f t="shared" si="42"/>
        <v>#DIV/0!</v>
      </c>
      <c r="L134" s="891" t="e">
        <f t="shared" si="42"/>
        <v>#DIV/0!</v>
      </c>
      <c r="M134" s="891" t="e">
        <f t="shared" si="42"/>
        <v>#DIV/0!</v>
      </c>
      <c r="N134" s="891" t="e">
        <f t="shared" si="42"/>
        <v>#DIV/0!</v>
      </c>
      <c r="O134" s="905" t="e">
        <f t="shared" si="43"/>
        <v>#DIV/0!</v>
      </c>
      <c r="P134" s="905" t="e">
        <f t="shared" si="44"/>
        <v>#DIV/0!</v>
      </c>
      <c r="Q134" s="905" t="e">
        <f t="shared" si="45"/>
        <v>#DIV/0!</v>
      </c>
      <c r="R134" s="905" t="e">
        <f t="shared" si="46"/>
        <v>#DIV/0!</v>
      </c>
      <c r="S134" s="1146" t="e">
        <f t="shared" si="47"/>
        <v>#DIV/0!</v>
      </c>
      <c r="T134" s="1098"/>
      <c r="U134" s="1098"/>
      <c r="V134" s="1098"/>
      <c r="W134" s="1098"/>
      <c r="X134" s="1098"/>
      <c r="Y134" s="1098"/>
      <c r="Z134" s="1098"/>
      <c r="AA134" s="1098"/>
      <c r="AB134" s="1098"/>
      <c r="AC134" s="1098"/>
      <c r="AD134" s="1098"/>
      <c r="AE134" s="1098"/>
      <c r="AF134" s="874"/>
      <c r="AG134" s="874"/>
      <c r="AH134" s="923"/>
      <c r="AI134" s="923"/>
      <c r="AJ134" s="923"/>
    </row>
    <row r="135" spans="1:36" ht="12.75" customHeight="1" outlineLevel="1" x14ac:dyDescent="0.25">
      <c r="A135" s="879" t="s">
        <v>373</v>
      </c>
      <c r="B135" s="879" t="s">
        <v>366</v>
      </c>
      <c r="C135" s="891" t="e">
        <f t="shared" si="42"/>
        <v>#DIV/0!</v>
      </c>
      <c r="D135" s="891" t="e">
        <f t="shared" si="42"/>
        <v>#DIV/0!</v>
      </c>
      <c r="E135" s="891" t="e">
        <f t="shared" si="42"/>
        <v>#DIV/0!</v>
      </c>
      <c r="F135" s="891" t="e">
        <f t="shared" si="42"/>
        <v>#DIV/0!</v>
      </c>
      <c r="G135" s="891" t="e">
        <f t="shared" si="42"/>
        <v>#DIV/0!</v>
      </c>
      <c r="H135" s="891" t="e">
        <f t="shared" si="42"/>
        <v>#DIV/0!</v>
      </c>
      <c r="I135" s="891" t="e">
        <f t="shared" si="42"/>
        <v>#DIV/0!</v>
      </c>
      <c r="J135" s="891" t="e">
        <f t="shared" si="42"/>
        <v>#DIV/0!</v>
      </c>
      <c r="K135" s="891" t="e">
        <f t="shared" si="42"/>
        <v>#DIV/0!</v>
      </c>
      <c r="L135" s="891" t="e">
        <f t="shared" si="42"/>
        <v>#DIV/0!</v>
      </c>
      <c r="M135" s="891" t="e">
        <f t="shared" si="42"/>
        <v>#DIV/0!</v>
      </c>
      <c r="N135" s="891" t="e">
        <f t="shared" si="42"/>
        <v>#DIV/0!</v>
      </c>
      <c r="O135" s="905" t="e">
        <f t="shared" si="43"/>
        <v>#DIV/0!</v>
      </c>
      <c r="P135" s="905" t="e">
        <f t="shared" si="44"/>
        <v>#DIV/0!</v>
      </c>
      <c r="Q135" s="905" t="e">
        <f t="shared" si="45"/>
        <v>#DIV/0!</v>
      </c>
      <c r="R135" s="905" t="e">
        <f t="shared" si="46"/>
        <v>#DIV/0!</v>
      </c>
      <c r="S135" s="1146" t="e">
        <f t="shared" si="47"/>
        <v>#DIV/0!</v>
      </c>
      <c r="T135" s="1098"/>
      <c r="U135" s="1098"/>
      <c r="V135" s="1098"/>
      <c r="W135" s="1098"/>
      <c r="X135" s="1098"/>
      <c r="Y135" s="1098"/>
      <c r="Z135" s="1098"/>
      <c r="AA135" s="1098"/>
      <c r="AB135" s="1098"/>
      <c r="AC135" s="1098"/>
      <c r="AD135" s="1098"/>
      <c r="AE135" s="1098"/>
      <c r="AF135" s="874"/>
      <c r="AG135" s="874"/>
      <c r="AH135" s="923"/>
      <c r="AI135" s="923"/>
      <c r="AJ135" s="923"/>
    </row>
    <row r="136" spans="1:36" ht="12.75" customHeight="1" outlineLevel="1" x14ac:dyDescent="0.25">
      <c r="A136" s="879" t="s">
        <v>374</v>
      </c>
      <c r="B136" s="879" t="s">
        <v>368</v>
      </c>
      <c r="C136" s="891" t="e">
        <f t="shared" si="42"/>
        <v>#DIV/0!</v>
      </c>
      <c r="D136" s="891" t="e">
        <f t="shared" si="42"/>
        <v>#DIV/0!</v>
      </c>
      <c r="E136" s="891" t="e">
        <f t="shared" si="42"/>
        <v>#DIV/0!</v>
      </c>
      <c r="F136" s="891" t="e">
        <f t="shared" si="42"/>
        <v>#DIV/0!</v>
      </c>
      <c r="G136" s="891" t="e">
        <f t="shared" si="42"/>
        <v>#DIV/0!</v>
      </c>
      <c r="H136" s="891" t="e">
        <f t="shared" si="42"/>
        <v>#DIV/0!</v>
      </c>
      <c r="I136" s="891" t="e">
        <f t="shared" si="42"/>
        <v>#DIV/0!</v>
      </c>
      <c r="J136" s="891" t="e">
        <f t="shared" si="42"/>
        <v>#DIV/0!</v>
      </c>
      <c r="K136" s="891" t="e">
        <f t="shared" si="42"/>
        <v>#DIV/0!</v>
      </c>
      <c r="L136" s="891" t="e">
        <f t="shared" si="42"/>
        <v>#DIV/0!</v>
      </c>
      <c r="M136" s="891" t="e">
        <f t="shared" si="42"/>
        <v>#DIV/0!</v>
      </c>
      <c r="N136" s="891" t="e">
        <f t="shared" si="42"/>
        <v>#DIV/0!</v>
      </c>
      <c r="O136" s="905" t="e">
        <f t="shared" si="43"/>
        <v>#DIV/0!</v>
      </c>
      <c r="P136" s="905" t="e">
        <f t="shared" si="44"/>
        <v>#DIV/0!</v>
      </c>
      <c r="Q136" s="905" t="e">
        <f t="shared" si="45"/>
        <v>#DIV/0!</v>
      </c>
      <c r="R136" s="905" t="e">
        <f t="shared" si="46"/>
        <v>#DIV/0!</v>
      </c>
      <c r="S136" s="1146" t="e">
        <f t="shared" si="47"/>
        <v>#DIV/0!</v>
      </c>
      <c r="T136" s="1098"/>
      <c r="U136" s="1098"/>
      <c r="V136" s="1098"/>
      <c r="W136" s="1098"/>
      <c r="X136" s="1098"/>
      <c r="Y136" s="1098"/>
      <c r="Z136" s="1098"/>
      <c r="AA136" s="1098"/>
      <c r="AB136" s="1098"/>
      <c r="AC136" s="1098"/>
      <c r="AD136" s="1098"/>
      <c r="AE136" s="1098"/>
      <c r="AF136" s="874"/>
      <c r="AG136" s="874"/>
      <c r="AH136" s="923"/>
      <c r="AI136" s="923"/>
      <c r="AJ136" s="923"/>
    </row>
    <row r="137" spans="1:36" ht="12.75" customHeight="1" outlineLevel="1" x14ac:dyDescent="0.25">
      <c r="A137" s="879" t="s">
        <v>375</v>
      </c>
      <c r="B137" s="879" t="s">
        <v>366</v>
      </c>
      <c r="C137" s="891" t="e">
        <f t="shared" si="42"/>
        <v>#DIV/0!</v>
      </c>
      <c r="D137" s="891" t="e">
        <f t="shared" si="42"/>
        <v>#DIV/0!</v>
      </c>
      <c r="E137" s="891" t="e">
        <f t="shared" si="42"/>
        <v>#DIV/0!</v>
      </c>
      <c r="F137" s="891" t="e">
        <f t="shared" si="42"/>
        <v>#DIV/0!</v>
      </c>
      <c r="G137" s="891" t="e">
        <f t="shared" si="42"/>
        <v>#DIV/0!</v>
      </c>
      <c r="H137" s="891" t="e">
        <f t="shared" si="42"/>
        <v>#DIV/0!</v>
      </c>
      <c r="I137" s="891" t="e">
        <f t="shared" si="42"/>
        <v>#DIV/0!</v>
      </c>
      <c r="J137" s="891" t="e">
        <f t="shared" si="42"/>
        <v>#DIV/0!</v>
      </c>
      <c r="K137" s="891" t="e">
        <f t="shared" si="42"/>
        <v>#DIV/0!</v>
      </c>
      <c r="L137" s="891" t="e">
        <f t="shared" si="42"/>
        <v>#DIV/0!</v>
      </c>
      <c r="M137" s="891" t="e">
        <f t="shared" si="42"/>
        <v>#DIV/0!</v>
      </c>
      <c r="N137" s="891" t="e">
        <f t="shared" si="42"/>
        <v>#DIV/0!</v>
      </c>
      <c r="O137" s="905" t="e">
        <f t="shared" si="43"/>
        <v>#DIV/0!</v>
      </c>
      <c r="P137" s="905" t="e">
        <f t="shared" si="44"/>
        <v>#DIV/0!</v>
      </c>
      <c r="Q137" s="905" t="e">
        <f t="shared" si="45"/>
        <v>#DIV/0!</v>
      </c>
      <c r="R137" s="905" t="e">
        <f t="shared" si="46"/>
        <v>#DIV/0!</v>
      </c>
      <c r="S137" s="1146" t="e">
        <f t="shared" si="47"/>
        <v>#DIV/0!</v>
      </c>
      <c r="T137" s="1098"/>
      <c r="U137" s="1098"/>
      <c r="V137" s="1098"/>
      <c r="W137" s="1098"/>
      <c r="X137" s="1098"/>
      <c r="Y137" s="1098"/>
      <c r="Z137" s="1098"/>
      <c r="AA137" s="1098"/>
      <c r="AB137" s="1098"/>
      <c r="AC137" s="1098"/>
      <c r="AD137" s="1098"/>
      <c r="AE137" s="1098"/>
      <c r="AF137" s="874"/>
      <c r="AG137" s="874"/>
      <c r="AH137" s="923"/>
      <c r="AI137" s="923"/>
      <c r="AJ137" s="923"/>
    </row>
    <row r="138" spans="1:36" ht="12.75" customHeight="1" outlineLevel="1" x14ac:dyDescent="0.25">
      <c r="A138" s="879" t="s">
        <v>376</v>
      </c>
      <c r="B138" s="879" t="s">
        <v>368</v>
      </c>
      <c r="C138" s="891" t="e">
        <f t="shared" si="42"/>
        <v>#DIV/0!</v>
      </c>
      <c r="D138" s="891" t="e">
        <f t="shared" si="42"/>
        <v>#DIV/0!</v>
      </c>
      <c r="E138" s="891" t="e">
        <f t="shared" si="42"/>
        <v>#DIV/0!</v>
      </c>
      <c r="F138" s="891" t="e">
        <f t="shared" si="42"/>
        <v>#DIV/0!</v>
      </c>
      <c r="G138" s="891" t="e">
        <f t="shared" si="42"/>
        <v>#DIV/0!</v>
      </c>
      <c r="H138" s="891" t="e">
        <f t="shared" si="42"/>
        <v>#DIV/0!</v>
      </c>
      <c r="I138" s="891" t="e">
        <f t="shared" si="42"/>
        <v>#DIV/0!</v>
      </c>
      <c r="J138" s="891" t="e">
        <f t="shared" si="42"/>
        <v>#DIV/0!</v>
      </c>
      <c r="K138" s="891" t="e">
        <f t="shared" si="42"/>
        <v>#DIV/0!</v>
      </c>
      <c r="L138" s="891" t="e">
        <f t="shared" si="42"/>
        <v>#DIV/0!</v>
      </c>
      <c r="M138" s="891" t="e">
        <f t="shared" si="42"/>
        <v>#DIV/0!</v>
      </c>
      <c r="N138" s="891" t="e">
        <f t="shared" si="42"/>
        <v>#DIV/0!</v>
      </c>
      <c r="O138" s="905" t="e">
        <f t="shared" si="43"/>
        <v>#DIV/0!</v>
      </c>
      <c r="P138" s="905" t="e">
        <f t="shared" si="44"/>
        <v>#DIV/0!</v>
      </c>
      <c r="Q138" s="905" t="e">
        <f t="shared" si="45"/>
        <v>#DIV/0!</v>
      </c>
      <c r="R138" s="905" t="e">
        <f t="shared" si="46"/>
        <v>#DIV/0!</v>
      </c>
      <c r="S138" s="1146" t="e">
        <f t="shared" si="47"/>
        <v>#DIV/0!</v>
      </c>
      <c r="T138" s="1098"/>
      <c r="U138" s="1098"/>
      <c r="V138" s="1098"/>
      <c r="W138" s="1098"/>
      <c r="X138" s="1098"/>
      <c r="Y138" s="1098"/>
      <c r="Z138" s="1098"/>
      <c r="AA138" s="1098"/>
      <c r="AB138" s="1098"/>
      <c r="AC138" s="1098"/>
      <c r="AD138" s="1098"/>
      <c r="AE138" s="1098"/>
      <c r="AF138" s="874"/>
      <c r="AG138" s="874"/>
      <c r="AH138" s="923"/>
      <c r="AI138" s="923"/>
      <c r="AJ138" s="923"/>
    </row>
    <row r="139" spans="1:36" ht="12.75" customHeight="1" outlineLevel="1" x14ac:dyDescent="0.25">
      <c r="A139" s="879" t="s">
        <v>377</v>
      </c>
      <c r="B139" s="879" t="s">
        <v>365</v>
      </c>
      <c r="C139" s="891" t="e">
        <f t="shared" si="42"/>
        <v>#DIV/0!</v>
      </c>
      <c r="D139" s="891" t="e">
        <f t="shared" si="42"/>
        <v>#DIV/0!</v>
      </c>
      <c r="E139" s="891" t="e">
        <f t="shared" si="42"/>
        <v>#DIV/0!</v>
      </c>
      <c r="F139" s="891" t="e">
        <f t="shared" si="42"/>
        <v>#DIV/0!</v>
      </c>
      <c r="G139" s="891" t="e">
        <f t="shared" si="42"/>
        <v>#DIV/0!</v>
      </c>
      <c r="H139" s="891" t="e">
        <f t="shared" si="42"/>
        <v>#DIV/0!</v>
      </c>
      <c r="I139" s="891" t="e">
        <f t="shared" si="42"/>
        <v>#DIV/0!</v>
      </c>
      <c r="J139" s="891" t="e">
        <f t="shared" si="42"/>
        <v>#DIV/0!</v>
      </c>
      <c r="K139" s="891" t="e">
        <f t="shared" si="42"/>
        <v>#DIV/0!</v>
      </c>
      <c r="L139" s="891" t="e">
        <f t="shared" si="42"/>
        <v>#DIV/0!</v>
      </c>
      <c r="M139" s="891" t="e">
        <f t="shared" si="42"/>
        <v>#DIV/0!</v>
      </c>
      <c r="N139" s="891" t="e">
        <f t="shared" si="42"/>
        <v>#DIV/0!</v>
      </c>
      <c r="O139" s="905" t="e">
        <f t="shared" si="43"/>
        <v>#DIV/0!</v>
      </c>
      <c r="P139" s="905" t="e">
        <f t="shared" si="44"/>
        <v>#DIV/0!</v>
      </c>
      <c r="Q139" s="905" t="e">
        <f t="shared" si="45"/>
        <v>#DIV/0!</v>
      </c>
      <c r="R139" s="905" t="e">
        <f t="shared" si="46"/>
        <v>#DIV/0!</v>
      </c>
      <c r="S139" s="1146" t="e">
        <f t="shared" si="47"/>
        <v>#DIV/0!</v>
      </c>
      <c r="T139" s="1098"/>
      <c r="U139" s="1098"/>
      <c r="V139" s="1098"/>
      <c r="W139" s="1098"/>
      <c r="X139" s="1098"/>
      <c r="Y139" s="1098"/>
      <c r="Z139" s="1098"/>
      <c r="AA139" s="1098"/>
      <c r="AB139" s="1098"/>
      <c r="AC139" s="1098"/>
      <c r="AD139" s="1098"/>
      <c r="AE139" s="1098"/>
      <c r="AF139" s="874"/>
      <c r="AG139" s="874"/>
      <c r="AH139" s="923"/>
      <c r="AI139" s="923"/>
      <c r="AJ139" s="923"/>
    </row>
    <row r="140" spans="1:36" s="923" customFormat="1" ht="12.75" customHeight="1" outlineLevel="1" x14ac:dyDescent="0.25">
      <c r="A140" s="879" t="s">
        <v>367</v>
      </c>
      <c r="B140" s="879"/>
      <c r="C140" s="891" t="e">
        <f>(C70-C104)*C$25-C122</f>
        <v>#DIV/0!</v>
      </c>
      <c r="D140" s="891" t="e">
        <f t="shared" si="42"/>
        <v>#DIV/0!</v>
      </c>
      <c r="E140" s="891" t="e">
        <f t="shared" si="42"/>
        <v>#DIV/0!</v>
      </c>
      <c r="F140" s="891" t="e">
        <f t="shared" si="42"/>
        <v>#DIV/0!</v>
      </c>
      <c r="G140" s="891" t="e">
        <f t="shared" si="42"/>
        <v>#DIV/0!</v>
      </c>
      <c r="H140" s="891" t="e">
        <f t="shared" si="42"/>
        <v>#DIV/0!</v>
      </c>
      <c r="I140" s="891" t="e">
        <f t="shared" si="42"/>
        <v>#DIV/0!</v>
      </c>
      <c r="J140" s="891" t="e">
        <f t="shared" si="42"/>
        <v>#DIV/0!</v>
      </c>
      <c r="K140" s="891" t="e">
        <f t="shared" si="42"/>
        <v>#DIV/0!</v>
      </c>
      <c r="L140" s="891" t="e">
        <f t="shared" si="42"/>
        <v>#DIV/0!</v>
      </c>
      <c r="M140" s="891" t="e">
        <f t="shared" si="42"/>
        <v>#DIV/0!</v>
      </c>
      <c r="N140" s="891" t="e">
        <f t="shared" si="42"/>
        <v>#DIV/0!</v>
      </c>
      <c r="O140" s="905" t="e">
        <f t="shared" si="43"/>
        <v>#DIV/0!</v>
      </c>
      <c r="P140" s="905" t="e">
        <f t="shared" si="44"/>
        <v>#DIV/0!</v>
      </c>
      <c r="Q140" s="905" t="e">
        <f t="shared" si="45"/>
        <v>#DIV/0!</v>
      </c>
      <c r="R140" s="905" t="e">
        <f t="shared" si="46"/>
        <v>#DIV/0!</v>
      </c>
      <c r="S140" s="1146" t="e">
        <f t="shared" si="47"/>
        <v>#DIV/0!</v>
      </c>
      <c r="T140" s="1098"/>
      <c r="U140" s="1098"/>
      <c r="V140" s="1098"/>
      <c r="W140" s="1098"/>
      <c r="X140" s="1098"/>
      <c r="Y140" s="1098"/>
      <c r="Z140" s="1098"/>
      <c r="AA140" s="1098"/>
      <c r="AB140" s="1098"/>
      <c r="AC140" s="1098"/>
      <c r="AD140" s="1098"/>
      <c r="AE140" s="1098"/>
      <c r="AF140" s="874"/>
      <c r="AG140" s="874"/>
    </row>
    <row r="141" spans="1:36" ht="12.75" customHeight="1" outlineLevel="1" x14ac:dyDescent="0.25">
      <c r="A141" s="893" t="s">
        <v>77</v>
      </c>
      <c r="B141" s="894"/>
      <c r="C141" s="896" t="e">
        <f>SUM(C127:C140)</f>
        <v>#DIV/0!</v>
      </c>
      <c r="D141" s="896" t="e">
        <f t="shared" ref="D141:S141" si="48">SUM(D127:D140)</f>
        <v>#DIV/0!</v>
      </c>
      <c r="E141" s="896" t="e">
        <f t="shared" si="48"/>
        <v>#DIV/0!</v>
      </c>
      <c r="F141" s="896" t="e">
        <f t="shared" si="48"/>
        <v>#DIV/0!</v>
      </c>
      <c r="G141" s="896" t="e">
        <f t="shared" si="48"/>
        <v>#DIV/0!</v>
      </c>
      <c r="H141" s="896" t="e">
        <f t="shared" si="48"/>
        <v>#DIV/0!</v>
      </c>
      <c r="I141" s="896" t="e">
        <f t="shared" si="48"/>
        <v>#DIV/0!</v>
      </c>
      <c r="J141" s="896" t="e">
        <f t="shared" si="48"/>
        <v>#DIV/0!</v>
      </c>
      <c r="K141" s="896" t="e">
        <f t="shared" si="48"/>
        <v>#DIV/0!</v>
      </c>
      <c r="L141" s="896" t="e">
        <f t="shared" si="48"/>
        <v>#DIV/0!</v>
      </c>
      <c r="M141" s="896" t="e">
        <f t="shared" si="48"/>
        <v>#DIV/0!</v>
      </c>
      <c r="N141" s="896" t="e">
        <f t="shared" si="48"/>
        <v>#DIV/0!</v>
      </c>
      <c r="O141" s="896" t="e">
        <f t="shared" si="48"/>
        <v>#DIV/0!</v>
      </c>
      <c r="P141" s="896" t="e">
        <f t="shared" si="48"/>
        <v>#DIV/0!</v>
      </c>
      <c r="Q141" s="896" t="e">
        <f t="shared" si="48"/>
        <v>#DIV/0!</v>
      </c>
      <c r="R141" s="896" t="e">
        <f t="shared" si="48"/>
        <v>#DIV/0!</v>
      </c>
      <c r="S141" s="1147" t="e">
        <f t="shared" si="48"/>
        <v>#DIV/0!</v>
      </c>
      <c r="T141" s="1100"/>
      <c r="U141" s="1100"/>
      <c r="V141" s="1100"/>
      <c r="W141" s="1100"/>
      <c r="X141" s="1100"/>
      <c r="Y141" s="1100"/>
      <c r="Z141" s="1100"/>
      <c r="AA141" s="1100"/>
      <c r="AB141" s="1100"/>
      <c r="AC141" s="1100"/>
      <c r="AD141" s="1100"/>
      <c r="AE141" s="1100"/>
      <c r="AF141" s="874"/>
      <c r="AG141" s="874"/>
      <c r="AH141" s="923"/>
      <c r="AI141" s="923"/>
      <c r="AJ141" s="923"/>
    </row>
    <row r="142" spans="1:36" ht="12.75" customHeight="1" outlineLevel="1" x14ac:dyDescent="0.25">
      <c r="T142" s="923"/>
      <c r="U142" s="923"/>
      <c r="V142" s="923"/>
      <c r="W142" s="923"/>
      <c r="X142" s="923"/>
      <c r="Y142" s="923"/>
      <c r="Z142" s="923"/>
      <c r="AA142" s="923"/>
      <c r="AB142" s="923"/>
      <c r="AC142" s="923"/>
      <c r="AD142" s="923"/>
      <c r="AE142" s="923"/>
      <c r="AF142" s="923"/>
      <c r="AG142" s="923"/>
      <c r="AH142" s="923"/>
      <c r="AI142" s="923"/>
      <c r="AJ142" s="923"/>
    </row>
    <row r="143" spans="1:36" ht="15" x14ac:dyDescent="0.25">
      <c r="L143"/>
      <c r="M143"/>
      <c r="N143"/>
      <c r="S143" s="929"/>
      <c r="T143" s="1112"/>
      <c r="U143" s="1112"/>
      <c r="V143" s="1112"/>
      <c r="W143" s="1112"/>
      <c r="X143" s="1112"/>
      <c r="Y143" s="1112"/>
      <c r="Z143" s="1112"/>
      <c r="AA143" s="1112"/>
      <c r="AB143" s="1112"/>
      <c r="AC143" s="1112"/>
      <c r="AD143" s="1112"/>
      <c r="AE143" s="1112"/>
      <c r="AF143" s="923"/>
      <c r="AG143" s="923"/>
      <c r="AH143" s="923"/>
      <c r="AI143" s="923"/>
      <c r="AJ143" s="923"/>
    </row>
    <row r="144" spans="1:36" x14ac:dyDescent="0.25">
      <c r="T144" s="923"/>
      <c r="U144" s="923"/>
      <c r="V144" s="923"/>
      <c r="W144" s="923"/>
      <c r="X144" s="923"/>
      <c r="Y144" s="923"/>
      <c r="Z144" s="923"/>
      <c r="AA144" s="923"/>
      <c r="AB144" s="923"/>
      <c r="AC144" s="923"/>
      <c r="AD144" s="923"/>
      <c r="AE144" s="923"/>
      <c r="AF144" s="923"/>
      <c r="AG144" s="923"/>
      <c r="AH144" s="923"/>
      <c r="AI144" s="923"/>
      <c r="AJ144" s="923"/>
    </row>
    <row r="145" spans="1:36" x14ac:dyDescent="0.25">
      <c r="F145" s="930"/>
      <c r="T145" s="923"/>
      <c r="U145" s="923"/>
      <c r="V145" s="923"/>
      <c r="W145" s="923"/>
      <c r="X145" s="923"/>
      <c r="Y145" s="923"/>
      <c r="Z145" s="923"/>
      <c r="AA145" s="923"/>
      <c r="AB145" s="923"/>
      <c r="AC145" s="923"/>
      <c r="AD145" s="923"/>
      <c r="AE145" s="923"/>
      <c r="AF145" s="923"/>
      <c r="AG145" s="923"/>
      <c r="AH145" s="923"/>
      <c r="AI145" s="923"/>
      <c r="AJ145" s="923"/>
    </row>
    <row r="146" spans="1:36" x14ac:dyDescent="0.25">
      <c r="C146" s="932"/>
      <c r="S146" s="929"/>
      <c r="T146" s="923"/>
      <c r="U146" s="923"/>
      <c r="V146" s="923"/>
      <c r="W146" s="923"/>
      <c r="X146" s="923"/>
      <c r="Y146" s="923"/>
      <c r="Z146" s="923"/>
      <c r="AA146" s="923"/>
      <c r="AB146" s="923"/>
      <c r="AC146" s="923"/>
      <c r="AD146" s="923"/>
      <c r="AE146" s="923"/>
      <c r="AF146" s="923"/>
      <c r="AG146" s="923"/>
      <c r="AH146" s="923"/>
      <c r="AI146" s="923"/>
      <c r="AJ146" s="923"/>
    </row>
    <row r="147" spans="1:36" x14ac:dyDescent="0.25">
      <c r="D147" s="933"/>
      <c r="T147" s="923"/>
      <c r="U147" s="923"/>
      <c r="V147" s="923"/>
      <c r="W147" s="923"/>
      <c r="X147" s="923"/>
      <c r="Y147" s="923"/>
      <c r="Z147" s="923"/>
      <c r="AA147" s="923"/>
      <c r="AB147" s="923"/>
      <c r="AC147" s="923"/>
      <c r="AD147" s="923"/>
      <c r="AE147" s="923"/>
      <c r="AF147" s="923"/>
      <c r="AG147" s="923"/>
      <c r="AH147" s="923"/>
      <c r="AI147" s="923"/>
      <c r="AJ147" s="923"/>
    </row>
    <row r="148" spans="1:36" x14ac:dyDescent="0.25">
      <c r="T148" s="923"/>
      <c r="U148" s="923"/>
      <c r="V148" s="923"/>
      <c r="W148" s="923"/>
      <c r="X148" s="923"/>
      <c r="Y148" s="923"/>
      <c r="Z148" s="923"/>
      <c r="AA148" s="923"/>
      <c r="AB148" s="923"/>
      <c r="AC148" s="923"/>
      <c r="AD148" s="923"/>
      <c r="AE148" s="923"/>
      <c r="AF148" s="923"/>
      <c r="AG148" s="923"/>
      <c r="AH148" s="923"/>
      <c r="AI148" s="923"/>
      <c r="AJ148" s="923"/>
    </row>
    <row r="149" spans="1:36" ht="15" x14ac:dyDescent="0.25">
      <c r="A149" s="934" t="s">
        <v>213</v>
      </c>
      <c r="B149" s="935"/>
      <c r="C149" s="936"/>
      <c r="D149" s="936"/>
      <c r="E149" s="936"/>
      <c r="F149" s="936"/>
      <c r="G149" s="936"/>
      <c r="H149" s="936"/>
      <c r="I149" s="936"/>
      <c r="J149" s="936"/>
      <c r="K149" s="936"/>
      <c r="L149" s="936"/>
      <c r="M149" s="936"/>
      <c r="N149" s="936"/>
      <c r="O149" s="936"/>
      <c r="P149" s="936"/>
      <c r="Q149" s="936"/>
      <c r="R149" s="936"/>
      <c r="S149" s="936"/>
      <c r="T149" s="1113"/>
      <c r="U149" s="1113"/>
      <c r="V149" s="1113"/>
      <c r="W149" s="1113"/>
      <c r="X149" s="1113"/>
      <c r="Y149" s="1113"/>
      <c r="Z149" s="1113"/>
      <c r="AA149" s="1113"/>
      <c r="AB149" s="1113"/>
      <c r="AC149" s="1113"/>
      <c r="AD149" s="1113"/>
      <c r="AE149" s="1113"/>
      <c r="AF149" s="923"/>
      <c r="AG149" s="923"/>
      <c r="AH149" s="923"/>
      <c r="AI149" s="923"/>
      <c r="AJ149" s="923"/>
    </row>
    <row r="150" spans="1:36" ht="15" x14ac:dyDescent="0.25">
      <c r="A150" s="937" t="s">
        <v>214</v>
      </c>
      <c r="B150" s="935"/>
      <c r="C150" s="938"/>
      <c r="D150" s="938"/>
      <c r="E150" s="938"/>
      <c r="F150" s="938"/>
      <c r="G150" s="938"/>
      <c r="H150" s="938"/>
      <c r="I150" s="938"/>
      <c r="J150" s="938"/>
      <c r="K150" s="938"/>
      <c r="L150" s="938"/>
      <c r="M150" s="938"/>
      <c r="N150" s="938"/>
      <c r="O150" s="938"/>
      <c r="P150" s="938"/>
      <c r="Q150" s="938"/>
      <c r="R150" s="938"/>
      <c r="S150" s="1148"/>
      <c r="T150" s="1111"/>
      <c r="U150" s="1111"/>
      <c r="V150" s="1111"/>
      <c r="W150" s="1111"/>
      <c r="X150" s="1111"/>
      <c r="Y150" s="1111"/>
      <c r="Z150" s="1111"/>
      <c r="AA150" s="1111"/>
      <c r="AB150" s="1111"/>
      <c r="AC150" s="1111"/>
      <c r="AD150" s="1111"/>
      <c r="AE150" s="1111"/>
      <c r="AF150" s="923"/>
      <c r="AG150" s="923"/>
      <c r="AH150" s="923"/>
      <c r="AI150" s="923"/>
      <c r="AJ150" s="923"/>
    </row>
    <row r="151" spans="1:36" ht="15" x14ac:dyDescent="0.25">
      <c r="A151" s="939" t="s">
        <v>215</v>
      </c>
      <c r="B151" s="935"/>
      <c r="C151" s="940">
        <f t="shared" ref="C151:S151" si="49">C14</f>
        <v>0</v>
      </c>
      <c r="D151" s="940">
        <f t="shared" si="49"/>
        <v>0</v>
      </c>
      <c r="E151" s="940">
        <f t="shared" si="49"/>
        <v>0</v>
      </c>
      <c r="F151" s="940">
        <f t="shared" si="49"/>
        <v>0</v>
      </c>
      <c r="G151" s="940">
        <f t="shared" si="49"/>
        <v>0</v>
      </c>
      <c r="H151" s="940">
        <f t="shared" si="49"/>
        <v>0</v>
      </c>
      <c r="I151" s="940">
        <f t="shared" si="49"/>
        <v>0</v>
      </c>
      <c r="J151" s="940">
        <f t="shared" si="49"/>
        <v>0</v>
      </c>
      <c r="K151" s="940">
        <f t="shared" si="49"/>
        <v>0</v>
      </c>
      <c r="L151" s="940">
        <f t="shared" si="49"/>
        <v>0</v>
      </c>
      <c r="M151" s="940">
        <f t="shared" si="49"/>
        <v>0</v>
      </c>
      <c r="N151" s="940">
        <f t="shared" si="49"/>
        <v>0</v>
      </c>
      <c r="O151" s="940">
        <f t="shared" si="49"/>
        <v>0</v>
      </c>
      <c r="P151" s="940">
        <f t="shared" si="49"/>
        <v>0</v>
      </c>
      <c r="Q151" s="940">
        <f t="shared" si="49"/>
        <v>0</v>
      </c>
      <c r="R151" s="940">
        <f t="shared" si="49"/>
        <v>0</v>
      </c>
      <c r="S151" s="1149">
        <f t="shared" si="49"/>
        <v>0</v>
      </c>
      <c r="T151" s="1114"/>
      <c r="U151" s="1114"/>
      <c r="V151" s="1114"/>
      <c r="W151" s="1114"/>
      <c r="X151" s="1114"/>
      <c r="Y151" s="1114"/>
      <c r="Z151" s="1114"/>
      <c r="AA151" s="1114"/>
      <c r="AB151" s="1114"/>
      <c r="AC151" s="1115"/>
      <c r="AD151" s="1114"/>
      <c r="AE151" s="1114"/>
      <c r="AF151" s="923"/>
      <c r="AG151" s="923"/>
      <c r="AH151" s="923"/>
      <c r="AI151" s="923"/>
      <c r="AJ151" s="923"/>
    </row>
    <row r="152" spans="1:36" ht="15" x14ac:dyDescent="0.25">
      <c r="A152" s="939" t="s">
        <v>216</v>
      </c>
      <c r="B152" s="935"/>
      <c r="C152" s="941">
        <f t="shared" ref="C152:S152" si="50">C20</f>
        <v>0</v>
      </c>
      <c r="D152" s="941">
        <f t="shared" si="50"/>
        <v>0</v>
      </c>
      <c r="E152" s="941">
        <f t="shared" si="50"/>
        <v>0</v>
      </c>
      <c r="F152" s="941">
        <f t="shared" si="50"/>
        <v>0</v>
      </c>
      <c r="G152" s="941">
        <f t="shared" si="50"/>
        <v>0</v>
      </c>
      <c r="H152" s="941">
        <f t="shared" si="50"/>
        <v>0</v>
      </c>
      <c r="I152" s="941">
        <f t="shared" si="50"/>
        <v>0</v>
      </c>
      <c r="J152" s="941">
        <f t="shared" si="50"/>
        <v>0</v>
      </c>
      <c r="K152" s="941">
        <f t="shared" si="50"/>
        <v>0</v>
      </c>
      <c r="L152" s="941">
        <f t="shared" si="50"/>
        <v>0</v>
      </c>
      <c r="M152" s="941">
        <f t="shared" si="50"/>
        <v>0</v>
      </c>
      <c r="N152" s="941">
        <f t="shared" si="50"/>
        <v>0</v>
      </c>
      <c r="O152" s="941">
        <f t="shared" si="50"/>
        <v>0</v>
      </c>
      <c r="P152" s="941">
        <f t="shared" si="50"/>
        <v>0</v>
      </c>
      <c r="Q152" s="941">
        <f t="shared" si="50"/>
        <v>0</v>
      </c>
      <c r="R152" s="941">
        <f t="shared" si="50"/>
        <v>0</v>
      </c>
      <c r="S152" s="1150">
        <f t="shared" si="50"/>
        <v>0</v>
      </c>
      <c r="T152" s="1116"/>
      <c r="U152" s="1117"/>
      <c r="V152" s="1117"/>
      <c r="W152" s="1117"/>
      <c r="X152" s="1117"/>
      <c r="Y152" s="1117"/>
      <c r="Z152" s="1117"/>
      <c r="AA152" s="1117"/>
      <c r="AB152" s="1117"/>
      <c r="AC152" s="1116"/>
      <c r="AD152" s="1117"/>
      <c r="AE152" s="1117"/>
      <c r="AF152" s="923"/>
      <c r="AG152" s="923"/>
      <c r="AH152" s="923"/>
      <c r="AI152" s="923"/>
      <c r="AJ152" s="923"/>
    </row>
    <row r="153" spans="1:36" ht="15" x14ac:dyDescent="0.25">
      <c r="A153" s="942" t="s">
        <v>217</v>
      </c>
      <c r="B153" s="935"/>
      <c r="C153" s="943"/>
      <c r="D153" s="943"/>
      <c r="E153" s="943"/>
      <c r="F153" s="943"/>
      <c r="G153" s="943"/>
      <c r="H153" s="943"/>
      <c r="I153" s="943"/>
      <c r="J153" s="943"/>
      <c r="K153" s="943"/>
      <c r="L153" s="943"/>
      <c r="M153" s="943"/>
      <c r="N153" s="943"/>
      <c r="O153" s="943"/>
      <c r="P153" s="943"/>
      <c r="Q153" s="943"/>
      <c r="R153" s="943"/>
      <c r="S153" s="1151"/>
      <c r="T153" s="1118"/>
      <c r="U153" s="1118"/>
      <c r="V153" s="1118"/>
      <c r="W153" s="1118"/>
      <c r="X153" s="1118"/>
      <c r="Y153" s="1118"/>
      <c r="Z153" s="1118"/>
      <c r="AA153" s="1118"/>
      <c r="AB153" s="1118"/>
      <c r="AC153" s="1118"/>
      <c r="AD153" s="1118"/>
      <c r="AE153" s="1118"/>
      <c r="AF153" s="923"/>
      <c r="AG153" s="923"/>
      <c r="AH153" s="923"/>
      <c r="AI153" s="923"/>
      <c r="AJ153" s="923"/>
    </row>
    <row r="154" spans="1:36" ht="15" x14ac:dyDescent="0.25">
      <c r="A154" s="944" t="s">
        <v>218</v>
      </c>
      <c r="B154" s="935"/>
      <c r="C154" s="945"/>
      <c r="D154" s="945"/>
      <c r="E154" s="945"/>
      <c r="F154" s="945"/>
      <c r="G154" s="945"/>
      <c r="H154" s="945"/>
      <c r="I154" s="945"/>
      <c r="J154" s="945"/>
      <c r="K154" s="945"/>
      <c r="L154" s="945"/>
      <c r="M154" s="945"/>
      <c r="N154" s="945"/>
      <c r="O154" s="945"/>
      <c r="P154" s="945"/>
      <c r="Q154" s="945"/>
      <c r="R154" s="945"/>
      <c r="S154" s="1152"/>
      <c r="T154" s="1119"/>
      <c r="U154" s="1119"/>
      <c r="V154" s="1119"/>
      <c r="W154" s="1119"/>
      <c r="X154" s="1119"/>
      <c r="Y154" s="1119"/>
      <c r="Z154" s="1119"/>
      <c r="AA154" s="1119"/>
      <c r="AB154" s="1119"/>
      <c r="AC154" s="1119"/>
      <c r="AD154" s="1119"/>
      <c r="AE154" s="1119"/>
      <c r="AF154" s="923"/>
      <c r="AG154" s="923"/>
      <c r="AH154" s="923"/>
      <c r="AI154" s="923"/>
      <c r="AJ154" s="923"/>
    </row>
    <row r="155" spans="1:36" ht="15" x14ac:dyDescent="0.25">
      <c r="A155" s="944" t="s">
        <v>219</v>
      </c>
      <c r="B155" s="935"/>
      <c r="C155" s="945"/>
      <c r="D155" s="945"/>
      <c r="E155" s="945"/>
      <c r="F155" s="945"/>
      <c r="G155" s="945"/>
      <c r="H155" s="945"/>
      <c r="I155" s="945"/>
      <c r="J155" s="945"/>
      <c r="K155" s="945"/>
      <c r="L155" s="945"/>
      <c r="M155" s="945"/>
      <c r="N155" s="945"/>
      <c r="O155" s="945"/>
      <c r="P155" s="945"/>
      <c r="Q155" s="945"/>
      <c r="R155" s="945"/>
      <c r="S155" s="1152"/>
      <c r="T155" s="1119"/>
      <c r="U155" s="1119"/>
      <c r="V155" s="1119"/>
      <c r="W155" s="1119"/>
      <c r="X155" s="1119"/>
      <c r="Y155" s="1119"/>
      <c r="Z155" s="1119"/>
      <c r="AA155" s="1119"/>
      <c r="AB155" s="1119"/>
      <c r="AC155" s="1119"/>
      <c r="AD155" s="1119"/>
      <c r="AE155" s="1119"/>
      <c r="AF155" s="923"/>
      <c r="AG155" s="923"/>
      <c r="AH155" s="923"/>
      <c r="AI155" s="923"/>
      <c r="AJ155" s="923"/>
    </row>
    <row r="156" spans="1:36" x14ac:dyDescent="0.2">
      <c r="A156" s="946"/>
      <c r="B156" s="935"/>
      <c r="C156" s="947"/>
      <c r="D156" s="947"/>
      <c r="E156" s="947"/>
      <c r="F156" s="947"/>
      <c r="G156" s="947"/>
      <c r="H156" s="947"/>
      <c r="I156" s="947"/>
      <c r="J156" s="947"/>
      <c r="K156" s="947"/>
      <c r="L156" s="947"/>
      <c r="M156" s="947"/>
      <c r="N156" s="947"/>
      <c r="O156" s="947"/>
      <c r="P156" s="947"/>
      <c r="Q156" s="947"/>
      <c r="R156" s="947"/>
      <c r="S156" s="1153"/>
      <c r="T156" s="964"/>
      <c r="U156" s="964"/>
      <c r="V156" s="964"/>
      <c r="W156" s="964"/>
      <c r="X156" s="964"/>
      <c r="Y156" s="964"/>
      <c r="Z156" s="964"/>
      <c r="AA156" s="964"/>
      <c r="AB156" s="964"/>
      <c r="AC156" s="964"/>
      <c r="AD156" s="964"/>
      <c r="AE156" s="964"/>
      <c r="AF156" s="923"/>
      <c r="AG156" s="923"/>
      <c r="AH156" s="923"/>
      <c r="AI156" s="923"/>
      <c r="AJ156" s="923"/>
    </row>
    <row r="157" spans="1:36" x14ac:dyDescent="0.2">
      <c r="A157" s="948" t="s">
        <v>220</v>
      </c>
      <c r="B157" s="935"/>
      <c r="C157" s="947"/>
      <c r="D157" s="947"/>
      <c r="E157" s="947"/>
      <c r="F157" s="947"/>
      <c r="G157" s="947"/>
      <c r="H157" s="947"/>
      <c r="I157" s="947"/>
      <c r="J157" s="947"/>
      <c r="K157" s="947"/>
      <c r="L157" s="947"/>
      <c r="M157" s="947"/>
      <c r="N157" s="947"/>
      <c r="O157" s="947"/>
      <c r="P157" s="947"/>
      <c r="Q157" s="947"/>
      <c r="R157" s="947"/>
      <c r="S157" s="1153"/>
      <c r="T157" s="964"/>
      <c r="U157" s="964"/>
      <c r="V157" s="964"/>
      <c r="W157" s="964"/>
      <c r="X157" s="964"/>
      <c r="Y157" s="964"/>
      <c r="Z157" s="964"/>
      <c r="AA157" s="964"/>
      <c r="AB157" s="964"/>
      <c r="AC157" s="964"/>
      <c r="AD157" s="964"/>
      <c r="AE157" s="964"/>
      <c r="AF157" s="923"/>
      <c r="AG157" s="923"/>
      <c r="AH157" s="923"/>
      <c r="AI157" s="923"/>
      <c r="AJ157" s="923"/>
    </row>
    <row r="158" spans="1:36" x14ac:dyDescent="0.2">
      <c r="A158" s="949" t="s">
        <v>221</v>
      </c>
      <c r="B158" s="935"/>
      <c r="C158" s="950">
        <f t="shared" ref="C158:J158" si="51">((C159-C160-C169)*C152+C154)*(1+C168)</f>
        <v>0</v>
      </c>
      <c r="D158" s="950">
        <f t="shared" si="51"/>
        <v>0</v>
      </c>
      <c r="E158" s="950">
        <f t="shared" si="51"/>
        <v>0</v>
      </c>
      <c r="F158" s="950">
        <f t="shared" si="51"/>
        <v>0</v>
      </c>
      <c r="G158" s="950">
        <f t="shared" si="51"/>
        <v>0</v>
      </c>
      <c r="H158" s="950">
        <f t="shared" si="51"/>
        <v>0</v>
      </c>
      <c r="I158" s="950">
        <f t="shared" si="51"/>
        <v>0</v>
      </c>
      <c r="J158" s="950">
        <f t="shared" si="51"/>
        <v>0</v>
      </c>
      <c r="K158" s="950">
        <f>((K159-K205-K160-K169)*K152+K154)*(1+K168)</f>
        <v>0</v>
      </c>
      <c r="L158" s="950">
        <f t="shared" ref="L158:N158" si="52">((L159-L205-L160-L169)*L152+L154)*(1+L168)</f>
        <v>0</v>
      </c>
      <c r="M158" s="950">
        <f t="shared" si="52"/>
        <v>0</v>
      </c>
      <c r="N158" s="950">
        <f t="shared" si="52"/>
        <v>0</v>
      </c>
      <c r="O158" s="950">
        <f t="shared" ref="O158:S158" si="53">((O159-O160-O169)*O152+O154)*(1+O168)</f>
        <v>0</v>
      </c>
      <c r="P158" s="950">
        <f t="shared" si="53"/>
        <v>0</v>
      </c>
      <c r="Q158" s="950">
        <f t="shared" si="53"/>
        <v>0</v>
      </c>
      <c r="R158" s="950">
        <f t="shared" si="53"/>
        <v>0</v>
      </c>
      <c r="S158" s="1154">
        <f t="shared" si="53"/>
        <v>0</v>
      </c>
      <c r="T158" s="1114"/>
      <c r="U158" s="1114"/>
      <c r="V158" s="1114"/>
      <c r="W158" s="1114"/>
      <c r="X158" s="1114"/>
      <c r="Y158" s="1114"/>
      <c r="Z158" s="1114"/>
      <c r="AA158" s="1114"/>
      <c r="AB158" s="1114"/>
      <c r="AC158" s="1114"/>
      <c r="AD158" s="1114"/>
      <c r="AE158" s="1114"/>
      <c r="AF158" s="923"/>
      <c r="AG158" s="923"/>
      <c r="AH158" s="923"/>
      <c r="AI158" s="923"/>
      <c r="AJ158" s="923"/>
    </row>
    <row r="159" spans="1:36" x14ac:dyDescent="0.2">
      <c r="A159" s="951" t="s">
        <v>222</v>
      </c>
      <c r="B159" s="935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3"/>
      <c r="P159" s="953"/>
      <c r="Q159" s="953"/>
      <c r="R159" s="953"/>
      <c r="S159" s="1155"/>
      <c r="T159" s="1114"/>
      <c r="U159" s="1114"/>
      <c r="V159" s="1114"/>
      <c r="W159" s="1114"/>
      <c r="X159" s="1114"/>
      <c r="Y159" s="1114"/>
      <c r="Z159" s="1114"/>
      <c r="AA159" s="1114"/>
      <c r="AB159" s="1114"/>
      <c r="AC159" s="1114"/>
      <c r="AD159" s="1114"/>
      <c r="AE159" s="1114"/>
      <c r="AF159" s="923"/>
      <c r="AG159" s="923"/>
      <c r="AH159" s="923"/>
      <c r="AI159" s="923"/>
      <c r="AJ159" s="923"/>
    </row>
    <row r="160" spans="1:36" x14ac:dyDescent="0.2">
      <c r="A160" s="951" t="s">
        <v>223</v>
      </c>
      <c r="B160" s="935"/>
      <c r="C160" s="952"/>
      <c r="D160" s="952"/>
      <c r="E160" s="952"/>
      <c r="F160" s="952"/>
      <c r="G160" s="952"/>
      <c r="H160" s="952"/>
      <c r="I160" s="952"/>
      <c r="J160" s="952"/>
      <c r="K160" s="952"/>
      <c r="L160" s="952"/>
      <c r="M160" s="952"/>
      <c r="N160" s="952"/>
      <c r="O160" s="953"/>
      <c r="P160" s="953"/>
      <c r="Q160" s="953"/>
      <c r="R160" s="953"/>
      <c r="S160" s="1155"/>
      <c r="T160" s="1114"/>
      <c r="U160" s="1114"/>
      <c r="V160" s="1114"/>
      <c r="W160" s="1114"/>
      <c r="X160" s="1114"/>
      <c r="Y160" s="1114"/>
      <c r="Z160" s="1114"/>
      <c r="AA160" s="1114"/>
      <c r="AB160" s="1114"/>
      <c r="AC160" s="1114"/>
      <c r="AD160" s="1114"/>
      <c r="AE160" s="1114"/>
      <c r="AF160" s="923"/>
      <c r="AG160" s="923"/>
      <c r="AH160" s="923"/>
      <c r="AI160" s="923"/>
      <c r="AJ160" s="923"/>
    </row>
    <row r="161" spans="1:36" x14ac:dyDescent="0.2">
      <c r="A161" s="954" t="s">
        <v>224</v>
      </c>
      <c r="B161" s="935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40"/>
      <c r="P161" s="940"/>
      <c r="Q161" s="940"/>
      <c r="R161" s="940"/>
      <c r="S161" s="1149"/>
      <c r="T161" s="1114"/>
      <c r="U161" s="1114"/>
      <c r="V161" s="1114"/>
      <c r="W161" s="1114"/>
      <c r="X161" s="1114"/>
      <c r="Y161" s="1114"/>
      <c r="Z161" s="1114"/>
      <c r="AA161" s="1114"/>
      <c r="AB161" s="1114"/>
      <c r="AC161" s="1114"/>
      <c r="AD161" s="1114"/>
      <c r="AE161" s="1114"/>
      <c r="AF161" s="923"/>
      <c r="AG161" s="923"/>
      <c r="AH161" s="923"/>
      <c r="AI161" s="923"/>
      <c r="AJ161" s="923"/>
    </row>
    <row r="162" spans="1:36" x14ac:dyDescent="0.2">
      <c r="A162" s="951"/>
      <c r="B162" s="935"/>
      <c r="C162" s="953"/>
      <c r="D162" s="953"/>
      <c r="E162" s="953"/>
      <c r="F162" s="953"/>
      <c r="G162" s="953"/>
      <c r="H162" s="953"/>
      <c r="I162" s="953"/>
      <c r="J162" s="953"/>
      <c r="K162" s="953"/>
      <c r="L162" s="953"/>
      <c r="M162" s="953"/>
      <c r="N162" s="953"/>
      <c r="O162" s="953"/>
      <c r="P162" s="953"/>
      <c r="Q162" s="953"/>
      <c r="R162" s="953"/>
      <c r="S162" s="1155"/>
      <c r="T162" s="1114"/>
      <c r="U162" s="1114"/>
      <c r="V162" s="1114"/>
      <c r="W162" s="1114"/>
      <c r="X162" s="1114"/>
      <c r="Y162" s="1114"/>
      <c r="Z162" s="1114"/>
      <c r="AA162" s="1114"/>
      <c r="AB162" s="1114"/>
      <c r="AC162" s="1114"/>
      <c r="AD162" s="1114"/>
      <c r="AE162" s="1114"/>
      <c r="AF162" s="923"/>
      <c r="AG162" s="923"/>
      <c r="AH162" s="923"/>
      <c r="AI162" s="923"/>
      <c r="AJ162" s="923"/>
    </row>
    <row r="163" spans="1:36" x14ac:dyDescent="0.2">
      <c r="A163" s="949" t="s">
        <v>225</v>
      </c>
      <c r="B163" s="935"/>
      <c r="C163" s="950">
        <f t="shared" ref="C163:S163" si="54">((C164-C165-C170)*C152+C155)*(1+C168)</f>
        <v>0</v>
      </c>
      <c r="D163" s="950">
        <f t="shared" si="54"/>
        <v>0</v>
      </c>
      <c r="E163" s="950">
        <f t="shared" si="54"/>
        <v>0</v>
      </c>
      <c r="F163" s="950">
        <f t="shared" si="54"/>
        <v>0</v>
      </c>
      <c r="G163" s="950">
        <f t="shared" si="54"/>
        <v>0</v>
      </c>
      <c r="H163" s="950">
        <f t="shared" si="54"/>
        <v>0</v>
      </c>
      <c r="I163" s="950">
        <f t="shared" si="54"/>
        <v>0</v>
      </c>
      <c r="J163" s="950">
        <f t="shared" si="54"/>
        <v>0</v>
      </c>
      <c r="K163" s="950">
        <f t="shared" si="54"/>
        <v>0</v>
      </c>
      <c r="L163" s="950">
        <f t="shared" si="54"/>
        <v>0</v>
      </c>
      <c r="M163" s="950">
        <f t="shared" si="54"/>
        <v>0</v>
      </c>
      <c r="N163" s="950">
        <f t="shared" si="54"/>
        <v>0</v>
      </c>
      <c r="O163" s="950">
        <f t="shared" si="54"/>
        <v>0</v>
      </c>
      <c r="P163" s="950">
        <f t="shared" si="54"/>
        <v>0</v>
      </c>
      <c r="Q163" s="950">
        <f t="shared" si="54"/>
        <v>0</v>
      </c>
      <c r="R163" s="950">
        <f t="shared" si="54"/>
        <v>0</v>
      </c>
      <c r="S163" s="1154">
        <f t="shared" si="54"/>
        <v>0</v>
      </c>
      <c r="T163" s="1114"/>
      <c r="U163" s="1114"/>
      <c r="V163" s="1114"/>
      <c r="W163" s="1114"/>
      <c r="X163" s="1114"/>
      <c r="Y163" s="1114"/>
      <c r="Z163" s="1114"/>
      <c r="AA163" s="1114"/>
      <c r="AB163" s="1114"/>
      <c r="AC163" s="1114"/>
      <c r="AD163" s="1114"/>
      <c r="AE163" s="1114"/>
      <c r="AF163" s="923"/>
      <c r="AG163" s="923"/>
      <c r="AH163" s="923"/>
      <c r="AI163" s="923"/>
      <c r="AJ163" s="923"/>
    </row>
    <row r="164" spans="1:36" x14ac:dyDescent="0.2">
      <c r="A164" s="951" t="s">
        <v>226</v>
      </c>
      <c r="B164" s="935"/>
      <c r="C164" s="952"/>
      <c r="D164" s="952"/>
      <c r="E164" s="952"/>
      <c r="F164" s="952"/>
      <c r="G164" s="952"/>
      <c r="H164" s="952"/>
      <c r="I164" s="952"/>
      <c r="J164" s="952"/>
      <c r="K164" s="952"/>
      <c r="L164" s="952"/>
      <c r="M164" s="952"/>
      <c r="N164" s="952"/>
      <c r="O164" s="953"/>
      <c r="P164" s="953"/>
      <c r="Q164" s="953"/>
      <c r="R164" s="953"/>
      <c r="S164" s="1155"/>
      <c r="T164" s="1114"/>
      <c r="U164" s="1114"/>
      <c r="V164" s="1114"/>
      <c r="W164" s="1114"/>
      <c r="X164" s="1114"/>
      <c r="Y164" s="1114"/>
      <c r="Z164" s="1114"/>
      <c r="AA164" s="1114"/>
      <c r="AB164" s="1114"/>
      <c r="AC164" s="1114"/>
      <c r="AD164" s="1114"/>
      <c r="AE164" s="1114"/>
      <c r="AF164" s="923"/>
      <c r="AG164" s="923"/>
      <c r="AH164" s="923"/>
      <c r="AI164" s="923"/>
      <c r="AJ164" s="923"/>
    </row>
    <row r="165" spans="1:36" x14ac:dyDescent="0.2">
      <c r="A165" s="951" t="s">
        <v>227</v>
      </c>
      <c r="B165" s="935"/>
      <c r="C165" s="952"/>
      <c r="D165" s="952"/>
      <c r="E165" s="952"/>
      <c r="F165" s="952"/>
      <c r="G165" s="952"/>
      <c r="H165" s="952"/>
      <c r="I165" s="952"/>
      <c r="J165" s="952"/>
      <c r="K165" s="952"/>
      <c r="L165" s="952"/>
      <c r="M165" s="952"/>
      <c r="N165" s="952"/>
      <c r="O165" s="953"/>
      <c r="P165" s="953"/>
      <c r="Q165" s="953"/>
      <c r="R165" s="953"/>
      <c r="S165" s="1155"/>
      <c r="T165" s="1114"/>
      <c r="U165" s="1114"/>
      <c r="V165" s="1114"/>
      <c r="W165" s="1114"/>
      <c r="X165" s="1114"/>
      <c r="Y165" s="1114"/>
      <c r="Z165" s="1114"/>
      <c r="AA165" s="1114"/>
      <c r="AB165" s="1114"/>
      <c r="AC165" s="1114"/>
      <c r="AD165" s="1114"/>
      <c r="AE165" s="1114"/>
      <c r="AF165" s="923"/>
      <c r="AG165" s="923"/>
      <c r="AH165" s="923"/>
      <c r="AI165" s="923"/>
      <c r="AJ165" s="923"/>
    </row>
    <row r="166" spans="1:36" x14ac:dyDescent="0.2">
      <c r="A166" s="954" t="s">
        <v>228</v>
      </c>
      <c r="B166" s="935"/>
      <c r="C166" s="952"/>
      <c r="D166" s="952"/>
      <c r="E166" s="952"/>
      <c r="F166" s="952"/>
      <c r="G166" s="952"/>
      <c r="H166" s="952"/>
      <c r="I166" s="952"/>
      <c r="J166" s="952"/>
      <c r="K166" s="952"/>
      <c r="L166" s="952"/>
      <c r="M166" s="952"/>
      <c r="N166" s="952"/>
      <c r="O166" s="940"/>
      <c r="P166" s="940"/>
      <c r="Q166" s="940"/>
      <c r="R166" s="940"/>
      <c r="S166" s="1149"/>
      <c r="T166" s="1114"/>
      <c r="U166" s="1114"/>
      <c r="V166" s="1114"/>
      <c r="W166" s="1114"/>
      <c r="X166" s="1114"/>
      <c r="Y166" s="1114"/>
      <c r="Z166" s="1114"/>
      <c r="AA166" s="1114"/>
      <c r="AB166" s="1114"/>
      <c r="AC166" s="1114"/>
      <c r="AD166" s="1114"/>
      <c r="AE166" s="1114"/>
      <c r="AF166" s="923"/>
      <c r="AG166" s="923"/>
      <c r="AH166" s="923"/>
      <c r="AI166" s="923"/>
      <c r="AJ166" s="923"/>
    </row>
    <row r="167" spans="1:36" x14ac:dyDescent="0.2">
      <c r="A167" s="951"/>
      <c r="B167" s="935"/>
      <c r="C167" s="953"/>
      <c r="D167" s="953"/>
      <c r="E167" s="953"/>
      <c r="F167" s="953"/>
      <c r="G167" s="953"/>
      <c r="H167" s="953"/>
      <c r="I167" s="953"/>
      <c r="J167" s="953"/>
      <c r="K167" s="953"/>
      <c r="L167" s="953"/>
      <c r="M167" s="953"/>
      <c r="N167" s="953"/>
      <c r="O167" s="953"/>
      <c r="P167" s="953"/>
      <c r="Q167" s="953"/>
      <c r="R167" s="953"/>
      <c r="S167" s="1155"/>
      <c r="T167" s="1114"/>
      <c r="U167" s="1114"/>
      <c r="V167" s="1114"/>
      <c r="W167" s="1114"/>
      <c r="X167" s="1114"/>
      <c r="Y167" s="1114"/>
      <c r="Z167" s="1114"/>
      <c r="AA167" s="1114"/>
      <c r="AB167" s="1114"/>
      <c r="AC167" s="1114"/>
      <c r="AD167" s="1114"/>
      <c r="AE167" s="1114"/>
      <c r="AF167" s="923"/>
      <c r="AG167" s="923"/>
      <c r="AH167" s="923"/>
      <c r="AI167" s="923"/>
      <c r="AJ167" s="923"/>
    </row>
    <row r="168" spans="1:36" ht="15" x14ac:dyDescent="0.25">
      <c r="A168" s="955" t="s">
        <v>229</v>
      </c>
      <c r="B168" s="935"/>
      <c r="C168" s="956"/>
      <c r="D168" s="956"/>
      <c r="E168" s="956"/>
      <c r="F168" s="956"/>
      <c r="G168" s="956"/>
      <c r="H168" s="956"/>
      <c r="I168" s="956"/>
      <c r="J168" s="956"/>
      <c r="K168" s="956"/>
      <c r="L168" s="956"/>
      <c r="M168" s="956"/>
      <c r="N168" s="956"/>
      <c r="O168" s="956"/>
      <c r="P168" s="956"/>
      <c r="Q168" s="956"/>
      <c r="R168" s="956"/>
      <c r="S168" s="1156"/>
      <c r="T168" s="1120"/>
      <c r="U168" s="1120"/>
      <c r="V168" s="1120"/>
      <c r="W168" s="1120"/>
      <c r="X168" s="1120"/>
      <c r="Y168" s="1120"/>
      <c r="Z168" s="1120"/>
      <c r="AA168" s="1120"/>
      <c r="AB168" s="1120"/>
      <c r="AC168" s="1120"/>
      <c r="AD168" s="1120"/>
      <c r="AE168" s="1120"/>
      <c r="AF168" s="923"/>
      <c r="AG168" s="923"/>
      <c r="AH168" s="923"/>
      <c r="AI168" s="923"/>
      <c r="AJ168" s="923"/>
    </row>
    <row r="169" spans="1:36" ht="15" x14ac:dyDescent="0.25">
      <c r="A169" s="957" t="s">
        <v>230</v>
      </c>
      <c r="B169" s="935"/>
      <c r="C169" s="958">
        <f>IF(C171&lt;=15,0,IF(AND(C171&gt;15,C171&lt;=20),ROUNDDOWN((C171*7.3-109.5)*35%,1),IF(AND(C171&gt;20,C171&lt;=25),ROUNDDOWN((C171*7.3-146)*45%+12.78,1),(ROUNDDOWN((C171*7.3-182.5)*30%+29.2,1)))))*(1-C22)*30%</f>
        <v>0</v>
      </c>
      <c r="D169" s="958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958">
        <f t="shared" si="55"/>
        <v>0</v>
      </c>
      <c r="F169" s="958">
        <f t="shared" si="55"/>
        <v>0</v>
      </c>
      <c r="G169" s="958">
        <f t="shared" si="55"/>
        <v>0</v>
      </c>
      <c r="H169" s="958">
        <f t="shared" si="55"/>
        <v>0</v>
      </c>
      <c r="I169" s="958">
        <f t="shared" si="55"/>
        <v>0</v>
      </c>
      <c r="J169" s="958">
        <f t="shared" si="55"/>
        <v>0</v>
      </c>
      <c r="K169" s="958">
        <f t="shared" si="55"/>
        <v>0</v>
      </c>
      <c r="L169" s="958">
        <f t="shared" si="55"/>
        <v>0</v>
      </c>
      <c r="M169" s="958">
        <f t="shared" si="55"/>
        <v>0</v>
      </c>
      <c r="N169" s="958">
        <f t="shared" si="55"/>
        <v>0</v>
      </c>
      <c r="O169" s="958">
        <f t="shared" si="55"/>
        <v>0</v>
      </c>
      <c r="P169" s="958">
        <f t="shared" si="55"/>
        <v>0</v>
      </c>
      <c r="Q169" s="958">
        <f t="shared" si="55"/>
        <v>0</v>
      </c>
      <c r="R169" s="958">
        <f t="shared" si="55"/>
        <v>0</v>
      </c>
      <c r="S169" s="1157">
        <f t="shared" si="55"/>
        <v>0</v>
      </c>
      <c r="T169" s="1121"/>
      <c r="U169" s="1121"/>
      <c r="V169" s="1121"/>
      <c r="W169" s="1121"/>
      <c r="X169" s="1121"/>
      <c r="Y169" s="1121"/>
      <c r="Z169" s="1121"/>
      <c r="AA169" s="1121"/>
      <c r="AB169" s="1121"/>
      <c r="AC169" s="1121"/>
      <c r="AD169" s="1121"/>
      <c r="AE169" s="1121"/>
      <c r="AF169" s="923"/>
      <c r="AG169" s="923"/>
      <c r="AH169" s="923"/>
      <c r="AI169" s="923"/>
      <c r="AJ169" s="923"/>
    </row>
    <row r="170" spans="1:36" ht="15" x14ac:dyDescent="0.25">
      <c r="A170" s="959" t="s">
        <v>231</v>
      </c>
      <c r="B170" s="935"/>
      <c r="C170" s="960">
        <f t="shared" ref="C170:S170" si="56">C169</f>
        <v>0</v>
      </c>
      <c r="D170" s="960">
        <f t="shared" si="56"/>
        <v>0</v>
      </c>
      <c r="E170" s="960">
        <f t="shared" si="56"/>
        <v>0</v>
      </c>
      <c r="F170" s="960">
        <f t="shared" si="56"/>
        <v>0</v>
      </c>
      <c r="G170" s="960">
        <f t="shared" si="56"/>
        <v>0</v>
      </c>
      <c r="H170" s="960">
        <f t="shared" si="56"/>
        <v>0</v>
      </c>
      <c r="I170" s="960">
        <f t="shared" si="56"/>
        <v>0</v>
      </c>
      <c r="J170" s="960">
        <f t="shared" si="56"/>
        <v>0</v>
      </c>
      <c r="K170" s="960">
        <f t="shared" si="56"/>
        <v>0</v>
      </c>
      <c r="L170" s="960">
        <f t="shared" si="56"/>
        <v>0</v>
      </c>
      <c r="M170" s="960">
        <f t="shared" si="56"/>
        <v>0</v>
      </c>
      <c r="N170" s="960">
        <f t="shared" si="56"/>
        <v>0</v>
      </c>
      <c r="O170" s="960">
        <f t="shared" si="56"/>
        <v>0</v>
      </c>
      <c r="P170" s="960">
        <f t="shared" si="56"/>
        <v>0</v>
      </c>
      <c r="Q170" s="960">
        <f t="shared" si="56"/>
        <v>0</v>
      </c>
      <c r="R170" s="960">
        <f t="shared" si="56"/>
        <v>0</v>
      </c>
      <c r="S170" s="1158">
        <f t="shared" si="56"/>
        <v>0</v>
      </c>
      <c r="T170" s="1121"/>
      <c r="U170" s="1121"/>
      <c r="V170" s="1121"/>
      <c r="W170" s="1121"/>
      <c r="X170" s="1121"/>
      <c r="Y170" s="1121"/>
      <c r="Z170" s="1121"/>
      <c r="AA170" s="1121"/>
      <c r="AB170" s="1121"/>
      <c r="AC170" s="1121"/>
      <c r="AD170" s="1121"/>
      <c r="AE170" s="1121"/>
      <c r="AF170" s="923"/>
      <c r="AG170" s="923"/>
      <c r="AH170" s="923"/>
      <c r="AI170" s="923"/>
      <c r="AJ170" s="923"/>
    </row>
    <row r="171" spans="1:36" ht="15" x14ac:dyDescent="0.25">
      <c r="A171" s="961" t="s">
        <v>232</v>
      </c>
      <c r="B171" s="962" t="s">
        <v>233</v>
      </c>
      <c r="C171" s="963"/>
      <c r="D171" s="963"/>
      <c r="E171" s="963"/>
      <c r="F171" s="963"/>
      <c r="G171" s="963"/>
      <c r="H171" s="963"/>
      <c r="I171" s="963"/>
      <c r="J171" s="963"/>
      <c r="K171" s="963"/>
      <c r="L171" s="963"/>
      <c r="M171" s="963"/>
      <c r="N171" s="963"/>
      <c r="O171" s="960"/>
      <c r="P171" s="960"/>
      <c r="Q171" s="960"/>
      <c r="R171" s="960"/>
      <c r="S171" s="1158"/>
      <c r="T171" s="964"/>
      <c r="U171" s="964"/>
      <c r="V171" s="964"/>
      <c r="W171" s="964"/>
      <c r="X171" s="964"/>
      <c r="Y171" s="964"/>
      <c r="Z171" s="964"/>
      <c r="AA171" s="964"/>
      <c r="AB171" s="964"/>
      <c r="AC171" s="964"/>
      <c r="AD171" s="964"/>
      <c r="AE171" s="964"/>
      <c r="AF171" s="923"/>
      <c r="AG171" s="923"/>
      <c r="AH171" s="923"/>
      <c r="AI171" s="923"/>
      <c r="AJ171" s="923"/>
    </row>
    <row r="172" spans="1:36" ht="15" x14ac:dyDescent="0.25">
      <c r="A172" s="965"/>
      <c r="B172" s="935"/>
      <c r="C172" s="340"/>
      <c r="D172" s="340"/>
      <c r="E172" s="340"/>
      <c r="F172" s="340"/>
      <c r="G172" s="340"/>
      <c r="H172" s="340"/>
      <c r="I172" s="340"/>
      <c r="J172" s="340"/>
      <c r="K172" s="340"/>
      <c r="L172" s="340"/>
      <c r="M172" s="340"/>
      <c r="N172" s="340"/>
      <c r="O172" s="340"/>
      <c r="P172" s="340"/>
      <c r="Q172" s="340"/>
      <c r="R172" s="340"/>
      <c r="S172" s="340"/>
      <c r="T172" s="1111"/>
      <c r="U172" s="1111"/>
      <c r="V172" s="1111"/>
      <c r="W172" s="1111"/>
      <c r="X172" s="1111"/>
      <c r="Y172" s="1111"/>
      <c r="Z172" s="1111"/>
      <c r="AA172" s="1111"/>
      <c r="AB172" s="1111"/>
      <c r="AC172" s="1111"/>
      <c r="AD172" s="1111"/>
      <c r="AE172" s="1111"/>
      <c r="AF172" s="923"/>
      <c r="AG172" s="923"/>
      <c r="AH172" s="923"/>
      <c r="AI172" s="923"/>
      <c r="AJ172" s="923"/>
    </row>
    <row r="173" spans="1:36" ht="15" x14ac:dyDescent="0.25">
      <c r="A173" s="966" t="s">
        <v>234</v>
      </c>
      <c r="B173" s="935"/>
      <c r="C173" s="967">
        <f>+DATE(C10,1,1)</f>
        <v>44562</v>
      </c>
      <c r="D173" s="967">
        <f>C173</f>
        <v>44562</v>
      </c>
      <c r="E173" s="967">
        <f t="shared" ref="E173:S173" si="57">D173</f>
        <v>44562</v>
      </c>
      <c r="F173" s="967">
        <f t="shared" si="57"/>
        <v>44562</v>
      </c>
      <c r="G173" s="967">
        <f t="shared" si="57"/>
        <v>44562</v>
      </c>
      <c r="H173" s="967">
        <f t="shared" si="57"/>
        <v>44562</v>
      </c>
      <c r="I173" s="967">
        <f t="shared" si="57"/>
        <v>44562</v>
      </c>
      <c r="J173" s="967">
        <f t="shared" si="57"/>
        <v>44562</v>
      </c>
      <c r="K173" s="967">
        <f t="shared" si="57"/>
        <v>44562</v>
      </c>
      <c r="L173" s="967">
        <f t="shared" si="57"/>
        <v>44562</v>
      </c>
      <c r="M173" s="967">
        <f t="shared" si="57"/>
        <v>44562</v>
      </c>
      <c r="N173" s="967">
        <f t="shared" si="57"/>
        <v>44562</v>
      </c>
      <c r="O173" s="967">
        <f t="shared" si="57"/>
        <v>44562</v>
      </c>
      <c r="P173" s="967">
        <f t="shared" si="57"/>
        <v>44562</v>
      </c>
      <c r="Q173" s="967">
        <f t="shared" si="57"/>
        <v>44562</v>
      </c>
      <c r="R173" s="967">
        <f t="shared" si="57"/>
        <v>44562</v>
      </c>
      <c r="S173" s="967">
        <f t="shared" si="57"/>
        <v>44562</v>
      </c>
      <c r="T173" s="1113"/>
      <c r="U173" s="1113"/>
      <c r="V173" s="1113"/>
      <c r="W173" s="1113"/>
      <c r="X173" s="1113"/>
      <c r="Y173" s="1113"/>
      <c r="Z173" s="1113"/>
      <c r="AA173" s="1113"/>
      <c r="AB173" s="1113"/>
      <c r="AC173" s="1113"/>
      <c r="AD173" s="1113"/>
      <c r="AE173" s="1113"/>
      <c r="AF173" s="923"/>
      <c r="AG173" s="923"/>
      <c r="AH173" s="923"/>
      <c r="AI173" s="923"/>
      <c r="AJ173" s="923"/>
    </row>
    <row r="174" spans="1:36" ht="25.5" x14ac:dyDescent="0.25">
      <c r="A174" s="968" t="s">
        <v>235</v>
      </c>
      <c r="B174" s="935"/>
      <c r="C174" s="969"/>
      <c r="D174" s="969"/>
      <c r="E174" s="969"/>
      <c r="F174" s="969"/>
      <c r="G174" s="969"/>
      <c r="H174" s="969"/>
      <c r="I174" s="969"/>
      <c r="J174" s="969"/>
      <c r="K174" s="969"/>
      <c r="L174" s="969"/>
      <c r="M174" s="969"/>
      <c r="N174" s="969"/>
      <c r="O174" s="969"/>
      <c r="P174" s="969"/>
      <c r="Q174" s="969"/>
      <c r="R174" s="969"/>
      <c r="S174" s="1159"/>
      <c r="T174" s="1122"/>
      <c r="U174" s="1122"/>
      <c r="V174" s="1122"/>
      <c r="W174" s="1122"/>
      <c r="X174" s="1122"/>
      <c r="Y174" s="1122"/>
      <c r="Z174" s="1122"/>
      <c r="AA174" s="1122"/>
      <c r="AB174" s="1122"/>
      <c r="AC174" s="1122"/>
      <c r="AD174" s="1122"/>
      <c r="AE174" s="1122"/>
      <c r="AF174" s="923"/>
      <c r="AG174" s="923"/>
      <c r="AH174" s="923"/>
      <c r="AI174" s="923"/>
      <c r="AJ174" s="923"/>
    </row>
    <row r="175" spans="1:36" x14ac:dyDescent="0.25">
      <c r="A175" s="970" t="s">
        <v>236</v>
      </c>
      <c r="B175" s="971"/>
      <c r="C175" s="972">
        <f t="shared" ref="C175:S176" si="58">C179-C181</f>
        <v>0</v>
      </c>
      <c r="D175" s="972">
        <f t="shared" si="58"/>
        <v>0</v>
      </c>
      <c r="E175" s="972">
        <f t="shared" si="58"/>
        <v>0</v>
      </c>
      <c r="F175" s="972">
        <f t="shared" si="58"/>
        <v>0</v>
      </c>
      <c r="G175" s="972">
        <f t="shared" si="58"/>
        <v>0</v>
      </c>
      <c r="H175" s="972">
        <f t="shared" si="58"/>
        <v>0</v>
      </c>
      <c r="I175" s="972">
        <f t="shared" si="58"/>
        <v>0</v>
      </c>
      <c r="J175" s="972">
        <f t="shared" si="58"/>
        <v>0</v>
      </c>
      <c r="K175" s="972">
        <f t="shared" si="58"/>
        <v>0</v>
      </c>
      <c r="L175" s="972">
        <f t="shared" si="58"/>
        <v>0</v>
      </c>
      <c r="M175" s="972">
        <f t="shared" si="58"/>
        <v>0</v>
      </c>
      <c r="N175" s="972">
        <f t="shared" si="58"/>
        <v>0</v>
      </c>
      <c r="O175" s="972">
        <f t="shared" si="58"/>
        <v>0</v>
      </c>
      <c r="P175" s="972">
        <f t="shared" si="58"/>
        <v>0</v>
      </c>
      <c r="Q175" s="972">
        <f t="shared" si="58"/>
        <v>0</v>
      </c>
      <c r="R175" s="972">
        <f t="shared" si="58"/>
        <v>0</v>
      </c>
      <c r="S175" s="1160">
        <f t="shared" si="58"/>
        <v>0</v>
      </c>
      <c r="T175" s="1122"/>
      <c r="U175" s="1122"/>
      <c r="V175" s="1122"/>
      <c r="W175" s="1122"/>
      <c r="X175" s="1122"/>
      <c r="Y175" s="1122"/>
      <c r="Z175" s="1122"/>
      <c r="AA175" s="1122"/>
      <c r="AB175" s="1122"/>
      <c r="AC175" s="1122"/>
      <c r="AD175" s="1122"/>
      <c r="AE175" s="1122"/>
      <c r="AF175" s="923"/>
      <c r="AG175" s="923"/>
      <c r="AH175" s="923"/>
      <c r="AI175" s="923"/>
      <c r="AJ175" s="923"/>
    </row>
    <row r="176" spans="1:36" x14ac:dyDescent="0.25">
      <c r="A176" s="970" t="s">
        <v>237</v>
      </c>
      <c r="B176" s="971"/>
      <c r="C176" s="972">
        <f t="shared" si="58"/>
        <v>0</v>
      </c>
      <c r="D176" s="972">
        <f t="shared" si="58"/>
        <v>0</v>
      </c>
      <c r="E176" s="972">
        <f t="shared" si="58"/>
        <v>0</v>
      </c>
      <c r="F176" s="972">
        <f t="shared" si="58"/>
        <v>0</v>
      </c>
      <c r="G176" s="972">
        <f t="shared" si="58"/>
        <v>0</v>
      </c>
      <c r="H176" s="972">
        <f t="shared" si="58"/>
        <v>0</v>
      </c>
      <c r="I176" s="972">
        <f t="shared" si="58"/>
        <v>0</v>
      </c>
      <c r="J176" s="972">
        <f t="shared" si="58"/>
        <v>0</v>
      </c>
      <c r="K176" s="972">
        <f t="shared" si="58"/>
        <v>0</v>
      </c>
      <c r="L176" s="972">
        <f t="shared" si="58"/>
        <v>0</v>
      </c>
      <c r="M176" s="972">
        <f t="shared" si="58"/>
        <v>0</v>
      </c>
      <c r="N176" s="972">
        <f t="shared" si="58"/>
        <v>0</v>
      </c>
      <c r="O176" s="972">
        <f t="shared" si="58"/>
        <v>0</v>
      </c>
      <c r="P176" s="972">
        <f t="shared" si="58"/>
        <v>0</v>
      </c>
      <c r="Q176" s="972">
        <f t="shared" si="58"/>
        <v>0</v>
      </c>
      <c r="R176" s="972">
        <f t="shared" si="58"/>
        <v>0</v>
      </c>
      <c r="S176" s="1160">
        <f t="shared" si="58"/>
        <v>0</v>
      </c>
      <c r="T176" s="1122"/>
      <c r="U176" s="1122"/>
      <c r="V176" s="1122"/>
      <c r="W176" s="1122"/>
      <c r="X176" s="1122"/>
      <c r="Y176" s="1122"/>
      <c r="Z176" s="1122"/>
      <c r="AA176" s="1122"/>
      <c r="AB176" s="1122"/>
      <c r="AC176" s="1122"/>
      <c r="AD176" s="1122"/>
      <c r="AE176" s="1122"/>
      <c r="AF176" s="923"/>
      <c r="AG176" s="923"/>
      <c r="AH176" s="923"/>
      <c r="AI176" s="923"/>
      <c r="AJ176" s="923"/>
    </row>
    <row r="177" spans="1:36" x14ac:dyDescent="0.25">
      <c r="A177" s="973" t="s">
        <v>238</v>
      </c>
      <c r="B177" s="971"/>
      <c r="C177" s="974"/>
      <c r="D177" s="974"/>
      <c r="E177" s="974"/>
      <c r="F177" s="974"/>
      <c r="G177" s="974"/>
      <c r="H177" s="974"/>
      <c r="I177" s="974"/>
      <c r="J177" s="974"/>
      <c r="K177" s="974"/>
      <c r="L177" s="974"/>
      <c r="M177" s="974"/>
      <c r="N177" s="974"/>
      <c r="O177" s="974"/>
      <c r="P177" s="974"/>
      <c r="Q177" s="974"/>
      <c r="R177" s="974"/>
      <c r="S177" s="1161"/>
      <c r="T177" s="1123"/>
      <c r="U177" s="1123"/>
      <c r="V177" s="1123"/>
      <c r="W177" s="1123"/>
      <c r="X177" s="1123"/>
      <c r="Y177" s="1123"/>
      <c r="Z177" s="1123"/>
      <c r="AA177" s="1123"/>
      <c r="AB177" s="1123"/>
      <c r="AC177" s="1123"/>
      <c r="AD177" s="1123"/>
      <c r="AE177" s="1123"/>
      <c r="AF177" s="923"/>
      <c r="AG177" s="923"/>
      <c r="AH177" s="923"/>
      <c r="AI177" s="923"/>
      <c r="AJ177" s="923"/>
    </row>
    <row r="178" spans="1:36" x14ac:dyDescent="0.25">
      <c r="A178" s="973" t="s">
        <v>239</v>
      </c>
      <c r="B178" s="971"/>
      <c r="C178" s="974"/>
      <c r="D178" s="974"/>
      <c r="E178" s="974"/>
      <c r="F178" s="974"/>
      <c r="G178" s="974"/>
      <c r="H178" s="974"/>
      <c r="I178" s="974"/>
      <c r="J178" s="974"/>
      <c r="K178" s="974"/>
      <c r="L178" s="974"/>
      <c r="M178" s="974"/>
      <c r="N178" s="974"/>
      <c r="O178" s="974"/>
      <c r="P178" s="974"/>
      <c r="Q178" s="974"/>
      <c r="R178" s="974"/>
      <c r="S178" s="1161"/>
      <c r="T178" s="1123"/>
      <c r="U178" s="1123"/>
      <c r="V178" s="1123"/>
      <c r="W178" s="1123"/>
      <c r="X178" s="1123"/>
      <c r="Y178" s="1123"/>
      <c r="Z178" s="1123"/>
      <c r="AA178" s="1123"/>
      <c r="AB178" s="1123"/>
      <c r="AC178" s="1123"/>
      <c r="AD178" s="1123"/>
      <c r="AE178" s="1123"/>
      <c r="AF178" s="923"/>
      <c r="AG178" s="923"/>
      <c r="AH178" s="923"/>
      <c r="AI178" s="923"/>
      <c r="AJ178" s="923"/>
    </row>
    <row r="179" spans="1:36" x14ac:dyDescent="0.25">
      <c r="A179" s="973" t="s">
        <v>221</v>
      </c>
      <c r="B179" s="971"/>
      <c r="C179" s="975">
        <f t="shared" ref="C179:S179" si="59">C158</f>
        <v>0</v>
      </c>
      <c r="D179" s="975">
        <f t="shared" si="59"/>
        <v>0</v>
      </c>
      <c r="E179" s="975">
        <f t="shared" si="59"/>
        <v>0</v>
      </c>
      <c r="F179" s="975">
        <f t="shared" si="59"/>
        <v>0</v>
      </c>
      <c r="G179" s="975">
        <f t="shared" si="59"/>
        <v>0</v>
      </c>
      <c r="H179" s="975">
        <f t="shared" si="59"/>
        <v>0</v>
      </c>
      <c r="I179" s="975">
        <f t="shared" si="59"/>
        <v>0</v>
      </c>
      <c r="J179" s="975">
        <f t="shared" si="59"/>
        <v>0</v>
      </c>
      <c r="K179" s="975">
        <f t="shared" si="59"/>
        <v>0</v>
      </c>
      <c r="L179" s="975">
        <f t="shared" si="59"/>
        <v>0</v>
      </c>
      <c r="M179" s="975">
        <f t="shared" si="59"/>
        <v>0</v>
      </c>
      <c r="N179" s="975">
        <f t="shared" si="59"/>
        <v>0</v>
      </c>
      <c r="O179" s="975">
        <f t="shared" si="59"/>
        <v>0</v>
      </c>
      <c r="P179" s="975">
        <f t="shared" si="59"/>
        <v>0</v>
      </c>
      <c r="Q179" s="975">
        <f t="shared" si="59"/>
        <v>0</v>
      </c>
      <c r="R179" s="975">
        <f t="shared" si="59"/>
        <v>0</v>
      </c>
      <c r="S179" s="1162">
        <f t="shared" si="59"/>
        <v>0</v>
      </c>
      <c r="T179" s="1124"/>
      <c r="U179" s="1124"/>
      <c r="V179" s="1124"/>
      <c r="W179" s="1124"/>
      <c r="X179" s="1124"/>
      <c r="Y179" s="1124"/>
      <c r="Z179" s="1124"/>
      <c r="AA179" s="1124"/>
      <c r="AB179" s="1124"/>
      <c r="AC179" s="1124"/>
      <c r="AD179" s="1124"/>
      <c r="AE179" s="1124"/>
      <c r="AF179" s="923"/>
      <c r="AG179" s="923"/>
      <c r="AH179" s="923"/>
      <c r="AI179" s="923"/>
      <c r="AJ179" s="923"/>
    </row>
    <row r="180" spans="1:36" x14ac:dyDescent="0.25">
      <c r="A180" s="973" t="s">
        <v>225</v>
      </c>
      <c r="B180" s="971"/>
      <c r="C180" s="975">
        <f t="shared" ref="C180:S180" si="60">C163</f>
        <v>0</v>
      </c>
      <c r="D180" s="975">
        <f t="shared" si="60"/>
        <v>0</v>
      </c>
      <c r="E180" s="975">
        <f t="shared" si="60"/>
        <v>0</v>
      </c>
      <c r="F180" s="975">
        <f t="shared" si="60"/>
        <v>0</v>
      </c>
      <c r="G180" s="975">
        <f t="shared" si="60"/>
        <v>0</v>
      </c>
      <c r="H180" s="975">
        <f t="shared" si="60"/>
        <v>0</v>
      </c>
      <c r="I180" s="975">
        <f t="shared" si="60"/>
        <v>0</v>
      </c>
      <c r="J180" s="975">
        <f t="shared" si="60"/>
        <v>0</v>
      </c>
      <c r="K180" s="975">
        <f t="shared" si="60"/>
        <v>0</v>
      </c>
      <c r="L180" s="975">
        <f t="shared" si="60"/>
        <v>0</v>
      </c>
      <c r="M180" s="975">
        <f t="shared" si="60"/>
        <v>0</v>
      </c>
      <c r="N180" s="975">
        <f t="shared" si="60"/>
        <v>0</v>
      </c>
      <c r="O180" s="975">
        <f t="shared" si="60"/>
        <v>0</v>
      </c>
      <c r="P180" s="975">
        <f t="shared" si="60"/>
        <v>0</v>
      </c>
      <c r="Q180" s="975">
        <f t="shared" si="60"/>
        <v>0</v>
      </c>
      <c r="R180" s="975">
        <f t="shared" si="60"/>
        <v>0</v>
      </c>
      <c r="S180" s="1162">
        <f t="shared" si="60"/>
        <v>0</v>
      </c>
      <c r="T180" s="1124"/>
      <c r="U180" s="1124"/>
      <c r="V180" s="1124"/>
      <c r="W180" s="1124"/>
      <c r="X180" s="1124"/>
      <c r="Y180" s="1124"/>
      <c r="Z180" s="1124"/>
      <c r="AA180" s="1124"/>
      <c r="AB180" s="1124"/>
      <c r="AC180" s="1124"/>
      <c r="AD180" s="1124"/>
      <c r="AE180" s="1124"/>
      <c r="AF180" s="923"/>
      <c r="AG180" s="923"/>
      <c r="AH180" s="923"/>
      <c r="AI180" s="923"/>
      <c r="AJ180" s="923"/>
    </row>
    <row r="181" spans="1:36" x14ac:dyDescent="0.25">
      <c r="A181" s="973" t="s">
        <v>240</v>
      </c>
      <c r="B181" s="971"/>
      <c r="C181" s="972"/>
      <c r="D181" s="972"/>
      <c r="E181" s="972"/>
      <c r="F181" s="972"/>
      <c r="G181" s="972"/>
      <c r="H181" s="972"/>
      <c r="I181" s="972"/>
      <c r="J181" s="972"/>
      <c r="K181" s="972"/>
      <c r="L181" s="972"/>
      <c r="M181" s="972"/>
      <c r="N181" s="972"/>
      <c r="O181" s="972"/>
      <c r="P181" s="972"/>
      <c r="Q181" s="972"/>
      <c r="R181" s="972"/>
      <c r="S181" s="1160"/>
      <c r="T181" s="1122"/>
      <c r="U181" s="1122"/>
      <c r="V181" s="1122"/>
      <c r="W181" s="1122"/>
      <c r="X181" s="1122"/>
      <c r="Y181" s="1122"/>
      <c r="Z181" s="1122"/>
      <c r="AA181" s="1122"/>
      <c r="AB181" s="1122"/>
      <c r="AC181" s="1122"/>
      <c r="AD181" s="1122"/>
      <c r="AE181" s="1122"/>
      <c r="AF181" s="923"/>
      <c r="AG181" s="923"/>
      <c r="AH181" s="923"/>
      <c r="AI181" s="923"/>
      <c r="AJ181" s="923"/>
    </row>
    <row r="182" spans="1:36" x14ac:dyDescent="0.25">
      <c r="A182" s="973" t="s">
        <v>241</v>
      </c>
      <c r="B182" s="971"/>
      <c r="C182" s="972"/>
      <c r="D182" s="972"/>
      <c r="E182" s="972"/>
      <c r="F182" s="972"/>
      <c r="G182" s="972"/>
      <c r="H182" s="972"/>
      <c r="I182" s="972"/>
      <c r="J182" s="972"/>
      <c r="K182" s="972"/>
      <c r="L182" s="972"/>
      <c r="M182" s="972"/>
      <c r="N182" s="972"/>
      <c r="O182" s="972"/>
      <c r="P182" s="972"/>
      <c r="Q182" s="972"/>
      <c r="R182" s="972"/>
      <c r="S182" s="1160"/>
      <c r="T182" s="1122"/>
      <c r="U182" s="1122"/>
      <c r="V182" s="1122"/>
      <c r="W182" s="1122"/>
      <c r="X182" s="1122"/>
      <c r="Y182" s="1122"/>
      <c r="Z182" s="1122"/>
      <c r="AA182" s="1122"/>
      <c r="AB182" s="1122"/>
      <c r="AC182" s="1122"/>
      <c r="AD182" s="1122"/>
      <c r="AE182" s="1122"/>
      <c r="AF182" s="923"/>
      <c r="AG182" s="923"/>
      <c r="AH182" s="923"/>
      <c r="AI182" s="923"/>
      <c r="AJ182" s="923"/>
    </row>
    <row r="183" spans="1:36" x14ac:dyDescent="0.25">
      <c r="A183" s="973" t="s">
        <v>242</v>
      </c>
      <c r="B183" s="971"/>
      <c r="C183" s="972">
        <f t="shared" ref="C183:S184" si="61">IF(2000+C175&gt;2000,2000,IF(2000+C175&lt;0,0,(2000+C175)))</f>
        <v>2000</v>
      </c>
      <c r="D183" s="972">
        <f t="shared" si="61"/>
        <v>2000</v>
      </c>
      <c r="E183" s="972">
        <f t="shared" si="61"/>
        <v>2000</v>
      </c>
      <c r="F183" s="972">
        <f t="shared" si="61"/>
        <v>2000</v>
      </c>
      <c r="G183" s="972">
        <f t="shared" si="61"/>
        <v>2000</v>
      </c>
      <c r="H183" s="972">
        <f t="shared" si="61"/>
        <v>2000</v>
      </c>
      <c r="I183" s="972">
        <f t="shared" si="61"/>
        <v>2000</v>
      </c>
      <c r="J183" s="972">
        <f t="shared" si="61"/>
        <v>2000</v>
      </c>
      <c r="K183" s="972">
        <f t="shared" si="61"/>
        <v>2000</v>
      </c>
      <c r="L183" s="972">
        <f t="shared" si="61"/>
        <v>2000</v>
      </c>
      <c r="M183" s="972">
        <f t="shared" si="61"/>
        <v>2000</v>
      </c>
      <c r="N183" s="972">
        <f t="shared" si="61"/>
        <v>2000</v>
      </c>
      <c r="O183" s="972">
        <f t="shared" si="61"/>
        <v>2000</v>
      </c>
      <c r="P183" s="972">
        <f t="shared" si="61"/>
        <v>2000</v>
      </c>
      <c r="Q183" s="972">
        <f t="shared" si="61"/>
        <v>2000</v>
      </c>
      <c r="R183" s="972">
        <f t="shared" si="61"/>
        <v>2000</v>
      </c>
      <c r="S183" s="1160">
        <f t="shared" si="61"/>
        <v>2000</v>
      </c>
      <c r="T183" s="1122"/>
      <c r="U183" s="1122"/>
      <c r="V183" s="1122"/>
      <c r="W183" s="1122"/>
      <c r="X183" s="1122"/>
      <c r="Y183" s="1122"/>
      <c r="Z183" s="1122"/>
      <c r="AA183" s="1122"/>
      <c r="AB183" s="1122"/>
      <c r="AC183" s="1122"/>
      <c r="AD183" s="1122"/>
      <c r="AE183" s="1122"/>
      <c r="AF183" s="923"/>
      <c r="AG183" s="923"/>
      <c r="AH183" s="923"/>
      <c r="AI183" s="923"/>
      <c r="AJ183" s="923"/>
    </row>
    <row r="184" spans="1:36" x14ac:dyDescent="0.25">
      <c r="A184" s="973" t="s">
        <v>243</v>
      </c>
      <c r="B184" s="971"/>
      <c r="C184" s="972">
        <f t="shared" si="61"/>
        <v>2000</v>
      </c>
      <c r="D184" s="972">
        <f t="shared" si="61"/>
        <v>2000</v>
      </c>
      <c r="E184" s="972">
        <f t="shared" si="61"/>
        <v>2000</v>
      </c>
      <c r="F184" s="972">
        <f t="shared" si="61"/>
        <v>2000</v>
      </c>
      <c r="G184" s="972">
        <f t="shared" si="61"/>
        <v>2000</v>
      </c>
      <c r="H184" s="972">
        <f t="shared" si="61"/>
        <v>2000</v>
      </c>
      <c r="I184" s="972">
        <f t="shared" si="61"/>
        <v>2000</v>
      </c>
      <c r="J184" s="972">
        <f t="shared" si="61"/>
        <v>2000</v>
      </c>
      <c r="K184" s="972">
        <f t="shared" si="61"/>
        <v>2000</v>
      </c>
      <c r="L184" s="972">
        <f t="shared" si="61"/>
        <v>2000</v>
      </c>
      <c r="M184" s="972">
        <f t="shared" si="61"/>
        <v>2000</v>
      </c>
      <c r="N184" s="972">
        <f t="shared" si="61"/>
        <v>2000</v>
      </c>
      <c r="O184" s="972">
        <f t="shared" si="61"/>
        <v>2000</v>
      </c>
      <c r="P184" s="972">
        <f t="shared" si="61"/>
        <v>2000</v>
      </c>
      <c r="Q184" s="972">
        <f t="shared" si="61"/>
        <v>2000</v>
      </c>
      <c r="R184" s="972">
        <f t="shared" si="61"/>
        <v>2000</v>
      </c>
      <c r="S184" s="1160">
        <f t="shared" si="61"/>
        <v>2000</v>
      </c>
      <c r="T184" s="1122"/>
      <c r="U184" s="1122"/>
      <c r="V184" s="1122"/>
      <c r="W184" s="1122"/>
      <c r="X184" s="1122"/>
      <c r="Y184" s="1122"/>
      <c r="Z184" s="1122"/>
      <c r="AA184" s="1122"/>
      <c r="AB184" s="1122"/>
      <c r="AC184" s="1122"/>
      <c r="AD184" s="1122"/>
      <c r="AE184" s="1122"/>
      <c r="AF184" s="923"/>
      <c r="AG184" s="923"/>
      <c r="AH184" s="923"/>
      <c r="AI184" s="923"/>
      <c r="AJ184" s="923"/>
    </row>
    <row r="185" spans="1:36" x14ac:dyDescent="0.25">
      <c r="A185" s="973" t="s">
        <v>244</v>
      </c>
      <c r="B185" s="971"/>
      <c r="C185" s="972"/>
      <c r="D185" s="972"/>
      <c r="E185" s="972"/>
      <c r="F185" s="972"/>
      <c r="G185" s="972"/>
      <c r="H185" s="972"/>
      <c r="I185" s="972"/>
      <c r="J185" s="972"/>
      <c r="K185" s="972"/>
      <c r="L185" s="972"/>
      <c r="M185" s="972"/>
      <c r="N185" s="972"/>
      <c r="O185" s="972"/>
      <c r="P185" s="972"/>
      <c r="Q185" s="972"/>
      <c r="R185" s="972"/>
      <c r="S185" s="1160"/>
      <c r="T185" s="1122"/>
      <c r="U185" s="1122"/>
      <c r="V185" s="1122"/>
      <c r="W185" s="1122"/>
      <c r="X185" s="1122"/>
      <c r="Y185" s="1122"/>
      <c r="Z185" s="1122"/>
      <c r="AA185" s="1122"/>
      <c r="AB185" s="1122"/>
      <c r="AC185" s="1122"/>
      <c r="AD185" s="1122"/>
      <c r="AE185" s="1122"/>
      <c r="AF185" s="923"/>
      <c r="AG185" s="923"/>
      <c r="AH185" s="923"/>
      <c r="AI185" s="923"/>
      <c r="AJ185" s="923"/>
    </row>
    <row r="186" spans="1:36" x14ac:dyDescent="0.25">
      <c r="A186" s="973" t="s">
        <v>245</v>
      </c>
      <c r="B186" s="971"/>
      <c r="C186" s="972"/>
      <c r="D186" s="972"/>
      <c r="E186" s="972"/>
      <c r="F186" s="972"/>
      <c r="G186" s="972"/>
      <c r="H186" s="972"/>
      <c r="I186" s="972"/>
      <c r="J186" s="972"/>
      <c r="K186" s="972"/>
      <c r="L186" s="972"/>
      <c r="M186" s="972"/>
      <c r="N186" s="972"/>
      <c r="O186" s="972"/>
      <c r="P186" s="972"/>
      <c r="Q186" s="972"/>
      <c r="R186" s="972"/>
      <c r="S186" s="1160"/>
      <c r="T186" s="1122"/>
      <c r="U186" s="1122"/>
      <c r="V186" s="1122"/>
      <c r="W186" s="1122"/>
      <c r="X186" s="1122"/>
      <c r="Y186" s="1122"/>
      <c r="Z186" s="1122"/>
      <c r="AA186" s="1122"/>
      <c r="AB186" s="1122"/>
      <c r="AC186" s="1122"/>
      <c r="AD186" s="1122"/>
      <c r="AE186" s="1122"/>
      <c r="AF186" s="923"/>
      <c r="AG186" s="923"/>
      <c r="AH186" s="923"/>
      <c r="AI186" s="923"/>
      <c r="AJ186" s="923"/>
    </row>
    <row r="187" spans="1:36" x14ac:dyDescent="0.25">
      <c r="A187" s="973" t="s">
        <v>246</v>
      </c>
      <c r="B187" s="971"/>
      <c r="C187" s="972">
        <f t="shared" ref="C187:S188" si="62">C179-C185</f>
        <v>0</v>
      </c>
      <c r="D187" s="972">
        <f t="shared" si="62"/>
        <v>0</v>
      </c>
      <c r="E187" s="972">
        <f t="shared" si="62"/>
        <v>0</v>
      </c>
      <c r="F187" s="972">
        <f t="shared" si="62"/>
        <v>0</v>
      </c>
      <c r="G187" s="972">
        <f t="shared" si="62"/>
        <v>0</v>
      </c>
      <c r="H187" s="972">
        <f t="shared" si="62"/>
        <v>0</v>
      </c>
      <c r="I187" s="972">
        <f t="shared" si="62"/>
        <v>0</v>
      </c>
      <c r="J187" s="972">
        <f t="shared" si="62"/>
        <v>0</v>
      </c>
      <c r="K187" s="972">
        <f t="shared" si="62"/>
        <v>0</v>
      </c>
      <c r="L187" s="972">
        <f t="shared" si="62"/>
        <v>0</v>
      </c>
      <c r="M187" s="972">
        <f t="shared" si="62"/>
        <v>0</v>
      </c>
      <c r="N187" s="972">
        <f t="shared" si="62"/>
        <v>0</v>
      </c>
      <c r="O187" s="972">
        <f t="shared" si="62"/>
        <v>0</v>
      </c>
      <c r="P187" s="972">
        <f t="shared" si="62"/>
        <v>0</v>
      </c>
      <c r="Q187" s="972">
        <f t="shared" si="62"/>
        <v>0</v>
      </c>
      <c r="R187" s="972">
        <f t="shared" si="62"/>
        <v>0</v>
      </c>
      <c r="S187" s="1160">
        <f t="shared" si="62"/>
        <v>0</v>
      </c>
      <c r="T187" s="1122"/>
      <c r="U187" s="1122"/>
      <c r="V187" s="1122"/>
      <c r="W187" s="1122"/>
      <c r="X187" s="1122"/>
      <c r="Y187" s="1122"/>
      <c r="Z187" s="1122"/>
      <c r="AA187" s="1122"/>
      <c r="AB187" s="1122"/>
      <c r="AC187" s="1122"/>
      <c r="AD187" s="1122"/>
      <c r="AE187" s="1122"/>
      <c r="AF187" s="923"/>
      <c r="AG187" s="923"/>
      <c r="AH187" s="923"/>
      <c r="AI187" s="923"/>
      <c r="AJ187" s="923"/>
    </row>
    <row r="188" spans="1:36" x14ac:dyDescent="0.25">
      <c r="A188" s="973" t="s">
        <v>247</v>
      </c>
      <c r="B188" s="971"/>
      <c r="C188" s="972">
        <f t="shared" si="62"/>
        <v>0</v>
      </c>
      <c r="D188" s="972">
        <f t="shared" si="62"/>
        <v>0</v>
      </c>
      <c r="E188" s="972">
        <f t="shared" si="62"/>
        <v>0</v>
      </c>
      <c r="F188" s="972">
        <f t="shared" si="62"/>
        <v>0</v>
      </c>
      <c r="G188" s="972">
        <f t="shared" si="62"/>
        <v>0</v>
      </c>
      <c r="H188" s="972">
        <f t="shared" si="62"/>
        <v>0</v>
      </c>
      <c r="I188" s="972">
        <f t="shared" si="62"/>
        <v>0</v>
      </c>
      <c r="J188" s="972">
        <f t="shared" si="62"/>
        <v>0</v>
      </c>
      <c r="K188" s="972">
        <f t="shared" si="62"/>
        <v>0</v>
      </c>
      <c r="L188" s="972">
        <f t="shared" si="62"/>
        <v>0</v>
      </c>
      <c r="M188" s="972">
        <f t="shared" si="62"/>
        <v>0</v>
      </c>
      <c r="N188" s="972">
        <f t="shared" si="62"/>
        <v>0</v>
      </c>
      <c r="O188" s="972">
        <f t="shared" si="62"/>
        <v>0</v>
      </c>
      <c r="P188" s="972">
        <f t="shared" si="62"/>
        <v>0</v>
      </c>
      <c r="Q188" s="972">
        <f t="shared" si="62"/>
        <v>0</v>
      </c>
      <c r="R188" s="972">
        <f t="shared" si="62"/>
        <v>0</v>
      </c>
      <c r="S188" s="1160">
        <f t="shared" si="62"/>
        <v>0</v>
      </c>
      <c r="T188" s="1122"/>
      <c r="U188" s="1122"/>
      <c r="V188" s="1122"/>
      <c r="W188" s="1122"/>
      <c r="X188" s="1122"/>
      <c r="Y188" s="1122"/>
      <c r="Z188" s="1122"/>
      <c r="AA188" s="1122"/>
      <c r="AB188" s="1122"/>
      <c r="AC188" s="1122"/>
      <c r="AD188" s="1122"/>
      <c r="AE188" s="1122"/>
      <c r="AF188" s="923"/>
      <c r="AG188" s="923"/>
      <c r="AH188" s="923"/>
      <c r="AI188" s="923"/>
      <c r="AJ188" s="923"/>
    </row>
    <row r="189" spans="1:36" x14ac:dyDescent="0.25">
      <c r="A189" s="973" t="s">
        <v>248</v>
      </c>
      <c r="B189" s="971"/>
      <c r="C189" s="976">
        <f t="shared" ref="C189:S189" si="63">IF(C187&gt;0,5600,0)</f>
        <v>0</v>
      </c>
      <c r="D189" s="976">
        <f t="shared" si="63"/>
        <v>0</v>
      </c>
      <c r="E189" s="976">
        <f t="shared" si="63"/>
        <v>0</v>
      </c>
      <c r="F189" s="976">
        <f t="shared" si="63"/>
        <v>0</v>
      </c>
      <c r="G189" s="976">
        <f t="shared" si="63"/>
        <v>0</v>
      </c>
      <c r="H189" s="976">
        <f t="shared" si="63"/>
        <v>0</v>
      </c>
      <c r="I189" s="976">
        <f t="shared" si="63"/>
        <v>0</v>
      </c>
      <c r="J189" s="976">
        <f t="shared" si="63"/>
        <v>0</v>
      </c>
      <c r="K189" s="976">
        <f t="shared" si="63"/>
        <v>0</v>
      </c>
      <c r="L189" s="976">
        <f t="shared" si="63"/>
        <v>0</v>
      </c>
      <c r="M189" s="976">
        <f t="shared" si="63"/>
        <v>0</v>
      </c>
      <c r="N189" s="976">
        <f t="shared" si="63"/>
        <v>0</v>
      </c>
      <c r="O189" s="976">
        <f t="shared" si="63"/>
        <v>0</v>
      </c>
      <c r="P189" s="976">
        <f t="shared" si="63"/>
        <v>0</v>
      </c>
      <c r="Q189" s="976">
        <f t="shared" si="63"/>
        <v>0</v>
      </c>
      <c r="R189" s="976">
        <f t="shared" si="63"/>
        <v>0</v>
      </c>
      <c r="S189" s="1163">
        <f t="shared" si="63"/>
        <v>0</v>
      </c>
      <c r="T189" s="1125"/>
      <c r="U189" s="1125"/>
      <c r="V189" s="1125"/>
      <c r="W189" s="1125"/>
      <c r="X189" s="1125"/>
      <c r="Y189" s="1125"/>
      <c r="Z189" s="1125"/>
      <c r="AA189" s="1125"/>
      <c r="AB189" s="1125"/>
      <c r="AC189" s="1125"/>
      <c r="AD189" s="1125"/>
      <c r="AE189" s="1125"/>
      <c r="AF189" s="923"/>
      <c r="AG189" s="923"/>
      <c r="AH189" s="923"/>
      <c r="AI189" s="923"/>
      <c r="AJ189" s="923"/>
    </row>
    <row r="190" spans="1:36" x14ac:dyDescent="0.25">
      <c r="A190" s="973" t="s">
        <v>249</v>
      </c>
      <c r="B190" s="971"/>
      <c r="C190" s="976">
        <f t="shared" ref="C190:S190" si="64">IF(C188&gt;0,5000,0)</f>
        <v>0</v>
      </c>
      <c r="D190" s="976">
        <f t="shared" si="64"/>
        <v>0</v>
      </c>
      <c r="E190" s="976">
        <f t="shared" si="64"/>
        <v>0</v>
      </c>
      <c r="F190" s="976">
        <f t="shared" si="64"/>
        <v>0</v>
      </c>
      <c r="G190" s="976">
        <f t="shared" si="64"/>
        <v>0</v>
      </c>
      <c r="H190" s="976">
        <f t="shared" si="64"/>
        <v>0</v>
      </c>
      <c r="I190" s="976">
        <f t="shared" si="64"/>
        <v>0</v>
      </c>
      <c r="J190" s="976">
        <f t="shared" si="64"/>
        <v>0</v>
      </c>
      <c r="K190" s="976">
        <f t="shared" si="64"/>
        <v>0</v>
      </c>
      <c r="L190" s="976">
        <f t="shared" si="64"/>
        <v>0</v>
      </c>
      <c r="M190" s="976">
        <f t="shared" si="64"/>
        <v>0</v>
      </c>
      <c r="N190" s="976">
        <f t="shared" si="64"/>
        <v>0</v>
      </c>
      <c r="O190" s="976">
        <f t="shared" si="64"/>
        <v>0</v>
      </c>
      <c r="P190" s="976">
        <f t="shared" si="64"/>
        <v>0</v>
      </c>
      <c r="Q190" s="976">
        <f t="shared" si="64"/>
        <v>0</v>
      </c>
      <c r="R190" s="976">
        <f t="shared" si="64"/>
        <v>0</v>
      </c>
      <c r="S190" s="1163">
        <f t="shared" si="64"/>
        <v>0</v>
      </c>
      <c r="T190" s="1125"/>
      <c r="U190" s="1125"/>
      <c r="V190" s="1125"/>
      <c r="W190" s="1125"/>
      <c r="X190" s="1125"/>
      <c r="Y190" s="1125"/>
      <c r="Z190" s="1125"/>
      <c r="AA190" s="1125"/>
      <c r="AB190" s="1125"/>
      <c r="AC190" s="1125"/>
      <c r="AD190" s="1125"/>
      <c r="AE190" s="1125"/>
      <c r="AF190" s="923"/>
      <c r="AG190" s="923"/>
      <c r="AH190" s="923"/>
      <c r="AI190" s="923"/>
      <c r="AJ190" s="923"/>
    </row>
    <row r="191" spans="1:36" x14ac:dyDescent="0.25">
      <c r="A191" s="973" t="s">
        <v>250</v>
      </c>
      <c r="B191" s="971"/>
      <c r="C191" s="972">
        <f t="shared" ref="C191:S191" si="65">C175*C177+C176*C178</f>
        <v>0</v>
      </c>
      <c r="D191" s="972">
        <f t="shared" si="65"/>
        <v>0</v>
      </c>
      <c r="E191" s="972">
        <f t="shared" si="65"/>
        <v>0</v>
      </c>
      <c r="F191" s="972">
        <f t="shared" si="65"/>
        <v>0</v>
      </c>
      <c r="G191" s="972">
        <f t="shared" si="65"/>
        <v>0</v>
      </c>
      <c r="H191" s="972">
        <f t="shared" si="65"/>
        <v>0</v>
      </c>
      <c r="I191" s="972">
        <f t="shared" si="65"/>
        <v>0</v>
      </c>
      <c r="J191" s="972">
        <f t="shared" si="65"/>
        <v>0</v>
      </c>
      <c r="K191" s="972">
        <f t="shared" si="65"/>
        <v>0</v>
      </c>
      <c r="L191" s="972">
        <f t="shared" si="65"/>
        <v>0</v>
      </c>
      <c r="M191" s="972">
        <f t="shared" si="65"/>
        <v>0</v>
      </c>
      <c r="N191" s="972">
        <f t="shared" si="65"/>
        <v>0</v>
      </c>
      <c r="O191" s="972">
        <f t="shared" si="65"/>
        <v>0</v>
      </c>
      <c r="P191" s="972">
        <f t="shared" si="65"/>
        <v>0</v>
      </c>
      <c r="Q191" s="972">
        <f t="shared" si="65"/>
        <v>0</v>
      </c>
      <c r="R191" s="972">
        <f t="shared" si="65"/>
        <v>0</v>
      </c>
      <c r="S191" s="1160">
        <f t="shared" si="65"/>
        <v>0</v>
      </c>
      <c r="T191" s="1122"/>
      <c r="U191" s="1122"/>
      <c r="V191" s="1122"/>
      <c r="W191" s="1122"/>
      <c r="X191" s="1122"/>
      <c r="Y191" s="1122"/>
      <c r="Z191" s="1122"/>
      <c r="AA191" s="1122"/>
      <c r="AB191" s="1122"/>
      <c r="AC191" s="1122"/>
      <c r="AD191" s="1122"/>
      <c r="AE191" s="1122"/>
      <c r="AF191" s="923"/>
      <c r="AG191" s="923"/>
      <c r="AH191" s="923"/>
      <c r="AI191" s="923"/>
      <c r="AJ191" s="923"/>
    </row>
    <row r="192" spans="1:36" x14ac:dyDescent="0.25">
      <c r="A192" s="973" t="s">
        <v>251</v>
      </c>
      <c r="B192" s="971"/>
      <c r="C192" s="972">
        <f t="shared" ref="C192:S192" si="66">(C187+C189+C188+C190)*0.5</f>
        <v>0</v>
      </c>
      <c r="D192" s="972">
        <f t="shared" si="66"/>
        <v>0</v>
      </c>
      <c r="E192" s="972">
        <f t="shared" si="66"/>
        <v>0</v>
      </c>
      <c r="F192" s="972">
        <f t="shared" si="66"/>
        <v>0</v>
      </c>
      <c r="G192" s="972">
        <f t="shared" si="66"/>
        <v>0</v>
      </c>
      <c r="H192" s="972">
        <f t="shared" si="66"/>
        <v>0</v>
      </c>
      <c r="I192" s="972">
        <f t="shared" si="66"/>
        <v>0</v>
      </c>
      <c r="J192" s="972">
        <f t="shared" si="66"/>
        <v>0</v>
      </c>
      <c r="K192" s="972">
        <f t="shared" si="66"/>
        <v>0</v>
      </c>
      <c r="L192" s="972">
        <f t="shared" si="66"/>
        <v>0</v>
      </c>
      <c r="M192" s="972">
        <f t="shared" si="66"/>
        <v>0</v>
      </c>
      <c r="N192" s="972">
        <f t="shared" si="66"/>
        <v>0</v>
      </c>
      <c r="O192" s="972">
        <f t="shared" si="66"/>
        <v>0</v>
      </c>
      <c r="P192" s="972">
        <f t="shared" si="66"/>
        <v>0</v>
      </c>
      <c r="Q192" s="972">
        <f t="shared" si="66"/>
        <v>0</v>
      </c>
      <c r="R192" s="972">
        <f t="shared" si="66"/>
        <v>0</v>
      </c>
      <c r="S192" s="1160">
        <f t="shared" si="66"/>
        <v>0</v>
      </c>
      <c r="T192" s="1122"/>
      <c r="U192" s="1122"/>
      <c r="V192" s="1122"/>
      <c r="W192" s="1122"/>
      <c r="X192" s="1122"/>
      <c r="Y192" s="1122"/>
      <c r="Z192" s="1122"/>
      <c r="AA192" s="1122"/>
      <c r="AB192" s="1122"/>
      <c r="AC192" s="1122"/>
      <c r="AD192" s="1122"/>
      <c r="AE192" s="1122"/>
      <c r="AF192" s="923"/>
      <c r="AG192" s="923"/>
      <c r="AH192" s="923"/>
      <c r="AI192" s="923"/>
      <c r="AJ192" s="923"/>
    </row>
    <row r="193" spans="1:16384" x14ac:dyDescent="0.25">
      <c r="A193" s="973" t="s">
        <v>252</v>
      </c>
      <c r="B193" s="977"/>
      <c r="C193" s="972">
        <f>IF((C175+2000)&gt;2000,2000,IF((C175+2000)&lt;0,0,C175+2000))</f>
        <v>2000</v>
      </c>
      <c r="D193" s="972">
        <f t="shared" ref="D193:S194" si="67">IF((D175+2000)&gt;2000,2000,IF((D175+2000)&lt;0,0,D175+2000))</f>
        <v>2000</v>
      </c>
      <c r="E193" s="972">
        <f t="shared" si="67"/>
        <v>2000</v>
      </c>
      <c r="F193" s="972">
        <f t="shared" si="67"/>
        <v>2000</v>
      </c>
      <c r="G193" s="972">
        <f t="shared" si="67"/>
        <v>2000</v>
      </c>
      <c r="H193" s="972">
        <f t="shared" si="67"/>
        <v>2000</v>
      </c>
      <c r="I193" s="972">
        <f t="shared" si="67"/>
        <v>2000</v>
      </c>
      <c r="J193" s="972">
        <f t="shared" si="67"/>
        <v>2000</v>
      </c>
      <c r="K193" s="972">
        <f t="shared" si="67"/>
        <v>2000</v>
      </c>
      <c r="L193" s="972">
        <f t="shared" si="67"/>
        <v>2000</v>
      </c>
      <c r="M193" s="972">
        <f t="shared" si="67"/>
        <v>2000</v>
      </c>
      <c r="N193" s="972">
        <f t="shared" si="67"/>
        <v>2000</v>
      </c>
      <c r="O193" s="972">
        <f t="shared" si="67"/>
        <v>2000</v>
      </c>
      <c r="P193" s="972">
        <f t="shared" si="67"/>
        <v>2000</v>
      </c>
      <c r="Q193" s="972">
        <f t="shared" si="67"/>
        <v>2000</v>
      </c>
      <c r="R193" s="972">
        <f t="shared" si="67"/>
        <v>2000</v>
      </c>
      <c r="S193" s="1160">
        <f t="shared" si="67"/>
        <v>2000</v>
      </c>
      <c r="T193" s="1122"/>
      <c r="U193" s="1122"/>
      <c r="V193" s="1122"/>
      <c r="W193" s="1122"/>
      <c r="X193" s="1122"/>
      <c r="Y193" s="1122"/>
      <c r="Z193" s="1122"/>
      <c r="AA193" s="1122"/>
      <c r="AB193" s="1122"/>
      <c r="AC193" s="1122"/>
      <c r="AD193" s="1122"/>
      <c r="AE193" s="1122"/>
      <c r="AF193" s="1170"/>
      <c r="AG193" s="1170"/>
      <c r="AH193" s="1170"/>
      <c r="AI193" s="1170"/>
      <c r="AJ193" s="1170"/>
      <c r="AK193" s="1091"/>
      <c r="AL193" s="973"/>
      <c r="AM193" s="973"/>
      <c r="AN193" s="973"/>
      <c r="AO193" s="973"/>
      <c r="AP193" s="973"/>
      <c r="AQ193" s="973"/>
      <c r="AR193" s="973"/>
      <c r="AS193" s="973"/>
      <c r="AT193" s="973"/>
      <c r="AU193" s="973"/>
      <c r="AV193" s="973"/>
      <c r="AW193" s="973"/>
      <c r="AX193" s="973"/>
      <c r="AY193" s="973"/>
      <c r="AZ193" s="973"/>
      <c r="BA193" s="973"/>
      <c r="BB193" s="973"/>
      <c r="BC193" s="973"/>
      <c r="BD193" s="973"/>
      <c r="BE193" s="973"/>
      <c r="BF193" s="973"/>
      <c r="BG193" s="973"/>
      <c r="BH193" s="973"/>
      <c r="BI193" s="973"/>
      <c r="BJ193" s="973"/>
      <c r="BK193" s="973"/>
      <c r="BL193" s="973"/>
      <c r="BM193" s="973"/>
      <c r="BN193" s="973"/>
      <c r="BO193" s="973"/>
      <c r="BP193" s="973"/>
      <c r="BQ193" s="973"/>
      <c r="BR193" s="973"/>
      <c r="BS193" s="973"/>
      <c r="BT193" s="973"/>
      <c r="BU193" s="973"/>
      <c r="BV193" s="973"/>
      <c r="BW193" s="973"/>
      <c r="BX193" s="973"/>
      <c r="BY193" s="973"/>
      <c r="BZ193" s="973"/>
      <c r="CA193" s="973"/>
      <c r="CB193" s="973"/>
      <c r="CC193" s="973"/>
      <c r="CD193" s="973"/>
      <c r="CE193" s="973"/>
      <c r="CF193" s="973"/>
      <c r="CG193" s="973"/>
      <c r="CH193" s="973"/>
      <c r="CI193" s="973"/>
      <c r="CJ193" s="973"/>
      <c r="CK193" s="973"/>
      <c r="CL193" s="973"/>
      <c r="CM193" s="973"/>
      <c r="CN193" s="973"/>
      <c r="CO193" s="973"/>
      <c r="CP193" s="973"/>
      <c r="CQ193" s="973"/>
      <c r="CR193" s="973"/>
      <c r="CS193" s="973"/>
      <c r="CT193" s="973"/>
      <c r="CU193" s="973"/>
      <c r="CV193" s="973"/>
      <c r="CW193" s="973"/>
      <c r="CX193" s="973"/>
      <c r="CY193" s="973"/>
      <c r="CZ193" s="973"/>
      <c r="DA193" s="973"/>
      <c r="DB193" s="973"/>
      <c r="DC193" s="973"/>
      <c r="DD193" s="973"/>
      <c r="DE193" s="973"/>
      <c r="DF193" s="973"/>
      <c r="DG193" s="973"/>
      <c r="DH193" s="973"/>
      <c r="DI193" s="973"/>
      <c r="DJ193" s="973"/>
      <c r="DK193" s="973"/>
      <c r="DL193" s="973"/>
      <c r="DM193" s="973"/>
      <c r="DN193" s="973"/>
      <c r="DO193" s="973"/>
      <c r="DP193" s="973"/>
      <c r="DQ193" s="973"/>
      <c r="DR193" s="973"/>
      <c r="DS193" s="973"/>
      <c r="DT193" s="973"/>
      <c r="DU193" s="973"/>
      <c r="DV193" s="973"/>
      <c r="DW193" s="973"/>
      <c r="DX193" s="973"/>
      <c r="DY193" s="973"/>
      <c r="DZ193" s="973"/>
      <c r="EA193" s="973"/>
      <c r="EB193" s="973"/>
      <c r="EC193" s="973"/>
      <c r="ED193" s="973"/>
      <c r="EE193" s="973"/>
      <c r="EF193" s="973"/>
      <c r="EG193" s="973"/>
      <c r="EH193" s="973"/>
      <c r="EI193" s="973"/>
      <c r="EJ193" s="973"/>
      <c r="EK193" s="973"/>
      <c r="EL193" s="973"/>
      <c r="EM193" s="973"/>
      <c r="EN193" s="973"/>
      <c r="EO193" s="973"/>
      <c r="EP193" s="973"/>
      <c r="EQ193" s="973"/>
      <c r="ER193" s="973"/>
      <c r="ES193" s="973"/>
      <c r="ET193" s="973"/>
      <c r="EU193" s="973"/>
      <c r="EV193" s="973"/>
      <c r="EW193" s="973"/>
      <c r="EX193" s="973"/>
      <c r="EY193" s="973"/>
      <c r="EZ193" s="973"/>
      <c r="FA193" s="973"/>
      <c r="FB193" s="973"/>
      <c r="FC193" s="973"/>
      <c r="FD193" s="973"/>
      <c r="FE193" s="973"/>
      <c r="FF193" s="973"/>
      <c r="FG193" s="973"/>
      <c r="FH193" s="973"/>
      <c r="FI193" s="973"/>
      <c r="FJ193" s="973"/>
      <c r="FK193" s="973"/>
      <c r="FL193" s="973"/>
      <c r="FM193" s="973"/>
      <c r="FN193" s="973"/>
      <c r="FO193" s="973"/>
      <c r="FP193" s="973"/>
      <c r="FQ193" s="973"/>
      <c r="FR193" s="973"/>
      <c r="FS193" s="973"/>
      <c r="FT193" s="973"/>
      <c r="FU193" s="973"/>
      <c r="FV193" s="973"/>
      <c r="FW193" s="973"/>
      <c r="FX193" s="973"/>
      <c r="FY193" s="973"/>
      <c r="FZ193" s="973"/>
      <c r="GA193" s="973"/>
      <c r="GB193" s="973"/>
      <c r="GC193" s="973"/>
      <c r="GD193" s="973"/>
      <c r="GE193" s="973"/>
      <c r="GF193" s="973"/>
      <c r="GG193" s="973"/>
      <c r="GH193" s="973"/>
      <c r="GI193" s="973"/>
      <c r="GJ193" s="973"/>
      <c r="GK193" s="973"/>
      <c r="GL193" s="973"/>
      <c r="GM193" s="973"/>
      <c r="GN193" s="973"/>
      <c r="GO193" s="973"/>
      <c r="GP193" s="973"/>
      <c r="GQ193" s="973"/>
      <c r="GR193" s="973"/>
      <c r="GS193" s="973"/>
      <c r="GT193" s="973"/>
      <c r="GU193" s="973"/>
      <c r="GV193" s="973"/>
      <c r="GW193" s="973"/>
      <c r="GX193" s="973"/>
      <c r="GY193" s="973"/>
      <c r="GZ193" s="973"/>
      <c r="HA193" s="973"/>
      <c r="HB193" s="973"/>
      <c r="HC193" s="973"/>
      <c r="HD193" s="973"/>
      <c r="HE193" s="973"/>
      <c r="HF193" s="973"/>
      <c r="HG193" s="973"/>
      <c r="HH193" s="973"/>
      <c r="HI193" s="973"/>
      <c r="HJ193" s="973"/>
      <c r="HK193" s="973"/>
      <c r="HL193" s="973"/>
      <c r="HM193" s="973"/>
      <c r="HN193" s="973"/>
      <c r="HO193" s="973"/>
      <c r="HP193" s="973"/>
      <c r="HQ193" s="973"/>
      <c r="HR193" s="973"/>
      <c r="HS193" s="973"/>
      <c r="HT193" s="973"/>
      <c r="HU193" s="973"/>
      <c r="HV193" s="973"/>
      <c r="HW193" s="973"/>
      <c r="HX193" s="973"/>
      <c r="HY193" s="973"/>
      <c r="HZ193" s="973"/>
      <c r="IA193" s="973"/>
      <c r="IB193" s="973"/>
      <c r="IC193" s="973"/>
      <c r="ID193" s="973"/>
      <c r="IE193" s="973"/>
      <c r="IF193" s="973"/>
      <c r="IG193" s="973"/>
      <c r="IH193" s="973"/>
      <c r="II193" s="973"/>
      <c r="IJ193" s="973"/>
      <c r="IK193" s="973"/>
      <c r="IL193" s="973"/>
      <c r="IM193" s="973"/>
      <c r="IN193" s="973"/>
      <c r="IO193" s="973"/>
      <c r="IP193" s="973"/>
      <c r="IQ193" s="973"/>
      <c r="IR193" s="973"/>
      <c r="IS193" s="973"/>
      <c r="IT193" s="973"/>
      <c r="IU193" s="973"/>
      <c r="IV193" s="973"/>
      <c r="IW193" s="973"/>
      <c r="IX193" s="973"/>
      <c r="IY193" s="973"/>
      <c r="IZ193" s="973"/>
      <c r="JA193" s="973"/>
      <c r="JB193" s="973"/>
      <c r="JC193" s="973"/>
      <c r="JD193" s="973"/>
      <c r="JE193" s="973"/>
      <c r="JF193" s="973"/>
      <c r="JG193" s="973"/>
      <c r="JH193" s="973"/>
      <c r="JI193" s="973"/>
      <c r="JJ193" s="973"/>
      <c r="JK193" s="973"/>
      <c r="JL193" s="973"/>
      <c r="JM193" s="973"/>
      <c r="JN193" s="973"/>
      <c r="JO193" s="973"/>
      <c r="JP193" s="973"/>
      <c r="JQ193" s="973"/>
      <c r="JR193" s="973"/>
      <c r="JS193" s="973"/>
      <c r="JT193" s="973"/>
      <c r="JU193" s="973"/>
      <c r="JV193" s="973"/>
      <c r="JW193" s="973"/>
      <c r="JX193" s="973"/>
      <c r="JY193" s="973"/>
      <c r="JZ193" s="973"/>
      <c r="KA193" s="973"/>
      <c r="KB193" s="973"/>
      <c r="KC193" s="973"/>
      <c r="KD193" s="973"/>
      <c r="KE193" s="973"/>
      <c r="KF193" s="973"/>
      <c r="KG193" s="973"/>
      <c r="KH193" s="973"/>
      <c r="KI193" s="973"/>
      <c r="KJ193" s="973"/>
      <c r="KK193" s="973"/>
      <c r="KL193" s="973"/>
      <c r="KM193" s="973"/>
      <c r="KN193" s="973"/>
      <c r="KO193" s="973"/>
      <c r="KP193" s="973"/>
      <c r="KQ193" s="973"/>
      <c r="KR193" s="973"/>
      <c r="KS193" s="973"/>
      <c r="KT193" s="973"/>
      <c r="KU193" s="973"/>
      <c r="KV193" s="973"/>
      <c r="KW193" s="973"/>
      <c r="KX193" s="973"/>
      <c r="KY193" s="973"/>
      <c r="KZ193" s="973"/>
      <c r="LA193" s="973"/>
      <c r="LB193" s="973"/>
      <c r="LC193" s="973"/>
      <c r="LD193" s="973"/>
      <c r="LE193" s="973"/>
      <c r="LF193" s="973"/>
      <c r="LG193" s="973"/>
      <c r="LH193" s="973"/>
      <c r="LI193" s="973"/>
      <c r="LJ193" s="973"/>
      <c r="LK193" s="973"/>
      <c r="LL193" s="973"/>
      <c r="LM193" s="973"/>
      <c r="LN193" s="973"/>
      <c r="LO193" s="973"/>
      <c r="LP193" s="973"/>
      <c r="LQ193" s="973"/>
      <c r="LR193" s="973"/>
      <c r="LS193" s="973"/>
      <c r="LT193" s="973"/>
      <c r="LU193" s="973"/>
      <c r="LV193" s="973"/>
      <c r="LW193" s="973"/>
      <c r="LX193" s="973"/>
      <c r="LY193" s="973"/>
      <c r="LZ193" s="973"/>
      <c r="MA193" s="973"/>
      <c r="MB193" s="973"/>
      <c r="MC193" s="973"/>
      <c r="MD193" s="973"/>
      <c r="ME193" s="973"/>
      <c r="MF193" s="973"/>
      <c r="MG193" s="973"/>
      <c r="MH193" s="973"/>
      <c r="MI193" s="973"/>
      <c r="MJ193" s="973"/>
      <c r="MK193" s="973"/>
      <c r="ML193" s="973"/>
      <c r="MM193" s="973"/>
      <c r="MN193" s="973"/>
      <c r="MO193" s="973"/>
      <c r="MP193" s="973"/>
      <c r="MQ193" s="973"/>
      <c r="MR193" s="973"/>
      <c r="MS193" s="973"/>
      <c r="MT193" s="973"/>
      <c r="MU193" s="973"/>
      <c r="MV193" s="973"/>
      <c r="MW193" s="973"/>
      <c r="MX193" s="973"/>
      <c r="MY193" s="973"/>
      <c r="MZ193" s="973"/>
      <c r="NA193" s="973"/>
      <c r="NB193" s="973"/>
      <c r="NC193" s="973"/>
      <c r="ND193" s="973"/>
      <c r="NE193" s="973"/>
      <c r="NF193" s="973"/>
      <c r="NG193" s="973"/>
      <c r="NH193" s="973"/>
      <c r="NI193" s="973"/>
      <c r="NJ193" s="973"/>
      <c r="NK193" s="973"/>
      <c r="NL193" s="973"/>
      <c r="NM193" s="973"/>
      <c r="NN193" s="973"/>
      <c r="NO193" s="973"/>
      <c r="NP193" s="973"/>
      <c r="NQ193" s="973"/>
      <c r="NR193" s="973"/>
      <c r="NS193" s="973"/>
      <c r="NT193" s="973"/>
      <c r="NU193" s="973"/>
      <c r="NV193" s="973"/>
      <c r="NW193" s="973"/>
      <c r="NX193" s="973"/>
      <c r="NY193" s="973"/>
      <c r="NZ193" s="973"/>
      <c r="OA193" s="973"/>
      <c r="OB193" s="973"/>
      <c r="OC193" s="973"/>
      <c r="OD193" s="973"/>
      <c r="OE193" s="973"/>
      <c r="OF193" s="973"/>
      <c r="OG193" s="973"/>
      <c r="OH193" s="973"/>
      <c r="OI193" s="973"/>
      <c r="OJ193" s="973"/>
      <c r="OK193" s="973"/>
      <c r="OL193" s="973"/>
      <c r="OM193" s="973"/>
      <c r="ON193" s="973"/>
      <c r="OO193" s="973"/>
      <c r="OP193" s="973"/>
      <c r="OQ193" s="973"/>
      <c r="OR193" s="973"/>
      <c r="OS193" s="973"/>
      <c r="OT193" s="973"/>
      <c r="OU193" s="973"/>
      <c r="OV193" s="973"/>
      <c r="OW193" s="973"/>
      <c r="OX193" s="973"/>
      <c r="OY193" s="973"/>
      <c r="OZ193" s="973"/>
      <c r="PA193" s="973"/>
      <c r="PB193" s="973"/>
      <c r="PC193" s="973"/>
      <c r="PD193" s="973"/>
      <c r="PE193" s="973"/>
      <c r="PF193" s="973"/>
      <c r="PG193" s="973"/>
      <c r="PH193" s="973"/>
      <c r="PI193" s="973"/>
      <c r="PJ193" s="973"/>
      <c r="PK193" s="973"/>
      <c r="PL193" s="973"/>
      <c r="PM193" s="973"/>
      <c r="PN193" s="973"/>
      <c r="PO193" s="973"/>
      <c r="PP193" s="973"/>
      <c r="PQ193" s="973"/>
      <c r="PR193" s="973"/>
      <c r="PS193" s="973"/>
      <c r="PT193" s="973"/>
      <c r="PU193" s="973"/>
      <c r="PV193" s="973"/>
      <c r="PW193" s="973"/>
      <c r="PX193" s="973"/>
      <c r="PY193" s="973"/>
      <c r="PZ193" s="973"/>
      <c r="QA193" s="973"/>
      <c r="QB193" s="973"/>
      <c r="QC193" s="973"/>
      <c r="QD193" s="973"/>
      <c r="QE193" s="973"/>
      <c r="QF193" s="973"/>
      <c r="QG193" s="973"/>
      <c r="QH193" s="973"/>
      <c r="QI193" s="973"/>
      <c r="QJ193" s="973"/>
      <c r="QK193" s="973"/>
      <c r="QL193" s="973"/>
      <c r="QM193" s="973"/>
      <c r="QN193" s="973"/>
      <c r="QO193" s="973"/>
      <c r="QP193" s="973"/>
      <c r="QQ193" s="973"/>
      <c r="QR193" s="973"/>
      <c r="QS193" s="973"/>
      <c r="QT193" s="973"/>
      <c r="QU193" s="973"/>
      <c r="QV193" s="973"/>
      <c r="QW193" s="973"/>
      <c r="QX193" s="973"/>
      <c r="QY193" s="973"/>
      <c r="QZ193" s="973"/>
      <c r="RA193" s="973"/>
      <c r="RB193" s="973"/>
      <c r="RC193" s="973"/>
      <c r="RD193" s="973"/>
      <c r="RE193" s="973"/>
      <c r="RF193" s="973"/>
      <c r="RG193" s="973"/>
      <c r="RH193" s="973"/>
      <c r="RI193" s="973"/>
      <c r="RJ193" s="973"/>
      <c r="RK193" s="973"/>
      <c r="RL193" s="973"/>
      <c r="RM193" s="973"/>
      <c r="RN193" s="973"/>
      <c r="RO193" s="973"/>
      <c r="RP193" s="973"/>
      <c r="RQ193" s="973"/>
      <c r="RR193" s="973"/>
      <c r="RS193" s="973"/>
      <c r="RT193" s="973"/>
      <c r="RU193" s="973"/>
      <c r="RV193" s="973"/>
      <c r="RW193" s="973"/>
      <c r="RX193" s="973"/>
      <c r="RY193" s="973"/>
      <c r="RZ193" s="973"/>
      <c r="SA193" s="973"/>
      <c r="SB193" s="973"/>
      <c r="SC193" s="973"/>
      <c r="SD193" s="973"/>
      <c r="SE193" s="973"/>
      <c r="SF193" s="973"/>
      <c r="SG193" s="973"/>
      <c r="SH193" s="973"/>
      <c r="SI193" s="973"/>
      <c r="SJ193" s="973"/>
      <c r="SK193" s="973"/>
      <c r="SL193" s="973"/>
      <c r="SM193" s="973"/>
      <c r="SN193" s="973"/>
      <c r="SO193" s="973"/>
      <c r="SP193" s="973"/>
      <c r="SQ193" s="973"/>
      <c r="SR193" s="973"/>
      <c r="SS193" s="973"/>
      <c r="ST193" s="973"/>
      <c r="SU193" s="973"/>
      <c r="SV193" s="973"/>
      <c r="SW193" s="973"/>
      <c r="SX193" s="973"/>
      <c r="SY193" s="973"/>
      <c r="SZ193" s="973"/>
      <c r="TA193" s="973"/>
      <c r="TB193" s="973"/>
      <c r="TC193" s="973"/>
      <c r="TD193" s="973"/>
      <c r="TE193" s="973"/>
      <c r="TF193" s="973"/>
      <c r="TG193" s="973"/>
      <c r="TH193" s="973"/>
      <c r="TI193" s="973"/>
      <c r="TJ193" s="973"/>
      <c r="TK193" s="973"/>
      <c r="TL193" s="973"/>
      <c r="TM193" s="973"/>
      <c r="TN193" s="973"/>
      <c r="TO193" s="973"/>
      <c r="TP193" s="973"/>
      <c r="TQ193" s="973"/>
      <c r="TR193" s="973"/>
      <c r="TS193" s="973"/>
      <c r="TT193" s="973"/>
      <c r="TU193" s="973"/>
      <c r="TV193" s="973"/>
      <c r="TW193" s="973"/>
      <c r="TX193" s="973"/>
      <c r="TY193" s="973"/>
      <c r="TZ193" s="973"/>
      <c r="UA193" s="973"/>
      <c r="UB193" s="973"/>
      <c r="UC193" s="973"/>
      <c r="UD193" s="973"/>
      <c r="UE193" s="973"/>
      <c r="UF193" s="973"/>
      <c r="UG193" s="973"/>
      <c r="UH193" s="973"/>
      <c r="UI193" s="973"/>
      <c r="UJ193" s="973"/>
      <c r="UK193" s="973"/>
      <c r="UL193" s="973"/>
      <c r="UM193" s="973"/>
      <c r="UN193" s="973"/>
      <c r="UO193" s="973"/>
      <c r="UP193" s="973"/>
      <c r="UQ193" s="973"/>
      <c r="UR193" s="973"/>
      <c r="US193" s="973"/>
      <c r="UT193" s="973"/>
      <c r="UU193" s="973"/>
      <c r="UV193" s="973"/>
      <c r="UW193" s="973"/>
      <c r="UX193" s="973"/>
      <c r="UY193" s="973"/>
      <c r="UZ193" s="973"/>
      <c r="VA193" s="973"/>
      <c r="VB193" s="973"/>
      <c r="VC193" s="973"/>
      <c r="VD193" s="973"/>
      <c r="VE193" s="973"/>
      <c r="VF193" s="973"/>
      <c r="VG193" s="973"/>
      <c r="VH193" s="973"/>
      <c r="VI193" s="973"/>
      <c r="VJ193" s="973"/>
      <c r="VK193" s="973"/>
      <c r="VL193" s="973"/>
      <c r="VM193" s="973"/>
      <c r="VN193" s="973"/>
      <c r="VO193" s="973"/>
      <c r="VP193" s="973"/>
      <c r="VQ193" s="973"/>
      <c r="VR193" s="973"/>
      <c r="VS193" s="973"/>
      <c r="VT193" s="973"/>
      <c r="VU193" s="973"/>
      <c r="VV193" s="973"/>
      <c r="VW193" s="973"/>
      <c r="VX193" s="973"/>
      <c r="VY193" s="973"/>
      <c r="VZ193" s="973"/>
      <c r="WA193" s="973"/>
      <c r="WB193" s="973"/>
      <c r="WC193" s="973"/>
      <c r="WD193" s="973"/>
      <c r="WE193" s="973"/>
      <c r="WF193" s="973"/>
      <c r="WG193" s="973"/>
      <c r="WH193" s="973"/>
      <c r="WI193" s="973"/>
      <c r="WJ193" s="973"/>
      <c r="WK193" s="973"/>
      <c r="WL193" s="973"/>
      <c r="WM193" s="973"/>
      <c r="WN193" s="973"/>
      <c r="WO193" s="973"/>
      <c r="WP193" s="973"/>
      <c r="WQ193" s="973"/>
      <c r="WR193" s="973"/>
      <c r="WS193" s="973"/>
      <c r="WT193" s="973"/>
      <c r="WU193" s="973"/>
      <c r="WV193" s="973"/>
      <c r="WW193" s="973"/>
      <c r="WX193" s="973"/>
      <c r="WY193" s="973"/>
      <c r="WZ193" s="973"/>
      <c r="XA193" s="973"/>
      <c r="XB193" s="973"/>
      <c r="XC193" s="973"/>
      <c r="XD193" s="973"/>
      <c r="XE193" s="973"/>
      <c r="XF193" s="973"/>
      <c r="XG193" s="973"/>
      <c r="XH193" s="973"/>
      <c r="XI193" s="973"/>
      <c r="XJ193" s="973"/>
      <c r="XK193" s="973"/>
      <c r="XL193" s="973"/>
      <c r="XM193" s="973"/>
      <c r="XN193" s="973"/>
      <c r="XO193" s="973"/>
      <c r="XP193" s="973"/>
      <c r="XQ193" s="973"/>
      <c r="XR193" s="973"/>
      <c r="XS193" s="973"/>
      <c r="XT193" s="973"/>
      <c r="XU193" s="973"/>
      <c r="XV193" s="973"/>
      <c r="XW193" s="973"/>
      <c r="XX193" s="973"/>
      <c r="XY193" s="973"/>
      <c r="XZ193" s="973"/>
      <c r="YA193" s="973"/>
      <c r="YB193" s="973"/>
      <c r="YC193" s="973"/>
      <c r="YD193" s="973"/>
      <c r="YE193" s="973"/>
      <c r="YF193" s="973"/>
      <c r="YG193" s="973"/>
      <c r="YH193" s="973"/>
      <c r="YI193" s="973"/>
      <c r="YJ193" s="973"/>
      <c r="YK193" s="973"/>
      <c r="YL193" s="973"/>
      <c r="YM193" s="973"/>
      <c r="YN193" s="973"/>
      <c r="YO193" s="973"/>
      <c r="YP193" s="973"/>
      <c r="YQ193" s="973"/>
      <c r="YR193" s="973"/>
      <c r="YS193" s="973"/>
      <c r="YT193" s="973"/>
      <c r="YU193" s="973"/>
      <c r="YV193" s="973"/>
      <c r="YW193" s="973"/>
      <c r="YX193" s="973"/>
      <c r="YY193" s="973"/>
      <c r="YZ193" s="973"/>
      <c r="ZA193" s="973"/>
      <c r="ZB193" s="973"/>
      <c r="ZC193" s="973"/>
      <c r="ZD193" s="973"/>
      <c r="ZE193" s="973"/>
      <c r="ZF193" s="973"/>
      <c r="ZG193" s="973"/>
      <c r="ZH193" s="973"/>
      <c r="ZI193" s="973"/>
      <c r="ZJ193" s="973"/>
      <c r="ZK193" s="973"/>
      <c r="ZL193" s="973"/>
      <c r="ZM193" s="973"/>
      <c r="ZN193" s="973"/>
      <c r="ZO193" s="973"/>
      <c r="ZP193" s="973"/>
      <c r="ZQ193" s="973"/>
      <c r="ZR193" s="973"/>
      <c r="ZS193" s="973"/>
      <c r="ZT193" s="973"/>
      <c r="ZU193" s="973"/>
      <c r="ZV193" s="973"/>
      <c r="ZW193" s="973"/>
      <c r="ZX193" s="973"/>
      <c r="ZY193" s="973"/>
      <c r="ZZ193" s="973"/>
      <c r="AAA193" s="973"/>
      <c r="AAB193" s="973"/>
      <c r="AAC193" s="973"/>
      <c r="AAD193" s="973"/>
      <c r="AAE193" s="973"/>
      <c r="AAF193" s="973"/>
      <c r="AAG193" s="973"/>
      <c r="AAH193" s="973"/>
      <c r="AAI193" s="973"/>
      <c r="AAJ193" s="973"/>
      <c r="AAK193" s="973"/>
      <c r="AAL193" s="973"/>
      <c r="AAM193" s="973"/>
      <c r="AAN193" s="973"/>
      <c r="AAO193" s="973"/>
      <c r="AAP193" s="973"/>
      <c r="AAQ193" s="973"/>
      <c r="AAR193" s="973"/>
      <c r="AAS193" s="973"/>
      <c r="AAT193" s="973"/>
      <c r="AAU193" s="973"/>
      <c r="AAV193" s="973"/>
      <c r="AAW193" s="973"/>
      <c r="AAX193" s="973"/>
      <c r="AAY193" s="973"/>
      <c r="AAZ193" s="973"/>
      <c r="ABA193" s="973"/>
      <c r="ABB193" s="973"/>
      <c r="ABC193" s="973"/>
      <c r="ABD193" s="973"/>
      <c r="ABE193" s="973"/>
      <c r="ABF193" s="973"/>
      <c r="ABG193" s="973"/>
      <c r="ABH193" s="973"/>
      <c r="ABI193" s="973"/>
      <c r="ABJ193" s="973"/>
      <c r="ABK193" s="973"/>
      <c r="ABL193" s="973"/>
      <c r="ABM193" s="973"/>
      <c r="ABN193" s="973"/>
      <c r="ABO193" s="973"/>
      <c r="ABP193" s="973"/>
      <c r="ABQ193" s="973"/>
      <c r="ABR193" s="973"/>
      <c r="ABS193" s="973"/>
      <c r="ABT193" s="973"/>
      <c r="ABU193" s="973"/>
      <c r="ABV193" s="973"/>
      <c r="ABW193" s="973"/>
      <c r="ABX193" s="973"/>
      <c r="ABY193" s="973"/>
      <c r="ABZ193" s="973"/>
      <c r="ACA193" s="973"/>
      <c r="ACB193" s="973"/>
      <c r="ACC193" s="973"/>
      <c r="ACD193" s="973"/>
      <c r="ACE193" s="973"/>
      <c r="ACF193" s="973"/>
      <c r="ACG193" s="973"/>
      <c r="ACH193" s="973"/>
      <c r="ACI193" s="973"/>
      <c r="ACJ193" s="973"/>
      <c r="ACK193" s="973"/>
      <c r="ACL193" s="973"/>
      <c r="ACM193" s="973"/>
      <c r="ACN193" s="973"/>
      <c r="ACO193" s="973"/>
      <c r="ACP193" s="973"/>
      <c r="ACQ193" s="973"/>
      <c r="ACR193" s="973"/>
      <c r="ACS193" s="973"/>
      <c r="ACT193" s="973"/>
      <c r="ACU193" s="973"/>
      <c r="ACV193" s="973"/>
      <c r="ACW193" s="973"/>
      <c r="ACX193" s="973"/>
      <c r="ACY193" s="973"/>
      <c r="ACZ193" s="973"/>
      <c r="ADA193" s="973"/>
      <c r="ADB193" s="973"/>
      <c r="ADC193" s="973"/>
      <c r="ADD193" s="973"/>
      <c r="ADE193" s="973"/>
      <c r="ADF193" s="973"/>
      <c r="ADG193" s="973"/>
      <c r="ADH193" s="973"/>
      <c r="ADI193" s="973"/>
      <c r="ADJ193" s="973"/>
      <c r="ADK193" s="973"/>
      <c r="ADL193" s="973"/>
      <c r="ADM193" s="973"/>
      <c r="ADN193" s="973"/>
      <c r="ADO193" s="973"/>
      <c r="ADP193" s="973"/>
      <c r="ADQ193" s="973"/>
      <c r="ADR193" s="973"/>
      <c r="ADS193" s="973"/>
      <c r="ADT193" s="973"/>
      <c r="ADU193" s="973"/>
      <c r="ADV193" s="973"/>
      <c r="ADW193" s="973"/>
      <c r="ADX193" s="973"/>
      <c r="ADY193" s="973"/>
      <c r="ADZ193" s="973"/>
      <c r="AEA193" s="973"/>
      <c r="AEB193" s="973"/>
      <c r="AEC193" s="973"/>
      <c r="AED193" s="973"/>
      <c r="AEE193" s="973"/>
      <c r="AEF193" s="973"/>
      <c r="AEG193" s="973"/>
      <c r="AEH193" s="973"/>
      <c r="AEI193" s="973"/>
      <c r="AEJ193" s="973"/>
      <c r="AEK193" s="973"/>
      <c r="AEL193" s="973"/>
      <c r="AEM193" s="973"/>
      <c r="AEN193" s="973"/>
      <c r="AEO193" s="973"/>
      <c r="AEP193" s="973"/>
      <c r="AEQ193" s="973"/>
      <c r="AER193" s="973"/>
      <c r="AES193" s="973"/>
      <c r="AET193" s="973"/>
      <c r="AEU193" s="973"/>
      <c r="AEV193" s="973"/>
      <c r="AEW193" s="973"/>
      <c r="AEX193" s="973"/>
      <c r="AEY193" s="973"/>
      <c r="AEZ193" s="973"/>
      <c r="AFA193" s="973"/>
      <c r="AFB193" s="973"/>
      <c r="AFC193" s="973"/>
      <c r="AFD193" s="973"/>
      <c r="AFE193" s="973"/>
      <c r="AFF193" s="973"/>
      <c r="AFG193" s="973"/>
      <c r="AFH193" s="973"/>
      <c r="AFI193" s="973"/>
      <c r="AFJ193" s="973"/>
      <c r="AFK193" s="973"/>
      <c r="AFL193" s="973"/>
      <c r="AFM193" s="973"/>
      <c r="AFN193" s="973"/>
      <c r="AFO193" s="973"/>
      <c r="AFP193" s="973"/>
      <c r="AFQ193" s="973"/>
      <c r="AFR193" s="973"/>
      <c r="AFS193" s="973"/>
      <c r="AFT193" s="973"/>
      <c r="AFU193" s="973"/>
      <c r="AFV193" s="973"/>
      <c r="AFW193" s="973"/>
      <c r="AFX193" s="973"/>
      <c r="AFY193" s="973"/>
      <c r="AFZ193" s="973"/>
      <c r="AGA193" s="973"/>
      <c r="AGB193" s="973"/>
      <c r="AGC193" s="973"/>
      <c r="AGD193" s="973"/>
      <c r="AGE193" s="973"/>
      <c r="AGF193" s="973"/>
      <c r="AGG193" s="973"/>
      <c r="AGH193" s="973"/>
      <c r="AGI193" s="973"/>
      <c r="AGJ193" s="973"/>
      <c r="AGK193" s="973"/>
      <c r="AGL193" s="973"/>
      <c r="AGM193" s="973"/>
      <c r="AGN193" s="973"/>
      <c r="AGO193" s="973"/>
      <c r="AGP193" s="973"/>
      <c r="AGQ193" s="973"/>
      <c r="AGR193" s="973"/>
      <c r="AGS193" s="973"/>
      <c r="AGT193" s="973"/>
      <c r="AGU193" s="973"/>
      <c r="AGV193" s="973"/>
      <c r="AGW193" s="973"/>
      <c r="AGX193" s="973"/>
      <c r="AGY193" s="973"/>
      <c r="AGZ193" s="973"/>
      <c r="AHA193" s="973"/>
      <c r="AHB193" s="973"/>
      <c r="AHC193" s="973"/>
      <c r="AHD193" s="973"/>
      <c r="AHE193" s="973"/>
      <c r="AHF193" s="973"/>
      <c r="AHG193" s="973"/>
      <c r="AHH193" s="973"/>
      <c r="AHI193" s="973"/>
      <c r="AHJ193" s="973"/>
      <c r="AHK193" s="973"/>
      <c r="AHL193" s="973"/>
      <c r="AHM193" s="973"/>
      <c r="AHN193" s="973"/>
      <c r="AHO193" s="973"/>
      <c r="AHP193" s="973"/>
      <c r="AHQ193" s="973"/>
      <c r="AHR193" s="973"/>
      <c r="AHS193" s="973"/>
      <c r="AHT193" s="973"/>
      <c r="AHU193" s="973"/>
      <c r="AHV193" s="973"/>
      <c r="AHW193" s="973"/>
      <c r="AHX193" s="973"/>
      <c r="AHY193" s="973"/>
      <c r="AHZ193" s="973"/>
      <c r="AIA193" s="973"/>
      <c r="AIB193" s="973"/>
      <c r="AIC193" s="973"/>
      <c r="AID193" s="973"/>
      <c r="AIE193" s="973"/>
      <c r="AIF193" s="973"/>
      <c r="AIG193" s="973"/>
      <c r="AIH193" s="973"/>
      <c r="AII193" s="973"/>
      <c r="AIJ193" s="973"/>
      <c r="AIK193" s="973"/>
      <c r="AIL193" s="973"/>
      <c r="AIM193" s="973"/>
      <c r="AIN193" s="973"/>
      <c r="AIO193" s="973"/>
      <c r="AIP193" s="973"/>
      <c r="AIQ193" s="973"/>
      <c r="AIR193" s="973"/>
      <c r="AIS193" s="973"/>
      <c r="AIT193" s="973"/>
      <c r="AIU193" s="973"/>
      <c r="AIV193" s="973"/>
      <c r="AIW193" s="973"/>
      <c r="AIX193" s="973"/>
      <c r="AIY193" s="973"/>
      <c r="AIZ193" s="973"/>
      <c r="AJA193" s="973"/>
      <c r="AJB193" s="973"/>
      <c r="AJC193" s="973"/>
      <c r="AJD193" s="973"/>
      <c r="AJE193" s="973"/>
      <c r="AJF193" s="973"/>
      <c r="AJG193" s="973"/>
      <c r="AJH193" s="973"/>
      <c r="AJI193" s="973"/>
      <c r="AJJ193" s="973"/>
      <c r="AJK193" s="973"/>
      <c r="AJL193" s="973"/>
      <c r="AJM193" s="973"/>
      <c r="AJN193" s="973"/>
      <c r="AJO193" s="973"/>
      <c r="AJP193" s="973"/>
      <c r="AJQ193" s="973"/>
      <c r="AJR193" s="973"/>
      <c r="AJS193" s="973"/>
      <c r="AJT193" s="973"/>
      <c r="AJU193" s="973"/>
      <c r="AJV193" s="973"/>
      <c r="AJW193" s="973"/>
      <c r="AJX193" s="973"/>
      <c r="AJY193" s="973"/>
      <c r="AJZ193" s="973"/>
      <c r="AKA193" s="973"/>
      <c r="AKB193" s="973"/>
      <c r="AKC193" s="973"/>
      <c r="AKD193" s="973"/>
      <c r="AKE193" s="973"/>
      <c r="AKF193" s="973"/>
      <c r="AKG193" s="973"/>
      <c r="AKH193" s="973"/>
      <c r="AKI193" s="973"/>
      <c r="AKJ193" s="973"/>
      <c r="AKK193" s="973"/>
      <c r="AKL193" s="973"/>
      <c r="AKM193" s="973"/>
      <c r="AKN193" s="973"/>
      <c r="AKO193" s="973"/>
      <c r="AKP193" s="973"/>
      <c r="AKQ193" s="973"/>
      <c r="AKR193" s="973"/>
      <c r="AKS193" s="973"/>
      <c r="AKT193" s="973"/>
      <c r="AKU193" s="973"/>
      <c r="AKV193" s="973"/>
      <c r="AKW193" s="973"/>
      <c r="AKX193" s="973"/>
      <c r="AKY193" s="973"/>
      <c r="AKZ193" s="973"/>
      <c r="ALA193" s="973"/>
      <c r="ALB193" s="973"/>
      <c r="ALC193" s="973"/>
      <c r="ALD193" s="973"/>
      <c r="ALE193" s="973"/>
      <c r="ALF193" s="973"/>
      <c r="ALG193" s="973"/>
      <c r="ALH193" s="973"/>
      <c r="ALI193" s="973"/>
      <c r="ALJ193" s="973"/>
      <c r="ALK193" s="973"/>
      <c r="ALL193" s="973"/>
      <c r="ALM193" s="973"/>
      <c r="ALN193" s="973"/>
      <c r="ALO193" s="973"/>
      <c r="ALP193" s="973"/>
      <c r="ALQ193" s="973"/>
      <c r="ALR193" s="973"/>
      <c r="ALS193" s="973"/>
      <c r="ALT193" s="973"/>
      <c r="ALU193" s="973"/>
      <c r="ALV193" s="973"/>
      <c r="ALW193" s="973"/>
      <c r="ALX193" s="973"/>
      <c r="ALY193" s="973"/>
      <c r="ALZ193" s="973"/>
      <c r="AMA193" s="973"/>
      <c r="AMB193" s="973"/>
      <c r="AMC193" s="973"/>
      <c r="AMD193" s="973"/>
      <c r="AME193" s="973"/>
      <c r="AMF193" s="973"/>
      <c r="AMG193" s="973"/>
      <c r="AMH193" s="973"/>
      <c r="AMI193" s="973"/>
      <c r="AMJ193" s="973"/>
      <c r="AMK193" s="973"/>
      <c r="AML193" s="973"/>
      <c r="AMM193" s="973"/>
      <c r="AMN193" s="973"/>
      <c r="AMO193" s="973"/>
      <c r="AMP193" s="973"/>
      <c r="AMQ193" s="973"/>
      <c r="AMR193" s="973"/>
      <c r="AMS193" s="973"/>
      <c r="AMT193" s="973"/>
      <c r="AMU193" s="973"/>
      <c r="AMV193" s="973"/>
      <c r="AMW193" s="973"/>
      <c r="AMX193" s="973"/>
      <c r="AMY193" s="973"/>
      <c r="AMZ193" s="973"/>
      <c r="ANA193" s="973"/>
      <c r="ANB193" s="973"/>
      <c r="ANC193" s="973"/>
      <c r="AND193" s="973"/>
      <c r="ANE193" s="973"/>
      <c r="ANF193" s="973"/>
      <c r="ANG193" s="973"/>
      <c r="ANH193" s="973"/>
      <c r="ANI193" s="973"/>
      <c r="ANJ193" s="973"/>
      <c r="ANK193" s="973"/>
      <c r="ANL193" s="973"/>
      <c r="ANM193" s="973"/>
      <c r="ANN193" s="973"/>
      <c r="ANO193" s="973"/>
      <c r="ANP193" s="973"/>
      <c r="ANQ193" s="973"/>
      <c r="ANR193" s="973"/>
      <c r="ANS193" s="973"/>
      <c r="ANT193" s="973"/>
      <c r="ANU193" s="973"/>
      <c r="ANV193" s="973"/>
      <c r="ANW193" s="973"/>
      <c r="ANX193" s="973"/>
      <c r="ANY193" s="973"/>
      <c r="ANZ193" s="973"/>
      <c r="AOA193" s="973"/>
      <c r="AOB193" s="973"/>
      <c r="AOC193" s="973"/>
      <c r="AOD193" s="973"/>
      <c r="AOE193" s="973"/>
      <c r="AOF193" s="973"/>
      <c r="AOG193" s="973"/>
      <c r="AOH193" s="973"/>
      <c r="AOI193" s="973"/>
      <c r="AOJ193" s="973"/>
      <c r="AOK193" s="973"/>
      <c r="AOL193" s="973"/>
      <c r="AOM193" s="973"/>
      <c r="AON193" s="973"/>
      <c r="AOO193" s="973"/>
      <c r="AOP193" s="973"/>
      <c r="AOQ193" s="973"/>
      <c r="AOR193" s="973"/>
      <c r="AOS193" s="973"/>
      <c r="AOT193" s="973"/>
      <c r="AOU193" s="973"/>
      <c r="AOV193" s="973"/>
      <c r="AOW193" s="973"/>
      <c r="AOX193" s="973"/>
      <c r="AOY193" s="973"/>
      <c r="AOZ193" s="973"/>
      <c r="APA193" s="973"/>
      <c r="APB193" s="973"/>
      <c r="APC193" s="973"/>
      <c r="APD193" s="973"/>
      <c r="APE193" s="973"/>
      <c r="APF193" s="973"/>
      <c r="APG193" s="973"/>
      <c r="APH193" s="973"/>
      <c r="API193" s="973"/>
      <c r="APJ193" s="973"/>
      <c r="APK193" s="973"/>
      <c r="APL193" s="973"/>
      <c r="APM193" s="973"/>
      <c r="APN193" s="973"/>
      <c r="APO193" s="973"/>
      <c r="APP193" s="973"/>
      <c r="APQ193" s="973"/>
      <c r="APR193" s="973"/>
      <c r="APS193" s="973"/>
      <c r="APT193" s="973"/>
      <c r="APU193" s="973"/>
      <c r="APV193" s="973"/>
      <c r="APW193" s="973"/>
      <c r="APX193" s="973"/>
      <c r="APY193" s="973"/>
      <c r="APZ193" s="973"/>
      <c r="AQA193" s="973"/>
      <c r="AQB193" s="973"/>
      <c r="AQC193" s="973"/>
      <c r="AQD193" s="973"/>
      <c r="AQE193" s="973"/>
      <c r="AQF193" s="973"/>
      <c r="AQG193" s="973"/>
      <c r="AQH193" s="973"/>
      <c r="AQI193" s="973"/>
      <c r="AQJ193" s="973"/>
      <c r="AQK193" s="973"/>
      <c r="AQL193" s="973"/>
      <c r="AQM193" s="973"/>
      <c r="AQN193" s="973"/>
      <c r="AQO193" s="973"/>
      <c r="AQP193" s="973"/>
      <c r="AQQ193" s="973"/>
      <c r="AQR193" s="973"/>
      <c r="AQS193" s="973"/>
      <c r="AQT193" s="973"/>
      <c r="AQU193" s="973"/>
      <c r="AQV193" s="973"/>
      <c r="AQW193" s="973"/>
      <c r="AQX193" s="973"/>
      <c r="AQY193" s="973"/>
      <c r="AQZ193" s="973"/>
      <c r="ARA193" s="973"/>
      <c r="ARB193" s="973"/>
      <c r="ARC193" s="973"/>
      <c r="ARD193" s="973"/>
      <c r="ARE193" s="973"/>
      <c r="ARF193" s="973"/>
      <c r="ARG193" s="973"/>
      <c r="ARH193" s="973"/>
      <c r="ARI193" s="973"/>
      <c r="ARJ193" s="973"/>
      <c r="ARK193" s="973"/>
      <c r="ARL193" s="973"/>
      <c r="ARM193" s="973"/>
      <c r="ARN193" s="973"/>
      <c r="ARO193" s="973"/>
      <c r="ARP193" s="973"/>
      <c r="ARQ193" s="973"/>
      <c r="ARR193" s="973"/>
      <c r="ARS193" s="973"/>
      <c r="ART193" s="973"/>
      <c r="ARU193" s="973"/>
      <c r="ARV193" s="973"/>
      <c r="ARW193" s="973"/>
      <c r="ARX193" s="973"/>
      <c r="ARY193" s="973"/>
      <c r="ARZ193" s="973"/>
      <c r="ASA193" s="973"/>
      <c r="ASB193" s="973"/>
      <c r="ASC193" s="973"/>
      <c r="ASD193" s="973"/>
      <c r="ASE193" s="973"/>
      <c r="ASF193" s="973"/>
      <c r="ASG193" s="973"/>
      <c r="ASH193" s="973"/>
      <c r="ASI193" s="973"/>
      <c r="ASJ193" s="973"/>
      <c r="ASK193" s="973"/>
      <c r="ASL193" s="973"/>
      <c r="ASM193" s="973"/>
      <c r="ASN193" s="973"/>
      <c r="ASO193" s="973"/>
      <c r="ASP193" s="973"/>
      <c r="ASQ193" s="973"/>
      <c r="ASR193" s="973"/>
      <c r="ASS193" s="973"/>
      <c r="AST193" s="973"/>
      <c r="ASU193" s="973"/>
      <c r="ASV193" s="973"/>
      <c r="ASW193" s="973"/>
      <c r="ASX193" s="973"/>
      <c r="ASY193" s="973"/>
      <c r="ASZ193" s="973"/>
      <c r="ATA193" s="973"/>
      <c r="ATB193" s="973"/>
      <c r="ATC193" s="973"/>
      <c r="ATD193" s="973"/>
      <c r="ATE193" s="973"/>
      <c r="ATF193" s="973"/>
      <c r="ATG193" s="973"/>
      <c r="ATH193" s="973"/>
      <c r="ATI193" s="973"/>
      <c r="ATJ193" s="973"/>
      <c r="ATK193" s="973"/>
      <c r="ATL193" s="973"/>
      <c r="ATM193" s="973"/>
      <c r="ATN193" s="973"/>
      <c r="ATO193" s="973"/>
      <c r="ATP193" s="973"/>
      <c r="ATQ193" s="973"/>
      <c r="ATR193" s="973"/>
      <c r="ATS193" s="973"/>
      <c r="ATT193" s="973"/>
      <c r="ATU193" s="973"/>
      <c r="ATV193" s="973"/>
      <c r="ATW193" s="973"/>
      <c r="ATX193" s="973"/>
      <c r="ATY193" s="973"/>
      <c r="ATZ193" s="973"/>
      <c r="AUA193" s="973"/>
      <c r="AUB193" s="973"/>
      <c r="AUC193" s="973"/>
      <c r="AUD193" s="973"/>
      <c r="AUE193" s="973"/>
      <c r="AUF193" s="973"/>
      <c r="AUG193" s="973"/>
      <c r="AUH193" s="973"/>
      <c r="AUI193" s="973"/>
      <c r="AUJ193" s="973"/>
      <c r="AUK193" s="973"/>
      <c r="AUL193" s="973"/>
      <c r="AUM193" s="973"/>
      <c r="AUN193" s="973"/>
      <c r="AUO193" s="973"/>
      <c r="AUP193" s="973"/>
      <c r="AUQ193" s="973"/>
      <c r="AUR193" s="973"/>
      <c r="AUS193" s="973"/>
      <c r="AUT193" s="973"/>
      <c r="AUU193" s="973"/>
      <c r="AUV193" s="973"/>
      <c r="AUW193" s="973"/>
      <c r="AUX193" s="973"/>
      <c r="AUY193" s="973"/>
      <c r="AUZ193" s="973"/>
      <c r="AVA193" s="973"/>
      <c r="AVB193" s="973"/>
      <c r="AVC193" s="973"/>
      <c r="AVD193" s="973"/>
      <c r="AVE193" s="973"/>
      <c r="AVF193" s="973"/>
      <c r="AVG193" s="973"/>
      <c r="AVH193" s="973"/>
      <c r="AVI193" s="973"/>
      <c r="AVJ193" s="973"/>
      <c r="AVK193" s="973"/>
      <c r="AVL193" s="973"/>
      <c r="AVM193" s="973"/>
      <c r="AVN193" s="973"/>
      <c r="AVO193" s="973"/>
      <c r="AVP193" s="973"/>
      <c r="AVQ193" s="973"/>
      <c r="AVR193" s="973"/>
      <c r="AVS193" s="973"/>
      <c r="AVT193" s="973"/>
      <c r="AVU193" s="973"/>
      <c r="AVV193" s="973"/>
      <c r="AVW193" s="973"/>
      <c r="AVX193" s="973"/>
      <c r="AVY193" s="973"/>
      <c r="AVZ193" s="973"/>
      <c r="AWA193" s="973"/>
      <c r="AWB193" s="973"/>
      <c r="AWC193" s="973"/>
      <c r="AWD193" s="973"/>
      <c r="AWE193" s="973"/>
      <c r="AWF193" s="973"/>
      <c r="AWG193" s="973"/>
      <c r="AWH193" s="973"/>
      <c r="AWI193" s="973"/>
      <c r="AWJ193" s="973"/>
      <c r="AWK193" s="973"/>
      <c r="AWL193" s="973"/>
      <c r="AWM193" s="973"/>
      <c r="AWN193" s="973"/>
      <c r="AWO193" s="973"/>
      <c r="AWP193" s="973"/>
      <c r="AWQ193" s="973"/>
      <c r="AWR193" s="973"/>
      <c r="AWS193" s="973"/>
      <c r="AWT193" s="973"/>
      <c r="AWU193" s="973"/>
      <c r="AWV193" s="973"/>
      <c r="AWW193" s="973"/>
      <c r="AWX193" s="973"/>
      <c r="AWY193" s="973"/>
      <c r="AWZ193" s="973"/>
      <c r="AXA193" s="973"/>
      <c r="AXB193" s="973"/>
      <c r="AXC193" s="973"/>
      <c r="AXD193" s="973"/>
      <c r="AXE193" s="973"/>
      <c r="AXF193" s="973"/>
      <c r="AXG193" s="973"/>
      <c r="AXH193" s="973"/>
      <c r="AXI193" s="973"/>
      <c r="AXJ193" s="973"/>
      <c r="AXK193" s="973"/>
      <c r="AXL193" s="973"/>
      <c r="AXM193" s="973"/>
      <c r="AXN193" s="973"/>
      <c r="AXO193" s="973"/>
      <c r="AXP193" s="973"/>
      <c r="AXQ193" s="973"/>
      <c r="AXR193" s="973"/>
      <c r="AXS193" s="973"/>
      <c r="AXT193" s="973"/>
      <c r="AXU193" s="973"/>
      <c r="AXV193" s="973"/>
      <c r="AXW193" s="973"/>
      <c r="AXX193" s="973"/>
      <c r="AXY193" s="973"/>
      <c r="AXZ193" s="973"/>
      <c r="AYA193" s="973"/>
      <c r="AYB193" s="973"/>
      <c r="AYC193" s="973"/>
      <c r="AYD193" s="973"/>
      <c r="AYE193" s="973"/>
      <c r="AYF193" s="973"/>
      <c r="AYG193" s="973"/>
      <c r="AYH193" s="973"/>
      <c r="AYI193" s="973"/>
      <c r="AYJ193" s="973"/>
      <c r="AYK193" s="973"/>
      <c r="AYL193" s="973"/>
      <c r="AYM193" s="973"/>
      <c r="AYN193" s="973"/>
      <c r="AYO193" s="973"/>
      <c r="AYP193" s="973"/>
      <c r="AYQ193" s="973"/>
      <c r="AYR193" s="973"/>
      <c r="AYS193" s="973"/>
      <c r="AYT193" s="973"/>
      <c r="AYU193" s="973"/>
      <c r="AYV193" s="973"/>
      <c r="AYW193" s="973"/>
      <c r="AYX193" s="973"/>
      <c r="AYY193" s="973"/>
      <c r="AYZ193" s="973"/>
      <c r="AZA193" s="973"/>
      <c r="AZB193" s="973"/>
      <c r="AZC193" s="973"/>
      <c r="AZD193" s="973"/>
      <c r="AZE193" s="973"/>
      <c r="AZF193" s="973"/>
      <c r="AZG193" s="973"/>
      <c r="AZH193" s="973"/>
      <c r="AZI193" s="973"/>
      <c r="AZJ193" s="973"/>
      <c r="AZK193" s="973"/>
      <c r="AZL193" s="973"/>
      <c r="AZM193" s="973"/>
      <c r="AZN193" s="973"/>
      <c r="AZO193" s="973"/>
      <c r="AZP193" s="973"/>
      <c r="AZQ193" s="973"/>
      <c r="AZR193" s="973"/>
      <c r="AZS193" s="973"/>
      <c r="AZT193" s="973"/>
      <c r="AZU193" s="973"/>
      <c r="AZV193" s="973"/>
      <c r="AZW193" s="973"/>
      <c r="AZX193" s="973"/>
      <c r="AZY193" s="973"/>
      <c r="AZZ193" s="973"/>
      <c r="BAA193" s="973"/>
      <c r="BAB193" s="973"/>
      <c r="BAC193" s="973"/>
      <c r="BAD193" s="973"/>
      <c r="BAE193" s="973"/>
      <c r="BAF193" s="973"/>
      <c r="BAG193" s="973"/>
      <c r="BAH193" s="973"/>
      <c r="BAI193" s="973"/>
      <c r="BAJ193" s="973"/>
      <c r="BAK193" s="973"/>
      <c r="BAL193" s="973"/>
      <c r="BAM193" s="973"/>
      <c r="BAN193" s="973"/>
      <c r="BAO193" s="973"/>
      <c r="BAP193" s="973"/>
      <c r="BAQ193" s="973"/>
      <c r="BAR193" s="973"/>
      <c r="BAS193" s="973"/>
      <c r="BAT193" s="973"/>
      <c r="BAU193" s="973"/>
      <c r="BAV193" s="973"/>
      <c r="BAW193" s="973"/>
      <c r="BAX193" s="973"/>
      <c r="BAY193" s="973"/>
      <c r="BAZ193" s="973"/>
      <c r="BBA193" s="973"/>
      <c r="BBB193" s="973"/>
      <c r="BBC193" s="973"/>
      <c r="BBD193" s="973"/>
      <c r="BBE193" s="973"/>
      <c r="BBF193" s="973"/>
      <c r="BBG193" s="973"/>
      <c r="BBH193" s="973"/>
      <c r="BBI193" s="973"/>
      <c r="BBJ193" s="973"/>
      <c r="BBK193" s="973"/>
      <c r="BBL193" s="973"/>
      <c r="BBM193" s="973"/>
      <c r="BBN193" s="973"/>
      <c r="BBO193" s="973"/>
      <c r="BBP193" s="973"/>
      <c r="BBQ193" s="973"/>
      <c r="BBR193" s="973"/>
      <c r="BBS193" s="973"/>
      <c r="BBT193" s="973"/>
      <c r="BBU193" s="973"/>
      <c r="BBV193" s="973"/>
      <c r="BBW193" s="973"/>
      <c r="BBX193" s="973"/>
      <c r="BBY193" s="973"/>
      <c r="BBZ193" s="973"/>
      <c r="BCA193" s="973"/>
      <c r="BCB193" s="973"/>
      <c r="BCC193" s="973"/>
      <c r="BCD193" s="973"/>
      <c r="BCE193" s="973"/>
      <c r="BCF193" s="973"/>
      <c r="BCG193" s="973"/>
      <c r="BCH193" s="973"/>
      <c r="BCI193" s="973"/>
      <c r="BCJ193" s="973"/>
      <c r="BCK193" s="973"/>
      <c r="BCL193" s="973"/>
      <c r="BCM193" s="973"/>
      <c r="BCN193" s="973"/>
      <c r="BCO193" s="973"/>
      <c r="BCP193" s="973"/>
      <c r="BCQ193" s="973"/>
      <c r="BCR193" s="973"/>
      <c r="BCS193" s="973"/>
      <c r="BCT193" s="973"/>
      <c r="BCU193" s="973"/>
      <c r="BCV193" s="973"/>
      <c r="BCW193" s="973"/>
      <c r="BCX193" s="973"/>
      <c r="BCY193" s="973"/>
      <c r="BCZ193" s="973"/>
      <c r="BDA193" s="973"/>
      <c r="BDB193" s="973"/>
      <c r="BDC193" s="973"/>
      <c r="BDD193" s="973"/>
      <c r="BDE193" s="973"/>
      <c r="BDF193" s="973"/>
      <c r="BDG193" s="973"/>
      <c r="BDH193" s="973"/>
      <c r="BDI193" s="973"/>
      <c r="BDJ193" s="973"/>
      <c r="BDK193" s="973"/>
      <c r="BDL193" s="973"/>
      <c r="BDM193" s="973"/>
      <c r="BDN193" s="973"/>
      <c r="BDO193" s="973"/>
      <c r="BDP193" s="973"/>
      <c r="BDQ193" s="973"/>
      <c r="BDR193" s="973"/>
      <c r="BDS193" s="973"/>
      <c r="BDT193" s="973"/>
      <c r="BDU193" s="973"/>
      <c r="BDV193" s="973"/>
      <c r="BDW193" s="973"/>
      <c r="BDX193" s="973"/>
      <c r="BDY193" s="973"/>
      <c r="BDZ193" s="973"/>
      <c r="BEA193" s="973"/>
      <c r="BEB193" s="973"/>
      <c r="BEC193" s="973"/>
      <c r="BED193" s="973"/>
      <c r="BEE193" s="973"/>
      <c r="BEF193" s="973"/>
      <c r="BEG193" s="973"/>
      <c r="BEH193" s="973"/>
      <c r="BEI193" s="973"/>
      <c r="BEJ193" s="973"/>
      <c r="BEK193" s="973"/>
      <c r="BEL193" s="973"/>
      <c r="BEM193" s="973"/>
      <c r="BEN193" s="973"/>
      <c r="BEO193" s="973"/>
      <c r="BEP193" s="973"/>
      <c r="BEQ193" s="973"/>
      <c r="BER193" s="973"/>
      <c r="BES193" s="973"/>
      <c r="BET193" s="973"/>
      <c r="BEU193" s="973"/>
      <c r="BEV193" s="973"/>
      <c r="BEW193" s="973"/>
      <c r="BEX193" s="973"/>
      <c r="BEY193" s="973"/>
      <c r="BEZ193" s="973"/>
      <c r="BFA193" s="973"/>
      <c r="BFB193" s="973"/>
      <c r="BFC193" s="973"/>
      <c r="BFD193" s="973"/>
      <c r="BFE193" s="973"/>
      <c r="BFF193" s="973"/>
      <c r="BFG193" s="973"/>
      <c r="BFH193" s="973"/>
      <c r="BFI193" s="973"/>
      <c r="BFJ193" s="973"/>
      <c r="BFK193" s="973"/>
      <c r="BFL193" s="973"/>
      <c r="BFM193" s="973"/>
      <c r="BFN193" s="973"/>
      <c r="BFO193" s="973"/>
      <c r="BFP193" s="973"/>
      <c r="BFQ193" s="973"/>
      <c r="BFR193" s="973"/>
      <c r="BFS193" s="973"/>
      <c r="BFT193" s="973"/>
      <c r="BFU193" s="973"/>
      <c r="BFV193" s="973"/>
      <c r="BFW193" s="973"/>
      <c r="BFX193" s="973"/>
      <c r="BFY193" s="973"/>
      <c r="BFZ193" s="973"/>
      <c r="BGA193" s="973"/>
      <c r="BGB193" s="973"/>
      <c r="BGC193" s="973"/>
      <c r="BGD193" s="973"/>
      <c r="BGE193" s="973"/>
      <c r="BGF193" s="973"/>
      <c r="BGG193" s="973"/>
      <c r="BGH193" s="973"/>
      <c r="BGI193" s="973"/>
      <c r="BGJ193" s="973"/>
      <c r="BGK193" s="973"/>
      <c r="BGL193" s="973"/>
      <c r="BGM193" s="973"/>
      <c r="BGN193" s="973"/>
      <c r="BGO193" s="973"/>
      <c r="BGP193" s="973"/>
      <c r="BGQ193" s="973"/>
      <c r="BGR193" s="973"/>
      <c r="BGS193" s="973"/>
      <c r="BGT193" s="973"/>
      <c r="BGU193" s="973"/>
      <c r="BGV193" s="973"/>
      <c r="BGW193" s="973"/>
      <c r="BGX193" s="973"/>
      <c r="BGY193" s="973"/>
      <c r="BGZ193" s="973"/>
      <c r="BHA193" s="973"/>
      <c r="BHB193" s="973"/>
      <c r="BHC193" s="973"/>
      <c r="BHD193" s="973"/>
      <c r="BHE193" s="973"/>
      <c r="BHF193" s="973"/>
      <c r="BHG193" s="973"/>
      <c r="BHH193" s="973"/>
      <c r="BHI193" s="973"/>
      <c r="BHJ193" s="973"/>
      <c r="BHK193" s="973"/>
      <c r="BHL193" s="973"/>
      <c r="BHM193" s="973"/>
      <c r="BHN193" s="973"/>
      <c r="BHO193" s="973"/>
      <c r="BHP193" s="973"/>
      <c r="BHQ193" s="973"/>
      <c r="BHR193" s="973"/>
      <c r="BHS193" s="973"/>
      <c r="BHT193" s="973"/>
      <c r="BHU193" s="973"/>
      <c r="BHV193" s="973"/>
      <c r="BHW193" s="973"/>
      <c r="BHX193" s="973"/>
      <c r="BHY193" s="973"/>
      <c r="BHZ193" s="973"/>
      <c r="BIA193" s="973"/>
      <c r="BIB193" s="973"/>
      <c r="BIC193" s="973"/>
      <c r="BID193" s="973"/>
      <c r="BIE193" s="973"/>
      <c r="BIF193" s="973"/>
      <c r="BIG193" s="973"/>
      <c r="BIH193" s="973"/>
      <c r="BII193" s="973"/>
      <c r="BIJ193" s="973"/>
      <c r="BIK193" s="973"/>
      <c r="BIL193" s="973"/>
      <c r="BIM193" s="973"/>
      <c r="BIN193" s="973"/>
      <c r="BIO193" s="973"/>
      <c r="BIP193" s="973"/>
      <c r="BIQ193" s="973"/>
      <c r="BIR193" s="973"/>
      <c r="BIS193" s="973"/>
      <c r="BIT193" s="973"/>
      <c r="BIU193" s="973"/>
      <c r="BIV193" s="973"/>
      <c r="BIW193" s="973"/>
      <c r="BIX193" s="973"/>
      <c r="BIY193" s="973"/>
      <c r="BIZ193" s="973"/>
      <c r="BJA193" s="973"/>
      <c r="BJB193" s="973"/>
      <c r="BJC193" s="973"/>
      <c r="BJD193" s="973"/>
      <c r="BJE193" s="973"/>
      <c r="BJF193" s="973"/>
      <c r="BJG193" s="973"/>
      <c r="BJH193" s="973"/>
      <c r="BJI193" s="973"/>
      <c r="BJJ193" s="973"/>
      <c r="BJK193" s="973"/>
      <c r="BJL193" s="973"/>
      <c r="BJM193" s="973"/>
      <c r="BJN193" s="973"/>
      <c r="BJO193" s="973"/>
      <c r="BJP193" s="973"/>
      <c r="BJQ193" s="973"/>
      <c r="BJR193" s="973"/>
      <c r="BJS193" s="973"/>
      <c r="BJT193" s="973"/>
      <c r="BJU193" s="973"/>
      <c r="BJV193" s="973"/>
      <c r="BJW193" s="973"/>
      <c r="BJX193" s="973"/>
      <c r="BJY193" s="973"/>
      <c r="BJZ193" s="973"/>
      <c r="BKA193" s="973"/>
      <c r="BKB193" s="973"/>
      <c r="BKC193" s="973"/>
      <c r="BKD193" s="973"/>
      <c r="BKE193" s="973"/>
      <c r="BKF193" s="973"/>
      <c r="BKG193" s="973"/>
      <c r="BKH193" s="973"/>
      <c r="BKI193" s="973"/>
      <c r="BKJ193" s="973"/>
      <c r="BKK193" s="973"/>
      <c r="BKL193" s="973"/>
      <c r="BKM193" s="973"/>
      <c r="BKN193" s="973"/>
      <c r="BKO193" s="973"/>
      <c r="BKP193" s="973"/>
      <c r="BKQ193" s="973"/>
      <c r="BKR193" s="973"/>
      <c r="BKS193" s="973"/>
      <c r="BKT193" s="973"/>
      <c r="BKU193" s="973"/>
      <c r="BKV193" s="973"/>
      <c r="BKW193" s="973"/>
      <c r="BKX193" s="973"/>
      <c r="BKY193" s="973"/>
      <c r="BKZ193" s="973"/>
      <c r="BLA193" s="973"/>
      <c r="BLB193" s="973"/>
      <c r="BLC193" s="973"/>
      <c r="BLD193" s="973"/>
      <c r="BLE193" s="973"/>
      <c r="BLF193" s="973"/>
      <c r="BLG193" s="973"/>
      <c r="BLH193" s="973"/>
      <c r="BLI193" s="973"/>
      <c r="BLJ193" s="973"/>
      <c r="BLK193" s="973"/>
      <c r="BLL193" s="973"/>
      <c r="BLM193" s="973"/>
      <c r="BLN193" s="973"/>
      <c r="BLO193" s="973"/>
      <c r="BLP193" s="973"/>
      <c r="BLQ193" s="973"/>
      <c r="BLR193" s="973"/>
      <c r="BLS193" s="973"/>
      <c r="BLT193" s="973"/>
      <c r="BLU193" s="973"/>
      <c r="BLV193" s="973"/>
      <c r="BLW193" s="973"/>
      <c r="BLX193" s="973"/>
      <c r="BLY193" s="973"/>
      <c r="BLZ193" s="973"/>
      <c r="BMA193" s="973"/>
      <c r="BMB193" s="973"/>
      <c r="BMC193" s="973"/>
      <c r="BMD193" s="973"/>
      <c r="BME193" s="973"/>
      <c r="BMF193" s="973"/>
      <c r="BMG193" s="973"/>
      <c r="BMH193" s="973"/>
      <c r="BMI193" s="973"/>
      <c r="BMJ193" s="973"/>
      <c r="BMK193" s="973"/>
      <c r="BML193" s="973"/>
      <c r="BMM193" s="973"/>
      <c r="BMN193" s="973"/>
      <c r="BMO193" s="973"/>
      <c r="BMP193" s="973"/>
      <c r="BMQ193" s="973"/>
      <c r="BMR193" s="973"/>
      <c r="BMS193" s="973"/>
      <c r="BMT193" s="973"/>
      <c r="BMU193" s="973"/>
      <c r="BMV193" s="973"/>
      <c r="BMW193" s="973"/>
      <c r="BMX193" s="973"/>
      <c r="BMY193" s="973"/>
      <c r="BMZ193" s="973"/>
      <c r="BNA193" s="973"/>
      <c r="BNB193" s="973"/>
      <c r="BNC193" s="973"/>
      <c r="BND193" s="973"/>
      <c r="BNE193" s="973"/>
      <c r="BNF193" s="973"/>
      <c r="BNG193" s="973"/>
      <c r="BNH193" s="973"/>
      <c r="BNI193" s="973"/>
      <c r="BNJ193" s="973"/>
      <c r="BNK193" s="973"/>
      <c r="BNL193" s="973"/>
      <c r="BNM193" s="973"/>
      <c r="BNN193" s="973"/>
      <c r="BNO193" s="973"/>
      <c r="BNP193" s="973"/>
      <c r="BNQ193" s="973"/>
      <c r="BNR193" s="973"/>
      <c r="BNS193" s="973"/>
      <c r="BNT193" s="973"/>
      <c r="BNU193" s="973"/>
      <c r="BNV193" s="973"/>
      <c r="BNW193" s="973"/>
      <c r="BNX193" s="973"/>
      <c r="BNY193" s="973"/>
      <c r="BNZ193" s="973"/>
      <c r="BOA193" s="973"/>
      <c r="BOB193" s="973"/>
      <c r="BOC193" s="973"/>
      <c r="BOD193" s="973"/>
      <c r="BOE193" s="973"/>
      <c r="BOF193" s="973"/>
      <c r="BOG193" s="973"/>
      <c r="BOH193" s="973"/>
      <c r="BOI193" s="973"/>
      <c r="BOJ193" s="973"/>
      <c r="BOK193" s="973"/>
      <c r="BOL193" s="973"/>
      <c r="BOM193" s="973"/>
      <c r="BON193" s="973"/>
      <c r="BOO193" s="973"/>
      <c r="BOP193" s="973"/>
      <c r="BOQ193" s="973"/>
      <c r="BOR193" s="973"/>
      <c r="BOS193" s="973"/>
      <c r="BOT193" s="973"/>
      <c r="BOU193" s="973"/>
      <c r="BOV193" s="973"/>
      <c r="BOW193" s="973"/>
      <c r="BOX193" s="973"/>
      <c r="BOY193" s="973"/>
      <c r="BOZ193" s="973"/>
      <c r="BPA193" s="973"/>
      <c r="BPB193" s="973"/>
      <c r="BPC193" s="973"/>
      <c r="BPD193" s="973"/>
      <c r="BPE193" s="973"/>
      <c r="BPF193" s="973"/>
      <c r="BPG193" s="973"/>
      <c r="BPH193" s="973"/>
      <c r="BPI193" s="973"/>
      <c r="BPJ193" s="973"/>
      <c r="BPK193" s="973"/>
      <c r="BPL193" s="973"/>
      <c r="BPM193" s="973"/>
      <c r="BPN193" s="973"/>
      <c r="BPO193" s="973"/>
      <c r="BPP193" s="973"/>
      <c r="BPQ193" s="973"/>
      <c r="BPR193" s="973"/>
      <c r="BPS193" s="973"/>
      <c r="BPT193" s="973"/>
      <c r="BPU193" s="973"/>
      <c r="BPV193" s="973"/>
      <c r="BPW193" s="973"/>
      <c r="BPX193" s="973"/>
      <c r="BPY193" s="973"/>
      <c r="BPZ193" s="973"/>
      <c r="BQA193" s="973"/>
      <c r="BQB193" s="973"/>
      <c r="BQC193" s="973"/>
      <c r="BQD193" s="973"/>
      <c r="BQE193" s="973"/>
      <c r="BQF193" s="973"/>
      <c r="BQG193" s="973"/>
      <c r="BQH193" s="973"/>
      <c r="BQI193" s="973"/>
      <c r="BQJ193" s="973"/>
      <c r="BQK193" s="973"/>
      <c r="BQL193" s="973"/>
      <c r="BQM193" s="973"/>
      <c r="BQN193" s="973"/>
      <c r="BQO193" s="973"/>
      <c r="BQP193" s="973"/>
      <c r="BQQ193" s="973"/>
      <c r="BQR193" s="973"/>
      <c r="BQS193" s="973"/>
      <c r="BQT193" s="973"/>
      <c r="BQU193" s="973"/>
      <c r="BQV193" s="973"/>
      <c r="BQW193" s="973"/>
      <c r="BQX193" s="973"/>
      <c r="BQY193" s="973"/>
      <c r="BQZ193" s="973"/>
      <c r="BRA193" s="973"/>
      <c r="BRB193" s="973"/>
      <c r="BRC193" s="973"/>
      <c r="BRD193" s="973"/>
      <c r="BRE193" s="973"/>
      <c r="BRF193" s="973"/>
      <c r="BRG193" s="973"/>
      <c r="BRH193" s="973"/>
      <c r="BRI193" s="973"/>
      <c r="BRJ193" s="973"/>
      <c r="BRK193" s="973"/>
      <c r="BRL193" s="973"/>
      <c r="BRM193" s="973"/>
      <c r="BRN193" s="973"/>
      <c r="BRO193" s="973"/>
      <c r="BRP193" s="973"/>
      <c r="BRQ193" s="973"/>
      <c r="BRR193" s="973"/>
      <c r="BRS193" s="973"/>
      <c r="BRT193" s="973"/>
      <c r="BRU193" s="973"/>
      <c r="BRV193" s="973"/>
      <c r="BRW193" s="973"/>
      <c r="BRX193" s="973"/>
      <c r="BRY193" s="973"/>
      <c r="BRZ193" s="973"/>
      <c r="BSA193" s="973"/>
      <c r="BSB193" s="973"/>
      <c r="BSC193" s="973"/>
      <c r="BSD193" s="973"/>
      <c r="BSE193" s="973"/>
      <c r="BSF193" s="973"/>
      <c r="BSG193" s="973"/>
      <c r="BSH193" s="973"/>
      <c r="BSI193" s="973"/>
      <c r="BSJ193" s="973"/>
      <c r="BSK193" s="973"/>
      <c r="BSL193" s="973"/>
      <c r="BSM193" s="973"/>
      <c r="BSN193" s="973"/>
      <c r="BSO193" s="973"/>
      <c r="BSP193" s="973"/>
      <c r="BSQ193" s="973"/>
      <c r="BSR193" s="973"/>
      <c r="BSS193" s="973"/>
      <c r="BST193" s="973"/>
      <c r="BSU193" s="973"/>
      <c r="BSV193" s="973"/>
      <c r="BSW193" s="973"/>
      <c r="BSX193" s="973"/>
      <c r="BSY193" s="973"/>
      <c r="BSZ193" s="973"/>
      <c r="BTA193" s="973"/>
      <c r="BTB193" s="973"/>
      <c r="BTC193" s="973"/>
      <c r="BTD193" s="973"/>
      <c r="BTE193" s="973"/>
      <c r="BTF193" s="973"/>
      <c r="BTG193" s="973"/>
      <c r="BTH193" s="973"/>
      <c r="BTI193" s="973"/>
      <c r="BTJ193" s="973"/>
      <c r="BTK193" s="973"/>
      <c r="BTL193" s="973"/>
      <c r="BTM193" s="973"/>
      <c r="BTN193" s="973"/>
      <c r="BTO193" s="973"/>
      <c r="BTP193" s="973"/>
      <c r="BTQ193" s="973"/>
      <c r="BTR193" s="973"/>
      <c r="BTS193" s="973"/>
      <c r="BTT193" s="973"/>
      <c r="BTU193" s="973"/>
      <c r="BTV193" s="973"/>
      <c r="BTW193" s="973"/>
      <c r="BTX193" s="973"/>
      <c r="BTY193" s="973"/>
      <c r="BTZ193" s="973"/>
      <c r="BUA193" s="973"/>
      <c r="BUB193" s="973"/>
      <c r="BUC193" s="973"/>
      <c r="BUD193" s="973"/>
      <c r="BUE193" s="973"/>
      <c r="BUF193" s="973"/>
      <c r="BUG193" s="973"/>
      <c r="BUH193" s="973"/>
      <c r="BUI193" s="973"/>
      <c r="BUJ193" s="973"/>
      <c r="BUK193" s="973"/>
      <c r="BUL193" s="973"/>
      <c r="BUM193" s="973"/>
      <c r="BUN193" s="973"/>
      <c r="BUO193" s="973"/>
      <c r="BUP193" s="973"/>
      <c r="BUQ193" s="973"/>
      <c r="BUR193" s="973"/>
      <c r="BUS193" s="973"/>
      <c r="BUT193" s="973"/>
      <c r="BUU193" s="973"/>
      <c r="BUV193" s="973"/>
      <c r="BUW193" s="973"/>
      <c r="BUX193" s="973"/>
      <c r="BUY193" s="973"/>
      <c r="BUZ193" s="973"/>
      <c r="BVA193" s="973"/>
      <c r="BVB193" s="973"/>
      <c r="BVC193" s="973"/>
      <c r="BVD193" s="973"/>
      <c r="BVE193" s="973"/>
      <c r="BVF193" s="973"/>
      <c r="BVG193" s="973"/>
      <c r="BVH193" s="973"/>
      <c r="BVI193" s="973"/>
      <c r="BVJ193" s="973"/>
      <c r="BVK193" s="973"/>
      <c r="BVL193" s="973"/>
      <c r="BVM193" s="973"/>
      <c r="BVN193" s="973"/>
      <c r="BVO193" s="973"/>
      <c r="BVP193" s="973"/>
      <c r="BVQ193" s="973"/>
      <c r="BVR193" s="973"/>
      <c r="BVS193" s="973"/>
      <c r="BVT193" s="973"/>
      <c r="BVU193" s="973"/>
      <c r="BVV193" s="973"/>
      <c r="BVW193" s="973"/>
      <c r="BVX193" s="973"/>
      <c r="BVY193" s="973"/>
      <c r="BVZ193" s="973"/>
      <c r="BWA193" s="973"/>
      <c r="BWB193" s="973"/>
      <c r="BWC193" s="973"/>
      <c r="BWD193" s="973"/>
      <c r="BWE193" s="973"/>
      <c r="BWF193" s="973"/>
      <c r="BWG193" s="973"/>
      <c r="BWH193" s="973"/>
      <c r="BWI193" s="973"/>
      <c r="BWJ193" s="973"/>
      <c r="BWK193" s="973"/>
      <c r="BWL193" s="973"/>
      <c r="BWM193" s="973"/>
      <c r="BWN193" s="973"/>
      <c r="BWO193" s="973"/>
      <c r="BWP193" s="973"/>
      <c r="BWQ193" s="973"/>
      <c r="BWR193" s="973"/>
      <c r="BWS193" s="973"/>
      <c r="BWT193" s="973"/>
      <c r="BWU193" s="973"/>
      <c r="BWV193" s="973"/>
      <c r="BWW193" s="973"/>
      <c r="BWX193" s="973"/>
      <c r="BWY193" s="973"/>
      <c r="BWZ193" s="973"/>
      <c r="BXA193" s="973"/>
      <c r="BXB193" s="973"/>
      <c r="BXC193" s="973"/>
      <c r="BXD193" s="973"/>
      <c r="BXE193" s="973"/>
      <c r="BXF193" s="973"/>
      <c r="BXG193" s="973"/>
      <c r="BXH193" s="973"/>
      <c r="BXI193" s="973"/>
      <c r="BXJ193" s="973"/>
      <c r="BXK193" s="973"/>
      <c r="BXL193" s="973"/>
      <c r="BXM193" s="973"/>
      <c r="BXN193" s="973"/>
      <c r="BXO193" s="973"/>
      <c r="BXP193" s="973"/>
      <c r="BXQ193" s="973"/>
      <c r="BXR193" s="973"/>
      <c r="BXS193" s="973"/>
      <c r="BXT193" s="973"/>
      <c r="BXU193" s="973"/>
      <c r="BXV193" s="973"/>
      <c r="BXW193" s="973"/>
      <c r="BXX193" s="973"/>
      <c r="BXY193" s="973"/>
      <c r="BXZ193" s="973"/>
      <c r="BYA193" s="973"/>
      <c r="BYB193" s="973"/>
      <c r="BYC193" s="973"/>
      <c r="BYD193" s="973"/>
      <c r="BYE193" s="973"/>
      <c r="BYF193" s="973"/>
      <c r="BYG193" s="973"/>
      <c r="BYH193" s="973"/>
      <c r="BYI193" s="973"/>
      <c r="BYJ193" s="973"/>
      <c r="BYK193" s="973"/>
      <c r="BYL193" s="973"/>
      <c r="BYM193" s="973"/>
      <c r="BYN193" s="973"/>
      <c r="BYO193" s="973"/>
      <c r="BYP193" s="973"/>
      <c r="BYQ193" s="973"/>
      <c r="BYR193" s="973"/>
      <c r="BYS193" s="973"/>
      <c r="BYT193" s="973"/>
      <c r="BYU193" s="973"/>
      <c r="BYV193" s="973"/>
      <c r="BYW193" s="973"/>
      <c r="BYX193" s="973"/>
      <c r="BYY193" s="973"/>
      <c r="BYZ193" s="973"/>
      <c r="BZA193" s="973"/>
      <c r="BZB193" s="973"/>
      <c r="BZC193" s="973"/>
      <c r="BZD193" s="973"/>
      <c r="BZE193" s="973"/>
      <c r="BZF193" s="973"/>
      <c r="BZG193" s="973"/>
      <c r="BZH193" s="973"/>
      <c r="BZI193" s="973"/>
      <c r="BZJ193" s="973"/>
      <c r="BZK193" s="973"/>
      <c r="BZL193" s="973"/>
      <c r="BZM193" s="973"/>
      <c r="BZN193" s="973"/>
      <c r="BZO193" s="973"/>
      <c r="BZP193" s="973"/>
      <c r="BZQ193" s="973"/>
      <c r="BZR193" s="973"/>
      <c r="BZS193" s="973"/>
      <c r="BZT193" s="973"/>
      <c r="BZU193" s="973"/>
      <c r="BZV193" s="973"/>
      <c r="BZW193" s="973"/>
      <c r="BZX193" s="973"/>
      <c r="BZY193" s="973"/>
      <c r="BZZ193" s="973"/>
      <c r="CAA193" s="973"/>
      <c r="CAB193" s="973"/>
      <c r="CAC193" s="973"/>
      <c r="CAD193" s="973"/>
      <c r="CAE193" s="973"/>
      <c r="CAF193" s="973"/>
      <c r="CAG193" s="973"/>
      <c r="CAH193" s="973"/>
      <c r="CAI193" s="973"/>
      <c r="CAJ193" s="973"/>
      <c r="CAK193" s="973"/>
      <c r="CAL193" s="973"/>
      <c r="CAM193" s="973"/>
      <c r="CAN193" s="973"/>
      <c r="CAO193" s="973"/>
      <c r="CAP193" s="973"/>
      <c r="CAQ193" s="973"/>
      <c r="CAR193" s="973"/>
      <c r="CAS193" s="973"/>
      <c r="CAT193" s="973"/>
      <c r="CAU193" s="973"/>
      <c r="CAV193" s="973"/>
      <c r="CAW193" s="973"/>
      <c r="CAX193" s="973"/>
      <c r="CAY193" s="973"/>
      <c r="CAZ193" s="973"/>
      <c r="CBA193" s="973"/>
      <c r="CBB193" s="973"/>
      <c r="CBC193" s="973"/>
      <c r="CBD193" s="973"/>
      <c r="CBE193" s="973"/>
      <c r="CBF193" s="973"/>
      <c r="CBG193" s="973"/>
      <c r="CBH193" s="973"/>
      <c r="CBI193" s="973"/>
      <c r="CBJ193" s="973"/>
      <c r="CBK193" s="973"/>
      <c r="CBL193" s="973"/>
      <c r="CBM193" s="973"/>
      <c r="CBN193" s="973"/>
      <c r="CBO193" s="973"/>
      <c r="CBP193" s="973"/>
      <c r="CBQ193" s="973"/>
      <c r="CBR193" s="973"/>
      <c r="CBS193" s="973"/>
      <c r="CBT193" s="973"/>
      <c r="CBU193" s="973"/>
      <c r="CBV193" s="973"/>
      <c r="CBW193" s="973"/>
      <c r="CBX193" s="973"/>
      <c r="CBY193" s="973"/>
      <c r="CBZ193" s="973"/>
      <c r="CCA193" s="973"/>
      <c r="CCB193" s="973"/>
      <c r="CCC193" s="973"/>
      <c r="CCD193" s="973"/>
      <c r="CCE193" s="973"/>
      <c r="CCF193" s="973"/>
      <c r="CCG193" s="973"/>
      <c r="CCH193" s="973"/>
      <c r="CCI193" s="973"/>
      <c r="CCJ193" s="973"/>
      <c r="CCK193" s="973"/>
      <c r="CCL193" s="973"/>
      <c r="CCM193" s="973"/>
      <c r="CCN193" s="973"/>
      <c r="CCO193" s="973"/>
      <c r="CCP193" s="973"/>
      <c r="CCQ193" s="973"/>
      <c r="CCR193" s="973"/>
      <c r="CCS193" s="973"/>
      <c r="CCT193" s="973"/>
      <c r="CCU193" s="973"/>
      <c r="CCV193" s="973"/>
      <c r="CCW193" s="973"/>
      <c r="CCX193" s="973"/>
      <c r="CCY193" s="973"/>
      <c r="CCZ193" s="973"/>
      <c r="CDA193" s="973"/>
      <c r="CDB193" s="973"/>
      <c r="CDC193" s="973"/>
      <c r="CDD193" s="973"/>
      <c r="CDE193" s="973"/>
      <c r="CDF193" s="973"/>
      <c r="CDG193" s="973"/>
      <c r="CDH193" s="973"/>
      <c r="CDI193" s="973"/>
      <c r="CDJ193" s="973"/>
      <c r="CDK193" s="973"/>
      <c r="CDL193" s="973"/>
      <c r="CDM193" s="973"/>
      <c r="CDN193" s="973"/>
      <c r="CDO193" s="973"/>
      <c r="CDP193" s="973"/>
      <c r="CDQ193" s="973"/>
      <c r="CDR193" s="973"/>
      <c r="CDS193" s="973"/>
      <c r="CDT193" s="973"/>
      <c r="CDU193" s="973"/>
      <c r="CDV193" s="973"/>
      <c r="CDW193" s="973"/>
      <c r="CDX193" s="973"/>
      <c r="CDY193" s="973"/>
      <c r="CDZ193" s="973"/>
      <c r="CEA193" s="973"/>
      <c r="CEB193" s="973"/>
      <c r="CEC193" s="973"/>
      <c r="CED193" s="973"/>
      <c r="CEE193" s="973"/>
      <c r="CEF193" s="973"/>
      <c r="CEG193" s="973"/>
      <c r="CEH193" s="973"/>
      <c r="CEI193" s="973"/>
      <c r="CEJ193" s="973"/>
      <c r="CEK193" s="973"/>
      <c r="CEL193" s="973"/>
      <c r="CEM193" s="973"/>
      <c r="CEN193" s="973"/>
      <c r="CEO193" s="973"/>
      <c r="CEP193" s="973"/>
      <c r="CEQ193" s="973"/>
      <c r="CER193" s="973"/>
      <c r="CES193" s="973"/>
      <c r="CET193" s="973"/>
      <c r="CEU193" s="973"/>
      <c r="CEV193" s="973"/>
      <c r="CEW193" s="973"/>
      <c r="CEX193" s="973"/>
      <c r="CEY193" s="973"/>
      <c r="CEZ193" s="973"/>
      <c r="CFA193" s="973"/>
      <c r="CFB193" s="973"/>
      <c r="CFC193" s="973"/>
      <c r="CFD193" s="973"/>
      <c r="CFE193" s="973"/>
      <c r="CFF193" s="973"/>
      <c r="CFG193" s="973"/>
      <c r="CFH193" s="973"/>
      <c r="CFI193" s="973"/>
      <c r="CFJ193" s="973"/>
      <c r="CFK193" s="973"/>
      <c r="CFL193" s="973"/>
      <c r="CFM193" s="973"/>
      <c r="CFN193" s="973"/>
      <c r="CFO193" s="973"/>
      <c r="CFP193" s="973"/>
      <c r="CFQ193" s="973"/>
      <c r="CFR193" s="973"/>
      <c r="CFS193" s="973"/>
      <c r="CFT193" s="973"/>
      <c r="CFU193" s="973"/>
      <c r="CFV193" s="973"/>
      <c r="CFW193" s="973"/>
      <c r="CFX193" s="973"/>
      <c r="CFY193" s="973"/>
      <c r="CFZ193" s="973"/>
      <c r="CGA193" s="973"/>
      <c r="CGB193" s="973"/>
      <c r="CGC193" s="973"/>
      <c r="CGD193" s="973"/>
      <c r="CGE193" s="973"/>
      <c r="CGF193" s="973"/>
      <c r="CGG193" s="973"/>
      <c r="CGH193" s="973"/>
      <c r="CGI193" s="973"/>
      <c r="CGJ193" s="973"/>
      <c r="CGK193" s="973"/>
      <c r="CGL193" s="973"/>
      <c r="CGM193" s="973"/>
      <c r="CGN193" s="973"/>
      <c r="CGO193" s="973"/>
      <c r="CGP193" s="973"/>
      <c r="CGQ193" s="973"/>
      <c r="CGR193" s="973"/>
      <c r="CGS193" s="973"/>
      <c r="CGT193" s="973"/>
      <c r="CGU193" s="973"/>
      <c r="CGV193" s="973"/>
      <c r="CGW193" s="973"/>
      <c r="CGX193" s="973"/>
      <c r="CGY193" s="973"/>
      <c r="CGZ193" s="973"/>
      <c r="CHA193" s="973"/>
      <c r="CHB193" s="973"/>
      <c r="CHC193" s="973"/>
      <c r="CHD193" s="973"/>
      <c r="CHE193" s="973"/>
      <c r="CHF193" s="973"/>
      <c r="CHG193" s="973"/>
      <c r="CHH193" s="973"/>
      <c r="CHI193" s="973"/>
      <c r="CHJ193" s="973"/>
      <c r="CHK193" s="973"/>
      <c r="CHL193" s="973"/>
      <c r="CHM193" s="973"/>
      <c r="CHN193" s="973"/>
      <c r="CHO193" s="973"/>
      <c r="CHP193" s="973"/>
      <c r="CHQ193" s="973"/>
      <c r="CHR193" s="973"/>
      <c r="CHS193" s="973"/>
      <c r="CHT193" s="973"/>
      <c r="CHU193" s="973"/>
      <c r="CHV193" s="973"/>
      <c r="CHW193" s="973"/>
      <c r="CHX193" s="973"/>
      <c r="CHY193" s="973"/>
      <c r="CHZ193" s="973"/>
      <c r="CIA193" s="973"/>
      <c r="CIB193" s="973"/>
      <c r="CIC193" s="973"/>
      <c r="CID193" s="973"/>
      <c r="CIE193" s="973"/>
      <c r="CIF193" s="973"/>
      <c r="CIG193" s="973"/>
      <c r="CIH193" s="973"/>
      <c r="CII193" s="973"/>
      <c r="CIJ193" s="973"/>
      <c r="CIK193" s="973"/>
      <c r="CIL193" s="973"/>
      <c r="CIM193" s="973"/>
      <c r="CIN193" s="973"/>
      <c r="CIO193" s="973"/>
      <c r="CIP193" s="973"/>
      <c r="CIQ193" s="973"/>
      <c r="CIR193" s="973"/>
      <c r="CIS193" s="973"/>
      <c r="CIT193" s="973"/>
      <c r="CIU193" s="973"/>
      <c r="CIV193" s="973"/>
      <c r="CIW193" s="973"/>
      <c r="CIX193" s="973"/>
      <c r="CIY193" s="973"/>
      <c r="CIZ193" s="973"/>
      <c r="CJA193" s="973"/>
      <c r="CJB193" s="973"/>
      <c r="CJC193" s="973"/>
      <c r="CJD193" s="973"/>
      <c r="CJE193" s="973"/>
      <c r="CJF193" s="973"/>
      <c r="CJG193" s="973"/>
      <c r="CJH193" s="973"/>
      <c r="CJI193" s="973"/>
      <c r="CJJ193" s="973"/>
      <c r="CJK193" s="973"/>
      <c r="CJL193" s="973"/>
      <c r="CJM193" s="973"/>
      <c r="CJN193" s="973"/>
      <c r="CJO193" s="973"/>
      <c r="CJP193" s="973"/>
      <c r="CJQ193" s="973"/>
      <c r="CJR193" s="973"/>
      <c r="CJS193" s="973"/>
      <c r="CJT193" s="973"/>
      <c r="CJU193" s="973"/>
      <c r="CJV193" s="973"/>
      <c r="CJW193" s="973"/>
      <c r="CJX193" s="973"/>
      <c r="CJY193" s="973"/>
      <c r="CJZ193" s="973"/>
      <c r="CKA193" s="973"/>
      <c r="CKB193" s="973"/>
      <c r="CKC193" s="973"/>
      <c r="CKD193" s="973"/>
      <c r="CKE193" s="973"/>
      <c r="CKF193" s="973"/>
      <c r="CKG193" s="973"/>
      <c r="CKH193" s="973"/>
      <c r="CKI193" s="973"/>
      <c r="CKJ193" s="973"/>
      <c r="CKK193" s="973"/>
      <c r="CKL193" s="973"/>
      <c r="CKM193" s="973"/>
      <c r="CKN193" s="973"/>
      <c r="CKO193" s="973"/>
      <c r="CKP193" s="973"/>
      <c r="CKQ193" s="973"/>
      <c r="CKR193" s="973"/>
      <c r="CKS193" s="973"/>
      <c r="CKT193" s="973"/>
      <c r="CKU193" s="973"/>
      <c r="CKV193" s="973"/>
      <c r="CKW193" s="973"/>
      <c r="CKX193" s="973"/>
      <c r="CKY193" s="973"/>
      <c r="CKZ193" s="973"/>
      <c r="CLA193" s="973"/>
      <c r="CLB193" s="973"/>
      <c r="CLC193" s="973"/>
      <c r="CLD193" s="973"/>
      <c r="CLE193" s="973"/>
      <c r="CLF193" s="973"/>
      <c r="CLG193" s="973"/>
      <c r="CLH193" s="973"/>
      <c r="CLI193" s="973"/>
      <c r="CLJ193" s="973"/>
      <c r="CLK193" s="973"/>
      <c r="CLL193" s="973"/>
      <c r="CLM193" s="973"/>
      <c r="CLN193" s="973"/>
      <c r="CLO193" s="973"/>
      <c r="CLP193" s="973"/>
      <c r="CLQ193" s="973"/>
      <c r="CLR193" s="973"/>
      <c r="CLS193" s="973"/>
      <c r="CLT193" s="973"/>
      <c r="CLU193" s="973"/>
      <c r="CLV193" s="973"/>
      <c r="CLW193" s="973"/>
      <c r="CLX193" s="973"/>
      <c r="CLY193" s="973"/>
      <c r="CLZ193" s="973"/>
      <c r="CMA193" s="973"/>
      <c r="CMB193" s="973"/>
      <c r="CMC193" s="973"/>
      <c r="CMD193" s="973"/>
      <c r="CME193" s="973"/>
      <c r="CMF193" s="973"/>
      <c r="CMG193" s="973"/>
      <c r="CMH193" s="973"/>
      <c r="CMI193" s="973"/>
      <c r="CMJ193" s="973"/>
      <c r="CMK193" s="973"/>
      <c r="CML193" s="973"/>
      <c r="CMM193" s="973"/>
      <c r="CMN193" s="973"/>
      <c r="CMO193" s="973"/>
      <c r="CMP193" s="973"/>
      <c r="CMQ193" s="973"/>
      <c r="CMR193" s="973"/>
      <c r="CMS193" s="973"/>
      <c r="CMT193" s="973"/>
      <c r="CMU193" s="973"/>
      <c r="CMV193" s="973"/>
      <c r="CMW193" s="973"/>
      <c r="CMX193" s="973"/>
      <c r="CMY193" s="973"/>
      <c r="CMZ193" s="973"/>
      <c r="CNA193" s="973"/>
      <c r="CNB193" s="973"/>
      <c r="CNC193" s="973"/>
      <c r="CND193" s="973"/>
      <c r="CNE193" s="973"/>
      <c r="CNF193" s="973"/>
      <c r="CNG193" s="973"/>
      <c r="CNH193" s="973"/>
      <c r="CNI193" s="973"/>
      <c r="CNJ193" s="973"/>
      <c r="CNK193" s="973"/>
      <c r="CNL193" s="973"/>
      <c r="CNM193" s="973"/>
      <c r="CNN193" s="973"/>
      <c r="CNO193" s="973"/>
      <c r="CNP193" s="973"/>
      <c r="CNQ193" s="973"/>
      <c r="CNR193" s="973"/>
      <c r="CNS193" s="973"/>
      <c r="CNT193" s="973"/>
      <c r="CNU193" s="973"/>
      <c r="CNV193" s="973"/>
      <c r="CNW193" s="973"/>
      <c r="CNX193" s="973"/>
      <c r="CNY193" s="973"/>
      <c r="CNZ193" s="973"/>
      <c r="COA193" s="973"/>
      <c r="COB193" s="973"/>
      <c r="COC193" s="973"/>
      <c r="COD193" s="973"/>
      <c r="COE193" s="973"/>
      <c r="COF193" s="973"/>
      <c r="COG193" s="973"/>
      <c r="COH193" s="973"/>
      <c r="COI193" s="973"/>
      <c r="COJ193" s="973"/>
      <c r="COK193" s="973"/>
      <c r="COL193" s="973"/>
      <c r="COM193" s="973"/>
      <c r="CON193" s="973"/>
      <c r="COO193" s="973"/>
      <c r="COP193" s="973"/>
      <c r="COQ193" s="973"/>
      <c r="COR193" s="973"/>
      <c r="COS193" s="973"/>
      <c r="COT193" s="973"/>
      <c r="COU193" s="973"/>
      <c r="COV193" s="973"/>
      <c r="COW193" s="973"/>
      <c r="COX193" s="973"/>
      <c r="COY193" s="973"/>
      <c r="COZ193" s="973"/>
      <c r="CPA193" s="973"/>
      <c r="CPB193" s="973"/>
      <c r="CPC193" s="973"/>
      <c r="CPD193" s="973"/>
      <c r="CPE193" s="973"/>
      <c r="CPF193" s="973"/>
      <c r="CPG193" s="973"/>
      <c r="CPH193" s="973"/>
      <c r="CPI193" s="973"/>
      <c r="CPJ193" s="973"/>
      <c r="CPK193" s="973"/>
      <c r="CPL193" s="973"/>
      <c r="CPM193" s="973"/>
      <c r="CPN193" s="973"/>
      <c r="CPO193" s="973"/>
      <c r="CPP193" s="973"/>
      <c r="CPQ193" s="973"/>
      <c r="CPR193" s="973"/>
      <c r="CPS193" s="973"/>
      <c r="CPT193" s="973"/>
      <c r="CPU193" s="973"/>
      <c r="CPV193" s="973"/>
      <c r="CPW193" s="973"/>
      <c r="CPX193" s="973"/>
      <c r="CPY193" s="973"/>
      <c r="CPZ193" s="973"/>
      <c r="CQA193" s="973"/>
      <c r="CQB193" s="973"/>
      <c r="CQC193" s="973"/>
      <c r="CQD193" s="973"/>
      <c r="CQE193" s="973"/>
      <c r="CQF193" s="973"/>
      <c r="CQG193" s="973"/>
      <c r="CQH193" s="973"/>
      <c r="CQI193" s="973"/>
      <c r="CQJ193" s="973"/>
      <c r="CQK193" s="973"/>
      <c r="CQL193" s="973"/>
      <c r="CQM193" s="973"/>
      <c r="CQN193" s="973"/>
      <c r="CQO193" s="973"/>
      <c r="CQP193" s="973"/>
      <c r="CQQ193" s="973"/>
      <c r="CQR193" s="973"/>
      <c r="CQS193" s="973"/>
      <c r="CQT193" s="973"/>
      <c r="CQU193" s="973"/>
      <c r="CQV193" s="973"/>
      <c r="CQW193" s="973"/>
      <c r="CQX193" s="973"/>
      <c r="CQY193" s="973"/>
      <c r="CQZ193" s="973"/>
      <c r="CRA193" s="973"/>
      <c r="CRB193" s="973"/>
      <c r="CRC193" s="973"/>
      <c r="CRD193" s="973"/>
      <c r="CRE193" s="973"/>
      <c r="CRF193" s="973"/>
      <c r="CRG193" s="973"/>
      <c r="CRH193" s="973"/>
      <c r="CRI193" s="973"/>
      <c r="CRJ193" s="973"/>
      <c r="CRK193" s="973"/>
      <c r="CRL193" s="973"/>
      <c r="CRM193" s="973"/>
      <c r="CRN193" s="973"/>
      <c r="CRO193" s="973"/>
      <c r="CRP193" s="973"/>
      <c r="CRQ193" s="973"/>
      <c r="CRR193" s="973"/>
      <c r="CRS193" s="973"/>
      <c r="CRT193" s="973"/>
      <c r="CRU193" s="973"/>
      <c r="CRV193" s="973"/>
      <c r="CRW193" s="973"/>
      <c r="CRX193" s="973"/>
      <c r="CRY193" s="973"/>
      <c r="CRZ193" s="973"/>
      <c r="CSA193" s="973"/>
      <c r="CSB193" s="973"/>
      <c r="CSC193" s="973"/>
      <c r="CSD193" s="973"/>
      <c r="CSE193" s="973"/>
      <c r="CSF193" s="973"/>
      <c r="CSG193" s="973"/>
      <c r="CSH193" s="973"/>
      <c r="CSI193" s="973"/>
      <c r="CSJ193" s="973"/>
      <c r="CSK193" s="973"/>
      <c r="CSL193" s="973"/>
      <c r="CSM193" s="973"/>
      <c r="CSN193" s="973"/>
      <c r="CSO193" s="973"/>
      <c r="CSP193" s="973"/>
      <c r="CSQ193" s="973"/>
      <c r="CSR193" s="973"/>
      <c r="CSS193" s="973"/>
      <c r="CST193" s="973"/>
      <c r="CSU193" s="973"/>
      <c r="CSV193" s="973"/>
      <c r="CSW193" s="973"/>
      <c r="CSX193" s="973"/>
      <c r="CSY193" s="973"/>
      <c r="CSZ193" s="973"/>
      <c r="CTA193" s="973"/>
      <c r="CTB193" s="973"/>
      <c r="CTC193" s="973"/>
      <c r="CTD193" s="973"/>
      <c r="CTE193" s="973"/>
      <c r="CTF193" s="973"/>
      <c r="CTG193" s="973"/>
      <c r="CTH193" s="973"/>
      <c r="CTI193" s="973"/>
      <c r="CTJ193" s="973"/>
      <c r="CTK193" s="973"/>
      <c r="CTL193" s="973"/>
      <c r="CTM193" s="973"/>
      <c r="CTN193" s="973"/>
      <c r="CTO193" s="973"/>
      <c r="CTP193" s="973"/>
      <c r="CTQ193" s="973"/>
      <c r="CTR193" s="973"/>
      <c r="CTS193" s="973"/>
      <c r="CTT193" s="973"/>
      <c r="CTU193" s="973"/>
      <c r="CTV193" s="973"/>
      <c r="CTW193" s="973"/>
      <c r="CTX193" s="973"/>
      <c r="CTY193" s="973"/>
      <c r="CTZ193" s="973"/>
      <c r="CUA193" s="973"/>
      <c r="CUB193" s="973"/>
      <c r="CUC193" s="973"/>
      <c r="CUD193" s="973"/>
      <c r="CUE193" s="973"/>
      <c r="CUF193" s="973"/>
      <c r="CUG193" s="973"/>
      <c r="CUH193" s="973"/>
      <c r="CUI193" s="973"/>
      <c r="CUJ193" s="973"/>
      <c r="CUK193" s="973"/>
      <c r="CUL193" s="973"/>
      <c r="CUM193" s="973"/>
      <c r="CUN193" s="973"/>
      <c r="CUO193" s="973"/>
      <c r="CUP193" s="973"/>
      <c r="CUQ193" s="973"/>
      <c r="CUR193" s="973"/>
      <c r="CUS193" s="973"/>
      <c r="CUT193" s="973"/>
      <c r="CUU193" s="973"/>
      <c r="CUV193" s="973"/>
      <c r="CUW193" s="973"/>
      <c r="CUX193" s="973"/>
      <c r="CUY193" s="973"/>
      <c r="CUZ193" s="973"/>
      <c r="CVA193" s="973"/>
      <c r="CVB193" s="973"/>
      <c r="CVC193" s="973"/>
      <c r="CVD193" s="973"/>
      <c r="CVE193" s="973"/>
      <c r="CVF193" s="973"/>
      <c r="CVG193" s="973"/>
      <c r="CVH193" s="973"/>
      <c r="CVI193" s="973"/>
      <c r="CVJ193" s="973"/>
      <c r="CVK193" s="973"/>
      <c r="CVL193" s="973"/>
      <c r="CVM193" s="973"/>
      <c r="CVN193" s="973"/>
      <c r="CVO193" s="973"/>
      <c r="CVP193" s="973"/>
      <c r="CVQ193" s="973"/>
      <c r="CVR193" s="973"/>
      <c r="CVS193" s="973"/>
      <c r="CVT193" s="973"/>
      <c r="CVU193" s="973"/>
      <c r="CVV193" s="973"/>
      <c r="CVW193" s="973"/>
      <c r="CVX193" s="973"/>
      <c r="CVY193" s="973"/>
      <c r="CVZ193" s="973"/>
      <c r="CWA193" s="973"/>
      <c r="CWB193" s="973"/>
      <c r="CWC193" s="973"/>
      <c r="CWD193" s="973"/>
      <c r="CWE193" s="973"/>
      <c r="CWF193" s="973"/>
      <c r="CWG193" s="973"/>
      <c r="CWH193" s="973"/>
      <c r="CWI193" s="973"/>
      <c r="CWJ193" s="973"/>
      <c r="CWK193" s="973"/>
      <c r="CWL193" s="973"/>
      <c r="CWM193" s="973"/>
      <c r="CWN193" s="973"/>
      <c r="CWO193" s="973"/>
      <c r="CWP193" s="973"/>
      <c r="CWQ193" s="973"/>
      <c r="CWR193" s="973"/>
      <c r="CWS193" s="973"/>
      <c r="CWT193" s="973"/>
      <c r="CWU193" s="973"/>
      <c r="CWV193" s="973"/>
      <c r="CWW193" s="973"/>
      <c r="CWX193" s="973"/>
      <c r="CWY193" s="973"/>
      <c r="CWZ193" s="973"/>
      <c r="CXA193" s="973"/>
      <c r="CXB193" s="973"/>
      <c r="CXC193" s="973"/>
      <c r="CXD193" s="973"/>
      <c r="CXE193" s="973"/>
      <c r="CXF193" s="973"/>
      <c r="CXG193" s="973"/>
      <c r="CXH193" s="973"/>
      <c r="CXI193" s="973"/>
      <c r="CXJ193" s="973"/>
      <c r="CXK193" s="973"/>
      <c r="CXL193" s="973"/>
      <c r="CXM193" s="973"/>
      <c r="CXN193" s="973"/>
      <c r="CXO193" s="973"/>
      <c r="CXP193" s="973"/>
      <c r="CXQ193" s="973"/>
      <c r="CXR193" s="973"/>
      <c r="CXS193" s="973"/>
      <c r="CXT193" s="973"/>
      <c r="CXU193" s="973"/>
      <c r="CXV193" s="973"/>
      <c r="CXW193" s="973"/>
      <c r="CXX193" s="973"/>
      <c r="CXY193" s="973"/>
      <c r="CXZ193" s="973"/>
      <c r="CYA193" s="973"/>
      <c r="CYB193" s="973"/>
      <c r="CYC193" s="973"/>
      <c r="CYD193" s="973"/>
      <c r="CYE193" s="973"/>
      <c r="CYF193" s="973"/>
      <c r="CYG193" s="973"/>
      <c r="CYH193" s="973"/>
      <c r="CYI193" s="973"/>
      <c r="CYJ193" s="973"/>
      <c r="CYK193" s="973"/>
      <c r="CYL193" s="973"/>
      <c r="CYM193" s="973"/>
      <c r="CYN193" s="973"/>
      <c r="CYO193" s="973"/>
      <c r="CYP193" s="973"/>
      <c r="CYQ193" s="973"/>
      <c r="CYR193" s="973"/>
      <c r="CYS193" s="973"/>
      <c r="CYT193" s="973"/>
      <c r="CYU193" s="973"/>
      <c r="CYV193" s="973"/>
      <c r="CYW193" s="973"/>
      <c r="CYX193" s="973"/>
      <c r="CYY193" s="973"/>
      <c r="CYZ193" s="973"/>
      <c r="CZA193" s="973"/>
      <c r="CZB193" s="973"/>
      <c r="CZC193" s="973"/>
      <c r="CZD193" s="973"/>
      <c r="CZE193" s="973"/>
      <c r="CZF193" s="973"/>
      <c r="CZG193" s="973"/>
      <c r="CZH193" s="973"/>
      <c r="CZI193" s="973"/>
      <c r="CZJ193" s="973"/>
      <c r="CZK193" s="973"/>
      <c r="CZL193" s="973"/>
      <c r="CZM193" s="973"/>
      <c r="CZN193" s="973"/>
      <c r="CZO193" s="973"/>
      <c r="CZP193" s="973"/>
      <c r="CZQ193" s="973"/>
      <c r="CZR193" s="973"/>
      <c r="CZS193" s="973"/>
      <c r="CZT193" s="973"/>
      <c r="CZU193" s="973"/>
      <c r="CZV193" s="973"/>
      <c r="CZW193" s="973"/>
      <c r="CZX193" s="973"/>
      <c r="CZY193" s="973"/>
      <c r="CZZ193" s="973"/>
      <c r="DAA193" s="973"/>
      <c r="DAB193" s="973"/>
      <c r="DAC193" s="973"/>
      <c r="DAD193" s="973"/>
      <c r="DAE193" s="973"/>
      <c r="DAF193" s="973"/>
      <c r="DAG193" s="973"/>
      <c r="DAH193" s="973"/>
      <c r="DAI193" s="973"/>
      <c r="DAJ193" s="973"/>
      <c r="DAK193" s="973"/>
      <c r="DAL193" s="973"/>
      <c r="DAM193" s="973"/>
      <c r="DAN193" s="973"/>
      <c r="DAO193" s="973"/>
      <c r="DAP193" s="973"/>
      <c r="DAQ193" s="973"/>
      <c r="DAR193" s="973"/>
      <c r="DAS193" s="973"/>
      <c r="DAT193" s="973"/>
      <c r="DAU193" s="973"/>
      <c r="DAV193" s="973"/>
      <c r="DAW193" s="973"/>
      <c r="DAX193" s="973"/>
      <c r="DAY193" s="973"/>
      <c r="DAZ193" s="973"/>
      <c r="DBA193" s="973"/>
      <c r="DBB193" s="973"/>
      <c r="DBC193" s="973"/>
      <c r="DBD193" s="973"/>
      <c r="DBE193" s="973"/>
      <c r="DBF193" s="973"/>
      <c r="DBG193" s="973"/>
      <c r="DBH193" s="973"/>
      <c r="DBI193" s="973"/>
      <c r="DBJ193" s="973"/>
      <c r="DBK193" s="973"/>
      <c r="DBL193" s="973"/>
      <c r="DBM193" s="973"/>
      <c r="DBN193" s="973"/>
      <c r="DBO193" s="973"/>
      <c r="DBP193" s="973"/>
      <c r="DBQ193" s="973"/>
      <c r="DBR193" s="973"/>
      <c r="DBS193" s="973"/>
      <c r="DBT193" s="973"/>
      <c r="DBU193" s="973"/>
      <c r="DBV193" s="973"/>
      <c r="DBW193" s="973"/>
      <c r="DBX193" s="973"/>
      <c r="DBY193" s="973"/>
      <c r="DBZ193" s="973"/>
      <c r="DCA193" s="973"/>
      <c r="DCB193" s="973"/>
      <c r="DCC193" s="973"/>
      <c r="DCD193" s="973"/>
      <c r="DCE193" s="973"/>
      <c r="DCF193" s="973"/>
      <c r="DCG193" s="973"/>
      <c r="DCH193" s="973"/>
      <c r="DCI193" s="973"/>
      <c r="DCJ193" s="973"/>
      <c r="DCK193" s="973"/>
      <c r="DCL193" s="973"/>
      <c r="DCM193" s="973"/>
      <c r="DCN193" s="973"/>
      <c r="DCO193" s="973"/>
      <c r="DCP193" s="973"/>
      <c r="DCQ193" s="973"/>
      <c r="DCR193" s="973"/>
      <c r="DCS193" s="973"/>
      <c r="DCT193" s="973"/>
      <c r="DCU193" s="973"/>
      <c r="DCV193" s="973"/>
      <c r="DCW193" s="973"/>
      <c r="DCX193" s="973"/>
      <c r="DCY193" s="973"/>
      <c r="DCZ193" s="973"/>
      <c r="DDA193" s="973"/>
      <c r="DDB193" s="973"/>
      <c r="DDC193" s="973"/>
      <c r="DDD193" s="973"/>
      <c r="DDE193" s="973"/>
      <c r="DDF193" s="973"/>
      <c r="DDG193" s="973"/>
      <c r="DDH193" s="973"/>
      <c r="DDI193" s="973"/>
      <c r="DDJ193" s="973"/>
      <c r="DDK193" s="973"/>
      <c r="DDL193" s="973"/>
      <c r="DDM193" s="973"/>
      <c r="DDN193" s="973"/>
      <c r="DDO193" s="973"/>
      <c r="DDP193" s="973"/>
      <c r="DDQ193" s="973"/>
      <c r="DDR193" s="973"/>
      <c r="DDS193" s="973"/>
      <c r="DDT193" s="973"/>
      <c r="DDU193" s="973"/>
      <c r="DDV193" s="973"/>
      <c r="DDW193" s="973"/>
      <c r="DDX193" s="973"/>
      <c r="DDY193" s="973"/>
      <c r="DDZ193" s="973"/>
      <c r="DEA193" s="973"/>
      <c r="DEB193" s="973"/>
      <c r="DEC193" s="973"/>
      <c r="DED193" s="973"/>
      <c r="DEE193" s="973"/>
      <c r="DEF193" s="973"/>
      <c r="DEG193" s="973"/>
      <c r="DEH193" s="973"/>
      <c r="DEI193" s="973"/>
      <c r="DEJ193" s="973"/>
      <c r="DEK193" s="973"/>
      <c r="DEL193" s="973"/>
      <c r="DEM193" s="973"/>
      <c r="DEN193" s="973"/>
      <c r="DEO193" s="973"/>
      <c r="DEP193" s="973"/>
      <c r="DEQ193" s="973"/>
      <c r="DER193" s="973"/>
      <c r="DES193" s="973"/>
      <c r="DET193" s="973"/>
      <c r="DEU193" s="973"/>
      <c r="DEV193" s="973"/>
      <c r="DEW193" s="973"/>
      <c r="DEX193" s="973"/>
      <c r="DEY193" s="973"/>
      <c r="DEZ193" s="973"/>
      <c r="DFA193" s="973"/>
      <c r="DFB193" s="973"/>
      <c r="DFC193" s="973"/>
      <c r="DFD193" s="973"/>
      <c r="DFE193" s="973"/>
      <c r="DFF193" s="973"/>
      <c r="DFG193" s="973"/>
      <c r="DFH193" s="973"/>
      <c r="DFI193" s="973"/>
      <c r="DFJ193" s="973"/>
      <c r="DFK193" s="973"/>
      <c r="DFL193" s="973"/>
      <c r="DFM193" s="973"/>
      <c r="DFN193" s="973"/>
      <c r="DFO193" s="973"/>
      <c r="DFP193" s="973"/>
      <c r="DFQ193" s="973"/>
      <c r="DFR193" s="973"/>
      <c r="DFS193" s="973"/>
      <c r="DFT193" s="973"/>
      <c r="DFU193" s="973"/>
      <c r="DFV193" s="973"/>
      <c r="DFW193" s="973"/>
      <c r="DFX193" s="973"/>
      <c r="DFY193" s="973"/>
      <c r="DFZ193" s="973"/>
      <c r="DGA193" s="973"/>
      <c r="DGB193" s="973"/>
      <c r="DGC193" s="973"/>
      <c r="DGD193" s="973"/>
      <c r="DGE193" s="973"/>
      <c r="DGF193" s="973"/>
      <c r="DGG193" s="973"/>
      <c r="DGH193" s="973"/>
      <c r="DGI193" s="973"/>
      <c r="DGJ193" s="973"/>
      <c r="DGK193" s="973"/>
      <c r="DGL193" s="973"/>
      <c r="DGM193" s="973"/>
      <c r="DGN193" s="973"/>
      <c r="DGO193" s="973"/>
      <c r="DGP193" s="973"/>
      <c r="DGQ193" s="973"/>
      <c r="DGR193" s="973"/>
      <c r="DGS193" s="973"/>
      <c r="DGT193" s="973"/>
      <c r="DGU193" s="973"/>
      <c r="DGV193" s="973"/>
      <c r="DGW193" s="973"/>
      <c r="DGX193" s="973"/>
      <c r="DGY193" s="973"/>
      <c r="DGZ193" s="973"/>
      <c r="DHA193" s="973"/>
      <c r="DHB193" s="973"/>
      <c r="DHC193" s="973"/>
      <c r="DHD193" s="973"/>
      <c r="DHE193" s="973"/>
      <c r="DHF193" s="973"/>
      <c r="DHG193" s="973"/>
      <c r="DHH193" s="973"/>
      <c r="DHI193" s="973"/>
      <c r="DHJ193" s="973"/>
      <c r="DHK193" s="973"/>
      <c r="DHL193" s="973"/>
      <c r="DHM193" s="973"/>
      <c r="DHN193" s="973"/>
      <c r="DHO193" s="973"/>
      <c r="DHP193" s="973"/>
      <c r="DHQ193" s="973"/>
      <c r="DHR193" s="973"/>
      <c r="DHS193" s="973"/>
      <c r="DHT193" s="973"/>
      <c r="DHU193" s="973"/>
      <c r="DHV193" s="973"/>
      <c r="DHW193" s="973"/>
      <c r="DHX193" s="973"/>
      <c r="DHY193" s="973"/>
      <c r="DHZ193" s="973"/>
      <c r="DIA193" s="973"/>
      <c r="DIB193" s="973"/>
      <c r="DIC193" s="973"/>
      <c r="DID193" s="973"/>
      <c r="DIE193" s="973"/>
      <c r="DIF193" s="973"/>
      <c r="DIG193" s="973"/>
      <c r="DIH193" s="973"/>
      <c r="DII193" s="973"/>
      <c r="DIJ193" s="973"/>
      <c r="DIK193" s="973"/>
      <c r="DIL193" s="973"/>
      <c r="DIM193" s="973"/>
      <c r="DIN193" s="973"/>
      <c r="DIO193" s="973"/>
      <c r="DIP193" s="973"/>
      <c r="DIQ193" s="973"/>
      <c r="DIR193" s="973"/>
      <c r="DIS193" s="973"/>
      <c r="DIT193" s="973"/>
      <c r="DIU193" s="973"/>
      <c r="DIV193" s="973"/>
      <c r="DIW193" s="973"/>
      <c r="DIX193" s="973"/>
      <c r="DIY193" s="973"/>
      <c r="DIZ193" s="973"/>
      <c r="DJA193" s="973"/>
      <c r="DJB193" s="973"/>
      <c r="DJC193" s="973"/>
      <c r="DJD193" s="973"/>
      <c r="DJE193" s="973"/>
      <c r="DJF193" s="973"/>
      <c r="DJG193" s="973"/>
      <c r="DJH193" s="973"/>
      <c r="DJI193" s="973"/>
      <c r="DJJ193" s="973"/>
      <c r="DJK193" s="973"/>
      <c r="DJL193" s="973"/>
      <c r="DJM193" s="973"/>
      <c r="DJN193" s="973"/>
      <c r="DJO193" s="973"/>
      <c r="DJP193" s="973"/>
      <c r="DJQ193" s="973"/>
      <c r="DJR193" s="973"/>
      <c r="DJS193" s="973"/>
      <c r="DJT193" s="973"/>
      <c r="DJU193" s="973"/>
      <c r="DJV193" s="973"/>
      <c r="DJW193" s="973"/>
      <c r="DJX193" s="973"/>
      <c r="DJY193" s="973"/>
      <c r="DJZ193" s="973"/>
      <c r="DKA193" s="973"/>
      <c r="DKB193" s="973"/>
      <c r="DKC193" s="973"/>
      <c r="DKD193" s="973"/>
      <c r="DKE193" s="973"/>
      <c r="DKF193" s="973"/>
      <c r="DKG193" s="973"/>
      <c r="DKH193" s="973"/>
      <c r="DKI193" s="973"/>
      <c r="DKJ193" s="973"/>
      <c r="DKK193" s="973"/>
      <c r="DKL193" s="973"/>
      <c r="DKM193" s="973"/>
      <c r="DKN193" s="973"/>
      <c r="DKO193" s="973"/>
      <c r="DKP193" s="973"/>
      <c r="DKQ193" s="973"/>
      <c r="DKR193" s="973"/>
      <c r="DKS193" s="973"/>
      <c r="DKT193" s="973"/>
      <c r="DKU193" s="973"/>
      <c r="DKV193" s="973"/>
      <c r="DKW193" s="973"/>
      <c r="DKX193" s="973"/>
      <c r="DKY193" s="973"/>
      <c r="DKZ193" s="973"/>
      <c r="DLA193" s="973"/>
      <c r="DLB193" s="973"/>
      <c r="DLC193" s="973"/>
      <c r="DLD193" s="973"/>
      <c r="DLE193" s="973"/>
      <c r="DLF193" s="973"/>
      <c r="DLG193" s="973"/>
      <c r="DLH193" s="973"/>
      <c r="DLI193" s="973"/>
      <c r="DLJ193" s="973"/>
      <c r="DLK193" s="973"/>
      <c r="DLL193" s="973"/>
      <c r="DLM193" s="973"/>
      <c r="DLN193" s="973"/>
      <c r="DLO193" s="973"/>
      <c r="DLP193" s="973"/>
      <c r="DLQ193" s="973"/>
      <c r="DLR193" s="973"/>
      <c r="DLS193" s="973"/>
      <c r="DLT193" s="973"/>
      <c r="DLU193" s="973"/>
      <c r="DLV193" s="973"/>
      <c r="DLW193" s="973"/>
      <c r="DLX193" s="973"/>
      <c r="DLY193" s="973"/>
      <c r="DLZ193" s="973"/>
      <c r="DMA193" s="973"/>
      <c r="DMB193" s="973"/>
      <c r="DMC193" s="973"/>
      <c r="DMD193" s="973"/>
      <c r="DME193" s="973"/>
      <c r="DMF193" s="973"/>
      <c r="DMG193" s="973"/>
      <c r="DMH193" s="973"/>
      <c r="DMI193" s="973"/>
      <c r="DMJ193" s="973"/>
      <c r="DMK193" s="973"/>
      <c r="DML193" s="973"/>
      <c r="DMM193" s="973"/>
      <c r="DMN193" s="973"/>
      <c r="DMO193" s="973"/>
      <c r="DMP193" s="973"/>
      <c r="DMQ193" s="973"/>
      <c r="DMR193" s="973"/>
      <c r="DMS193" s="973"/>
      <c r="DMT193" s="973"/>
      <c r="DMU193" s="973"/>
      <c r="DMV193" s="973"/>
      <c r="DMW193" s="973"/>
      <c r="DMX193" s="973"/>
      <c r="DMY193" s="973"/>
      <c r="DMZ193" s="973"/>
      <c r="DNA193" s="973"/>
      <c r="DNB193" s="973"/>
      <c r="DNC193" s="973"/>
      <c r="DND193" s="973"/>
      <c r="DNE193" s="973"/>
      <c r="DNF193" s="973"/>
      <c r="DNG193" s="973"/>
      <c r="DNH193" s="973"/>
      <c r="DNI193" s="973"/>
      <c r="DNJ193" s="973"/>
      <c r="DNK193" s="973"/>
      <c r="DNL193" s="973"/>
      <c r="DNM193" s="973"/>
      <c r="DNN193" s="973"/>
      <c r="DNO193" s="973"/>
      <c r="DNP193" s="973"/>
      <c r="DNQ193" s="973"/>
      <c r="DNR193" s="973"/>
      <c r="DNS193" s="973"/>
      <c r="DNT193" s="973"/>
      <c r="DNU193" s="973"/>
      <c r="DNV193" s="973"/>
      <c r="DNW193" s="973"/>
      <c r="DNX193" s="973"/>
      <c r="DNY193" s="973"/>
      <c r="DNZ193" s="973"/>
      <c r="DOA193" s="973"/>
      <c r="DOB193" s="973"/>
      <c r="DOC193" s="973"/>
      <c r="DOD193" s="973"/>
      <c r="DOE193" s="973"/>
      <c r="DOF193" s="973"/>
      <c r="DOG193" s="973"/>
      <c r="DOH193" s="973"/>
      <c r="DOI193" s="973"/>
      <c r="DOJ193" s="973"/>
      <c r="DOK193" s="973"/>
      <c r="DOL193" s="973"/>
      <c r="DOM193" s="973"/>
      <c r="DON193" s="973"/>
      <c r="DOO193" s="973"/>
      <c r="DOP193" s="973"/>
      <c r="DOQ193" s="973"/>
      <c r="DOR193" s="973"/>
      <c r="DOS193" s="973"/>
      <c r="DOT193" s="973"/>
      <c r="DOU193" s="973"/>
      <c r="DOV193" s="973"/>
      <c r="DOW193" s="973"/>
      <c r="DOX193" s="973"/>
      <c r="DOY193" s="973"/>
      <c r="DOZ193" s="973"/>
      <c r="DPA193" s="973"/>
      <c r="DPB193" s="973"/>
      <c r="DPC193" s="973"/>
      <c r="DPD193" s="973"/>
      <c r="DPE193" s="973"/>
      <c r="DPF193" s="973"/>
      <c r="DPG193" s="973"/>
      <c r="DPH193" s="973"/>
      <c r="DPI193" s="973"/>
      <c r="DPJ193" s="973"/>
      <c r="DPK193" s="973"/>
      <c r="DPL193" s="973"/>
      <c r="DPM193" s="973"/>
      <c r="DPN193" s="973"/>
      <c r="DPO193" s="973"/>
      <c r="DPP193" s="973"/>
      <c r="DPQ193" s="973"/>
      <c r="DPR193" s="973"/>
      <c r="DPS193" s="973"/>
      <c r="DPT193" s="973"/>
      <c r="DPU193" s="973"/>
      <c r="DPV193" s="973"/>
      <c r="DPW193" s="973"/>
      <c r="DPX193" s="973"/>
      <c r="DPY193" s="973"/>
      <c r="DPZ193" s="973"/>
      <c r="DQA193" s="973"/>
      <c r="DQB193" s="973"/>
      <c r="DQC193" s="973"/>
      <c r="DQD193" s="973"/>
      <c r="DQE193" s="973"/>
      <c r="DQF193" s="973"/>
      <c r="DQG193" s="973"/>
      <c r="DQH193" s="973"/>
      <c r="DQI193" s="973"/>
      <c r="DQJ193" s="973"/>
      <c r="DQK193" s="973"/>
      <c r="DQL193" s="973"/>
      <c r="DQM193" s="973"/>
      <c r="DQN193" s="973"/>
      <c r="DQO193" s="973"/>
      <c r="DQP193" s="973"/>
      <c r="DQQ193" s="973"/>
      <c r="DQR193" s="973"/>
      <c r="DQS193" s="973"/>
      <c r="DQT193" s="973"/>
      <c r="DQU193" s="973"/>
      <c r="DQV193" s="973"/>
      <c r="DQW193" s="973"/>
      <c r="DQX193" s="973"/>
      <c r="DQY193" s="973"/>
      <c r="DQZ193" s="973"/>
      <c r="DRA193" s="973"/>
      <c r="DRB193" s="973"/>
      <c r="DRC193" s="973"/>
      <c r="DRD193" s="973"/>
      <c r="DRE193" s="973"/>
      <c r="DRF193" s="973"/>
      <c r="DRG193" s="973"/>
      <c r="DRH193" s="973"/>
      <c r="DRI193" s="973"/>
      <c r="DRJ193" s="973"/>
      <c r="DRK193" s="973"/>
      <c r="DRL193" s="973"/>
      <c r="DRM193" s="973"/>
      <c r="DRN193" s="973"/>
      <c r="DRO193" s="973"/>
      <c r="DRP193" s="973"/>
      <c r="DRQ193" s="973"/>
      <c r="DRR193" s="973"/>
      <c r="DRS193" s="973"/>
      <c r="DRT193" s="973"/>
      <c r="DRU193" s="973"/>
      <c r="DRV193" s="973"/>
      <c r="DRW193" s="973"/>
      <c r="DRX193" s="973"/>
      <c r="DRY193" s="973"/>
      <c r="DRZ193" s="973"/>
      <c r="DSA193" s="973"/>
      <c r="DSB193" s="973"/>
      <c r="DSC193" s="973"/>
      <c r="DSD193" s="973"/>
      <c r="DSE193" s="973"/>
      <c r="DSF193" s="973"/>
      <c r="DSG193" s="973"/>
      <c r="DSH193" s="973"/>
      <c r="DSI193" s="973"/>
      <c r="DSJ193" s="973"/>
      <c r="DSK193" s="973"/>
      <c r="DSL193" s="973"/>
      <c r="DSM193" s="973"/>
      <c r="DSN193" s="973"/>
      <c r="DSO193" s="973"/>
      <c r="DSP193" s="973"/>
      <c r="DSQ193" s="973"/>
      <c r="DSR193" s="973"/>
      <c r="DSS193" s="973"/>
      <c r="DST193" s="973"/>
      <c r="DSU193" s="973"/>
      <c r="DSV193" s="973"/>
      <c r="DSW193" s="973"/>
      <c r="DSX193" s="973"/>
      <c r="DSY193" s="973"/>
      <c r="DSZ193" s="973"/>
      <c r="DTA193" s="973"/>
      <c r="DTB193" s="973"/>
      <c r="DTC193" s="973"/>
      <c r="DTD193" s="973"/>
      <c r="DTE193" s="973"/>
      <c r="DTF193" s="973"/>
      <c r="DTG193" s="973"/>
      <c r="DTH193" s="973"/>
      <c r="DTI193" s="973"/>
      <c r="DTJ193" s="973"/>
      <c r="DTK193" s="973"/>
      <c r="DTL193" s="973"/>
      <c r="DTM193" s="973"/>
      <c r="DTN193" s="973"/>
      <c r="DTO193" s="973"/>
      <c r="DTP193" s="973"/>
      <c r="DTQ193" s="973"/>
      <c r="DTR193" s="973"/>
      <c r="DTS193" s="973"/>
      <c r="DTT193" s="973"/>
      <c r="DTU193" s="973"/>
      <c r="DTV193" s="973"/>
      <c r="DTW193" s="973"/>
      <c r="DTX193" s="973"/>
      <c r="DTY193" s="973"/>
      <c r="DTZ193" s="973"/>
      <c r="DUA193" s="973"/>
      <c r="DUB193" s="973"/>
      <c r="DUC193" s="973"/>
      <c r="DUD193" s="973"/>
      <c r="DUE193" s="973"/>
      <c r="DUF193" s="973"/>
      <c r="DUG193" s="973"/>
      <c r="DUH193" s="973"/>
      <c r="DUI193" s="973"/>
      <c r="DUJ193" s="973"/>
      <c r="DUK193" s="973"/>
      <c r="DUL193" s="973"/>
      <c r="DUM193" s="973"/>
      <c r="DUN193" s="973"/>
      <c r="DUO193" s="973"/>
      <c r="DUP193" s="973"/>
      <c r="DUQ193" s="973"/>
      <c r="DUR193" s="973"/>
      <c r="DUS193" s="973"/>
      <c r="DUT193" s="973"/>
      <c r="DUU193" s="973"/>
      <c r="DUV193" s="973"/>
      <c r="DUW193" s="973"/>
      <c r="DUX193" s="973"/>
      <c r="DUY193" s="973"/>
      <c r="DUZ193" s="973"/>
      <c r="DVA193" s="973"/>
      <c r="DVB193" s="973"/>
      <c r="DVC193" s="973"/>
      <c r="DVD193" s="973"/>
      <c r="DVE193" s="973"/>
      <c r="DVF193" s="973"/>
      <c r="DVG193" s="973"/>
      <c r="DVH193" s="973"/>
      <c r="DVI193" s="973"/>
      <c r="DVJ193" s="973"/>
      <c r="DVK193" s="973"/>
      <c r="DVL193" s="973"/>
      <c r="DVM193" s="973"/>
      <c r="DVN193" s="973"/>
      <c r="DVO193" s="973"/>
      <c r="DVP193" s="973"/>
      <c r="DVQ193" s="973"/>
      <c r="DVR193" s="973"/>
      <c r="DVS193" s="973"/>
      <c r="DVT193" s="973"/>
      <c r="DVU193" s="973"/>
      <c r="DVV193" s="973"/>
      <c r="DVW193" s="973"/>
      <c r="DVX193" s="973"/>
      <c r="DVY193" s="973"/>
      <c r="DVZ193" s="973"/>
      <c r="DWA193" s="973"/>
      <c r="DWB193" s="973"/>
      <c r="DWC193" s="973"/>
      <c r="DWD193" s="973"/>
      <c r="DWE193" s="973"/>
      <c r="DWF193" s="973"/>
      <c r="DWG193" s="973"/>
      <c r="DWH193" s="973"/>
      <c r="DWI193" s="973"/>
      <c r="DWJ193" s="973"/>
      <c r="DWK193" s="973"/>
      <c r="DWL193" s="973"/>
      <c r="DWM193" s="973"/>
      <c r="DWN193" s="973"/>
      <c r="DWO193" s="973"/>
      <c r="DWP193" s="973"/>
      <c r="DWQ193" s="973"/>
      <c r="DWR193" s="973"/>
      <c r="DWS193" s="973"/>
      <c r="DWT193" s="973"/>
      <c r="DWU193" s="973"/>
      <c r="DWV193" s="973"/>
      <c r="DWW193" s="973"/>
      <c r="DWX193" s="973"/>
      <c r="DWY193" s="973"/>
      <c r="DWZ193" s="973"/>
      <c r="DXA193" s="973"/>
      <c r="DXB193" s="973"/>
      <c r="DXC193" s="973"/>
      <c r="DXD193" s="973"/>
      <c r="DXE193" s="973"/>
      <c r="DXF193" s="973"/>
      <c r="DXG193" s="973"/>
      <c r="DXH193" s="973"/>
      <c r="DXI193" s="973"/>
      <c r="DXJ193" s="973"/>
      <c r="DXK193" s="973"/>
      <c r="DXL193" s="973"/>
      <c r="DXM193" s="973"/>
      <c r="DXN193" s="973"/>
      <c r="DXO193" s="973"/>
      <c r="DXP193" s="973"/>
      <c r="DXQ193" s="973"/>
      <c r="DXR193" s="973"/>
      <c r="DXS193" s="973"/>
      <c r="DXT193" s="973"/>
      <c r="DXU193" s="973"/>
      <c r="DXV193" s="973"/>
      <c r="DXW193" s="973"/>
      <c r="DXX193" s="973"/>
      <c r="DXY193" s="973"/>
      <c r="DXZ193" s="973"/>
      <c r="DYA193" s="973"/>
      <c r="DYB193" s="973"/>
      <c r="DYC193" s="973"/>
      <c r="DYD193" s="973"/>
      <c r="DYE193" s="973"/>
      <c r="DYF193" s="973"/>
      <c r="DYG193" s="973"/>
      <c r="DYH193" s="973"/>
      <c r="DYI193" s="973"/>
      <c r="DYJ193" s="973"/>
      <c r="DYK193" s="973"/>
      <c r="DYL193" s="973"/>
      <c r="DYM193" s="973"/>
      <c r="DYN193" s="973"/>
      <c r="DYO193" s="973"/>
      <c r="DYP193" s="973"/>
      <c r="DYQ193" s="973"/>
      <c r="DYR193" s="973"/>
      <c r="DYS193" s="973"/>
      <c r="DYT193" s="973"/>
      <c r="DYU193" s="973"/>
      <c r="DYV193" s="973"/>
      <c r="DYW193" s="973"/>
      <c r="DYX193" s="973"/>
      <c r="DYY193" s="973"/>
      <c r="DYZ193" s="973"/>
      <c r="DZA193" s="973"/>
      <c r="DZB193" s="973"/>
      <c r="DZC193" s="973"/>
      <c r="DZD193" s="973"/>
      <c r="DZE193" s="973"/>
      <c r="DZF193" s="973"/>
      <c r="DZG193" s="973"/>
      <c r="DZH193" s="973"/>
      <c r="DZI193" s="973"/>
      <c r="DZJ193" s="973"/>
      <c r="DZK193" s="973"/>
      <c r="DZL193" s="973"/>
      <c r="DZM193" s="973"/>
      <c r="DZN193" s="973"/>
      <c r="DZO193" s="973"/>
      <c r="DZP193" s="973"/>
      <c r="DZQ193" s="973"/>
      <c r="DZR193" s="973"/>
      <c r="DZS193" s="973"/>
      <c r="DZT193" s="973"/>
      <c r="DZU193" s="973"/>
      <c r="DZV193" s="973"/>
      <c r="DZW193" s="973"/>
      <c r="DZX193" s="973"/>
      <c r="DZY193" s="973"/>
      <c r="DZZ193" s="973"/>
      <c r="EAA193" s="973"/>
      <c r="EAB193" s="973"/>
      <c r="EAC193" s="973"/>
      <c r="EAD193" s="973"/>
      <c r="EAE193" s="973"/>
      <c r="EAF193" s="973"/>
      <c r="EAG193" s="973"/>
      <c r="EAH193" s="973"/>
      <c r="EAI193" s="973"/>
      <c r="EAJ193" s="973"/>
      <c r="EAK193" s="973"/>
      <c r="EAL193" s="973"/>
      <c r="EAM193" s="973"/>
      <c r="EAN193" s="973"/>
      <c r="EAO193" s="973"/>
      <c r="EAP193" s="973"/>
      <c r="EAQ193" s="973"/>
      <c r="EAR193" s="973"/>
      <c r="EAS193" s="973"/>
      <c r="EAT193" s="973"/>
      <c r="EAU193" s="973"/>
      <c r="EAV193" s="973"/>
      <c r="EAW193" s="973"/>
      <c r="EAX193" s="973"/>
      <c r="EAY193" s="973"/>
      <c r="EAZ193" s="973"/>
      <c r="EBA193" s="973"/>
      <c r="EBB193" s="973"/>
      <c r="EBC193" s="973"/>
      <c r="EBD193" s="973"/>
      <c r="EBE193" s="973"/>
      <c r="EBF193" s="973"/>
      <c r="EBG193" s="973"/>
      <c r="EBH193" s="973"/>
      <c r="EBI193" s="973"/>
      <c r="EBJ193" s="973"/>
      <c r="EBK193" s="973"/>
      <c r="EBL193" s="973"/>
      <c r="EBM193" s="973"/>
      <c r="EBN193" s="973"/>
      <c r="EBO193" s="973"/>
      <c r="EBP193" s="973"/>
      <c r="EBQ193" s="973"/>
      <c r="EBR193" s="973"/>
      <c r="EBS193" s="973"/>
      <c r="EBT193" s="973"/>
      <c r="EBU193" s="973"/>
      <c r="EBV193" s="973"/>
      <c r="EBW193" s="973"/>
      <c r="EBX193" s="973"/>
      <c r="EBY193" s="973"/>
      <c r="EBZ193" s="973"/>
      <c r="ECA193" s="973"/>
      <c r="ECB193" s="973"/>
      <c r="ECC193" s="973"/>
      <c r="ECD193" s="973"/>
      <c r="ECE193" s="973"/>
      <c r="ECF193" s="973"/>
      <c r="ECG193" s="973"/>
      <c r="ECH193" s="973"/>
      <c r="ECI193" s="973"/>
      <c r="ECJ193" s="973"/>
      <c r="ECK193" s="973"/>
      <c r="ECL193" s="973"/>
      <c r="ECM193" s="973"/>
      <c r="ECN193" s="973"/>
      <c r="ECO193" s="973"/>
      <c r="ECP193" s="973"/>
      <c r="ECQ193" s="973"/>
      <c r="ECR193" s="973"/>
      <c r="ECS193" s="973"/>
      <c r="ECT193" s="973"/>
      <c r="ECU193" s="973"/>
      <c r="ECV193" s="973"/>
      <c r="ECW193" s="973"/>
      <c r="ECX193" s="973"/>
      <c r="ECY193" s="973"/>
      <c r="ECZ193" s="973"/>
      <c r="EDA193" s="973"/>
      <c r="EDB193" s="973"/>
      <c r="EDC193" s="973"/>
      <c r="EDD193" s="973"/>
      <c r="EDE193" s="973"/>
      <c r="EDF193" s="973"/>
      <c r="EDG193" s="973"/>
      <c r="EDH193" s="973"/>
      <c r="EDI193" s="973"/>
      <c r="EDJ193" s="973"/>
      <c r="EDK193" s="973"/>
      <c r="EDL193" s="973"/>
      <c r="EDM193" s="973"/>
      <c r="EDN193" s="973"/>
      <c r="EDO193" s="973"/>
      <c r="EDP193" s="973"/>
      <c r="EDQ193" s="973"/>
      <c r="EDR193" s="973"/>
      <c r="EDS193" s="973"/>
      <c r="EDT193" s="973"/>
      <c r="EDU193" s="973"/>
      <c r="EDV193" s="973"/>
      <c r="EDW193" s="973"/>
      <c r="EDX193" s="973"/>
      <c r="EDY193" s="973"/>
      <c r="EDZ193" s="973"/>
      <c r="EEA193" s="973"/>
      <c r="EEB193" s="973"/>
      <c r="EEC193" s="973"/>
      <c r="EED193" s="973"/>
      <c r="EEE193" s="973"/>
      <c r="EEF193" s="973"/>
      <c r="EEG193" s="973"/>
      <c r="EEH193" s="973"/>
      <c r="EEI193" s="973"/>
      <c r="EEJ193" s="973"/>
      <c r="EEK193" s="973"/>
      <c r="EEL193" s="973"/>
      <c r="EEM193" s="973"/>
      <c r="EEN193" s="973"/>
      <c r="EEO193" s="973"/>
      <c r="EEP193" s="973"/>
      <c r="EEQ193" s="973"/>
      <c r="EER193" s="973"/>
      <c r="EES193" s="973"/>
      <c r="EET193" s="973"/>
      <c r="EEU193" s="973"/>
      <c r="EEV193" s="973"/>
      <c r="EEW193" s="973"/>
      <c r="EEX193" s="973"/>
      <c r="EEY193" s="973"/>
      <c r="EEZ193" s="973"/>
      <c r="EFA193" s="973"/>
      <c r="EFB193" s="973"/>
      <c r="EFC193" s="973"/>
      <c r="EFD193" s="973"/>
      <c r="EFE193" s="973"/>
      <c r="EFF193" s="973"/>
      <c r="EFG193" s="973"/>
      <c r="EFH193" s="973"/>
      <c r="EFI193" s="973"/>
      <c r="EFJ193" s="973"/>
      <c r="EFK193" s="973"/>
      <c r="EFL193" s="973"/>
      <c r="EFM193" s="973"/>
      <c r="EFN193" s="973"/>
      <c r="EFO193" s="973"/>
      <c r="EFP193" s="973"/>
      <c r="EFQ193" s="973"/>
      <c r="EFR193" s="973"/>
      <c r="EFS193" s="973"/>
      <c r="EFT193" s="973"/>
      <c r="EFU193" s="973"/>
      <c r="EFV193" s="973"/>
      <c r="EFW193" s="973"/>
      <c r="EFX193" s="973"/>
      <c r="EFY193" s="973"/>
      <c r="EFZ193" s="973"/>
      <c r="EGA193" s="973"/>
      <c r="EGB193" s="973"/>
      <c r="EGC193" s="973"/>
      <c r="EGD193" s="973"/>
      <c r="EGE193" s="973"/>
      <c r="EGF193" s="973"/>
      <c r="EGG193" s="973"/>
      <c r="EGH193" s="973"/>
      <c r="EGI193" s="973"/>
      <c r="EGJ193" s="973"/>
      <c r="EGK193" s="973"/>
      <c r="EGL193" s="973"/>
      <c r="EGM193" s="973"/>
      <c r="EGN193" s="973"/>
      <c r="EGO193" s="973"/>
      <c r="EGP193" s="973"/>
      <c r="EGQ193" s="973"/>
      <c r="EGR193" s="973"/>
      <c r="EGS193" s="973"/>
      <c r="EGT193" s="973"/>
      <c r="EGU193" s="973"/>
      <c r="EGV193" s="973"/>
      <c r="EGW193" s="973"/>
      <c r="EGX193" s="973"/>
      <c r="EGY193" s="973"/>
      <c r="EGZ193" s="973"/>
      <c r="EHA193" s="973"/>
      <c r="EHB193" s="973"/>
      <c r="EHC193" s="973"/>
      <c r="EHD193" s="973"/>
      <c r="EHE193" s="973"/>
      <c r="EHF193" s="973"/>
      <c r="EHG193" s="973"/>
      <c r="EHH193" s="973"/>
      <c r="EHI193" s="973"/>
      <c r="EHJ193" s="973"/>
      <c r="EHK193" s="973"/>
      <c r="EHL193" s="973"/>
      <c r="EHM193" s="973"/>
      <c r="EHN193" s="973"/>
      <c r="EHO193" s="973"/>
      <c r="EHP193" s="973"/>
      <c r="EHQ193" s="973"/>
      <c r="EHR193" s="973"/>
      <c r="EHS193" s="973"/>
      <c r="EHT193" s="973"/>
      <c r="EHU193" s="973"/>
      <c r="EHV193" s="973"/>
      <c r="EHW193" s="973"/>
      <c r="EHX193" s="973"/>
      <c r="EHY193" s="973"/>
      <c r="EHZ193" s="973"/>
      <c r="EIA193" s="973"/>
      <c r="EIB193" s="973"/>
      <c r="EIC193" s="973"/>
      <c r="EID193" s="973"/>
      <c r="EIE193" s="973"/>
      <c r="EIF193" s="973"/>
      <c r="EIG193" s="973"/>
      <c r="EIH193" s="973"/>
      <c r="EII193" s="973"/>
      <c r="EIJ193" s="973"/>
      <c r="EIK193" s="973"/>
      <c r="EIL193" s="973"/>
      <c r="EIM193" s="973"/>
      <c r="EIN193" s="973"/>
      <c r="EIO193" s="973"/>
      <c r="EIP193" s="973"/>
      <c r="EIQ193" s="973"/>
      <c r="EIR193" s="973"/>
      <c r="EIS193" s="973"/>
      <c r="EIT193" s="973"/>
      <c r="EIU193" s="973"/>
      <c r="EIV193" s="973"/>
      <c r="EIW193" s="973"/>
      <c r="EIX193" s="973"/>
      <c r="EIY193" s="973"/>
      <c r="EIZ193" s="973"/>
      <c r="EJA193" s="973"/>
      <c r="EJB193" s="973"/>
      <c r="EJC193" s="973"/>
      <c r="EJD193" s="973"/>
      <c r="EJE193" s="973"/>
      <c r="EJF193" s="973"/>
      <c r="EJG193" s="973"/>
      <c r="EJH193" s="973"/>
      <c r="EJI193" s="973"/>
      <c r="EJJ193" s="973"/>
      <c r="EJK193" s="973"/>
      <c r="EJL193" s="973"/>
      <c r="EJM193" s="973"/>
      <c r="EJN193" s="973"/>
      <c r="EJO193" s="973"/>
      <c r="EJP193" s="973"/>
      <c r="EJQ193" s="973"/>
      <c r="EJR193" s="973"/>
      <c r="EJS193" s="973"/>
      <c r="EJT193" s="973"/>
      <c r="EJU193" s="973"/>
      <c r="EJV193" s="973"/>
      <c r="EJW193" s="973"/>
      <c r="EJX193" s="973"/>
      <c r="EJY193" s="973"/>
      <c r="EJZ193" s="973"/>
      <c r="EKA193" s="973"/>
      <c r="EKB193" s="973"/>
      <c r="EKC193" s="973"/>
      <c r="EKD193" s="973"/>
      <c r="EKE193" s="973"/>
      <c r="EKF193" s="973"/>
      <c r="EKG193" s="973"/>
      <c r="EKH193" s="973"/>
      <c r="EKI193" s="973"/>
      <c r="EKJ193" s="973"/>
      <c r="EKK193" s="973"/>
      <c r="EKL193" s="973"/>
      <c r="EKM193" s="973"/>
      <c r="EKN193" s="973"/>
      <c r="EKO193" s="973"/>
      <c r="EKP193" s="973"/>
      <c r="EKQ193" s="973"/>
      <c r="EKR193" s="973"/>
      <c r="EKS193" s="973"/>
      <c r="EKT193" s="973"/>
      <c r="EKU193" s="973"/>
      <c r="EKV193" s="973"/>
      <c r="EKW193" s="973"/>
      <c r="EKX193" s="973"/>
      <c r="EKY193" s="973"/>
      <c r="EKZ193" s="973"/>
      <c r="ELA193" s="973"/>
      <c r="ELB193" s="973"/>
      <c r="ELC193" s="973"/>
      <c r="ELD193" s="973"/>
      <c r="ELE193" s="973"/>
      <c r="ELF193" s="973"/>
      <c r="ELG193" s="973"/>
      <c r="ELH193" s="973"/>
      <c r="ELI193" s="973"/>
      <c r="ELJ193" s="973"/>
      <c r="ELK193" s="973"/>
      <c r="ELL193" s="973"/>
      <c r="ELM193" s="973"/>
      <c r="ELN193" s="973"/>
      <c r="ELO193" s="973"/>
      <c r="ELP193" s="973"/>
      <c r="ELQ193" s="973"/>
      <c r="ELR193" s="973"/>
      <c r="ELS193" s="973"/>
      <c r="ELT193" s="973"/>
      <c r="ELU193" s="973"/>
      <c r="ELV193" s="973"/>
      <c r="ELW193" s="973"/>
      <c r="ELX193" s="973"/>
      <c r="ELY193" s="973"/>
      <c r="ELZ193" s="973"/>
      <c r="EMA193" s="973"/>
      <c r="EMB193" s="973"/>
      <c r="EMC193" s="973"/>
      <c r="EMD193" s="973"/>
      <c r="EME193" s="973"/>
      <c r="EMF193" s="973"/>
      <c r="EMG193" s="973"/>
      <c r="EMH193" s="973"/>
      <c r="EMI193" s="973"/>
      <c r="EMJ193" s="973"/>
      <c r="EMK193" s="973"/>
      <c r="EML193" s="973"/>
      <c r="EMM193" s="973"/>
      <c r="EMN193" s="973"/>
      <c r="EMO193" s="973"/>
      <c r="EMP193" s="973"/>
      <c r="EMQ193" s="973"/>
      <c r="EMR193" s="973"/>
      <c r="EMS193" s="973"/>
      <c r="EMT193" s="973"/>
      <c r="EMU193" s="973"/>
      <c r="EMV193" s="973"/>
      <c r="EMW193" s="973"/>
      <c r="EMX193" s="973"/>
      <c r="EMY193" s="973"/>
      <c r="EMZ193" s="973"/>
      <c r="ENA193" s="973"/>
      <c r="ENB193" s="973"/>
      <c r="ENC193" s="973"/>
      <c r="END193" s="973"/>
      <c r="ENE193" s="973"/>
      <c r="ENF193" s="973"/>
      <c r="ENG193" s="973"/>
      <c r="ENH193" s="973"/>
      <c r="ENI193" s="973"/>
      <c r="ENJ193" s="973"/>
      <c r="ENK193" s="973"/>
      <c r="ENL193" s="973"/>
      <c r="ENM193" s="973"/>
      <c r="ENN193" s="973"/>
      <c r="ENO193" s="973"/>
      <c r="ENP193" s="973"/>
      <c r="ENQ193" s="973"/>
      <c r="ENR193" s="973"/>
      <c r="ENS193" s="973"/>
      <c r="ENT193" s="973"/>
      <c r="ENU193" s="973"/>
      <c r="ENV193" s="973"/>
      <c r="ENW193" s="973"/>
      <c r="ENX193" s="973"/>
      <c r="ENY193" s="973"/>
      <c r="ENZ193" s="973"/>
      <c r="EOA193" s="973"/>
      <c r="EOB193" s="973"/>
      <c r="EOC193" s="973"/>
      <c r="EOD193" s="973"/>
      <c r="EOE193" s="973"/>
      <c r="EOF193" s="973"/>
      <c r="EOG193" s="973"/>
      <c r="EOH193" s="973"/>
      <c r="EOI193" s="973"/>
      <c r="EOJ193" s="973"/>
      <c r="EOK193" s="973"/>
      <c r="EOL193" s="973"/>
      <c r="EOM193" s="973"/>
      <c r="EON193" s="973"/>
      <c r="EOO193" s="973"/>
      <c r="EOP193" s="973"/>
      <c r="EOQ193" s="973"/>
      <c r="EOR193" s="973"/>
      <c r="EOS193" s="973"/>
      <c r="EOT193" s="973"/>
      <c r="EOU193" s="973"/>
      <c r="EOV193" s="973"/>
      <c r="EOW193" s="973"/>
      <c r="EOX193" s="973"/>
      <c r="EOY193" s="973"/>
      <c r="EOZ193" s="973"/>
      <c r="EPA193" s="973"/>
      <c r="EPB193" s="973"/>
      <c r="EPC193" s="973"/>
      <c r="EPD193" s="973"/>
      <c r="EPE193" s="973"/>
      <c r="EPF193" s="973"/>
      <c r="EPG193" s="973"/>
      <c r="EPH193" s="973"/>
      <c r="EPI193" s="973"/>
      <c r="EPJ193" s="973"/>
      <c r="EPK193" s="973"/>
      <c r="EPL193" s="973"/>
      <c r="EPM193" s="973"/>
      <c r="EPN193" s="973"/>
      <c r="EPO193" s="973"/>
      <c r="EPP193" s="973"/>
      <c r="EPQ193" s="973"/>
      <c r="EPR193" s="973"/>
      <c r="EPS193" s="973"/>
      <c r="EPT193" s="973"/>
      <c r="EPU193" s="973"/>
      <c r="EPV193" s="973"/>
      <c r="EPW193" s="973"/>
      <c r="EPX193" s="973"/>
      <c r="EPY193" s="973"/>
      <c r="EPZ193" s="973"/>
      <c r="EQA193" s="973"/>
      <c r="EQB193" s="973"/>
      <c r="EQC193" s="973"/>
      <c r="EQD193" s="973"/>
      <c r="EQE193" s="973"/>
      <c r="EQF193" s="973"/>
      <c r="EQG193" s="973"/>
      <c r="EQH193" s="973"/>
      <c r="EQI193" s="973"/>
      <c r="EQJ193" s="973"/>
      <c r="EQK193" s="973"/>
      <c r="EQL193" s="973"/>
      <c r="EQM193" s="973"/>
      <c r="EQN193" s="973"/>
      <c r="EQO193" s="973"/>
      <c r="EQP193" s="973"/>
      <c r="EQQ193" s="973"/>
      <c r="EQR193" s="973"/>
      <c r="EQS193" s="973"/>
      <c r="EQT193" s="973"/>
      <c r="EQU193" s="973"/>
      <c r="EQV193" s="973"/>
      <c r="EQW193" s="973"/>
      <c r="EQX193" s="973"/>
      <c r="EQY193" s="973"/>
      <c r="EQZ193" s="973"/>
      <c r="ERA193" s="973"/>
      <c r="ERB193" s="973"/>
      <c r="ERC193" s="973"/>
      <c r="ERD193" s="973"/>
      <c r="ERE193" s="973"/>
      <c r="ERF193" s="973"/>
      <c r="ERG193" s="973"/>
      <c r="ERH193" s="973"/>
      <c r="ERI193" s="973"/>
      <c r="ERJ193" s="973"/>
      <c r="ERK193" s="973"/>
      <c r="ERL193" s="973"/>
      <c r="ERM193" s="973"/>
      <c r="ERN193" s="973"/>
      <c r="ERO193" s="973"/>
      <c r="ERP193" s="973"/>
      <c r="ERQ193" s="973"/>
      <c r="ERR193" s="973"/>
      <c r="ERS193" s="973"/>
      <c r="ERT193" s="973"/>
      <c r="ERU193" s="973"/>
      <c r="ERV193" s="973"/>
      <c r="ERW193" s="973"/>
      <c r="ERX193" s="973"/>
      <c r="ERY193" s="973"/>
      <c r="ERZ193" s="973"/>
      <c r="ESA193" s="973"/>
      <c r="ESB193" s="973"/>
      <c r="ESC193" s="973"/>
      <c r="ESD193" s="973"/>
      <c r="ESE193" s="973"/>
      <c r="ESF193" s="973"/>
      <c r="ESG193" s="973"/>
      <c r="ESH193" s="973"/>
      <c r="ESI193" s="973"/>
      <c r="ESJ193" s="973"/>
      <c r="ESK193" s="973"/>
      <c r="ESL193" s="973"/>
      <c r="ESM193" s="973"/>
      <c r="ESN193" s="973"/>
      <c r="ESO193" s="973"/>
      <c r="ESP193" s="973"/>
      <c r="ESQ193" s="973"/>
      <c r="ESR193" s="973"/>
      <c r="ESS193" s="973"/>
      <c r="EST193" s="973"/>
      <c r="ESU193" s="973"/>
      <c r="ESV193" s="973"/>
      <c r="ESW193" s="973"/>
      <c r="ESX193" s="973"/>
      <c r="ESY193" s="973"/>
      <c r="ESZ193" s="973"/>
      <c r="ETA193" s="973"/>
      <c r="ETB193" s="973"/>
      <c r="ETC193" s="973"/>
      <c r="ETD193" s="973"/>
      <c r="ETE193" s="973"/>
      <c r="ETF193" s="973"/>
      <c r="ETG193" s="973"/>
      <c r="ETH193" s="973"/>
      <c r="ETI193" s="973"/>
      <c r="ETJ193" s="973"/>
      <c r="ETK193" s="973"/>
      <c r="ETL193" s="973"/>
      <c r="ETM193" s="973"/>
      <c r="ETN193" s="973"/>
      <c r="ETO193" s="973"/>
      <c r="ETP193" s="973"/>
      <c r="ETQ193" s="973"/>
      <c r="ETR193" s="973"/>
      <c r="ETS193" s="973"/>
      <c r="ETT193" s="973"/>
      <c r="ETU193" s="973"/>
      <c r="ETV193" s="973"/>
      <c r="ETW193" s="973"/>
      <c r="ETX193" s="973"/>
      <c r="ETY193" s="973"/>
      <c r="ETZ193" s="973"/>
      <c r="EUA193" s="973"/>
      <c r="EUB193" s="973"/>
      <c r="EUC193" s="973"/>
      <c r="EUD193" s="973"/>
      <c r="EUE193" s="973"/>
      <c r="EUF193" s="973"/>
      <c r="EUG193" s="973"/>
      <c r="EUH193" s="973"/>
      <c r="EUI193" s="973"/>
      <c r="EUJ193" s="973"/>
      <c r="EUK193" s="973"/>
      <c r="EUL193" s="973"/>
      <c r="EUM193" s="973"/>
      <c r="EUN193" s="973"/>
      <c r="EUO193" s="973"/>
      <c r="EUP193" s="973"/>
      <c r="EUQ193" s="973"/>
      <c r="EUR193" s="973"/>
      <c r="EUS193" s="973"/>
      <c r="EUT193" s="973"/>
      <c r="EUU193" s="973"/>
      <c r="EUV193" s="973"/>
      <c r="EUW193" s="973"/>
      <c r="EUX193" s="973"/>
      <c r="EUY193" s="973"/>
      <c r="EUZ193" s="973"/>
      <c r="EVA193" s="973"/>
      <c r="EVB193" s="973"/>
      <c r="EVC193" s="973"/>
      <c r="EVD193" s="973"/>
      <c r="EVE193" s="973"/>
      <c r="EVF193" s="973"/>
      <c r="EVG193" s="973"/>
      <c r="EVH193" s="973"/>
      <c r="EVI193" s="973"/>
      <c r="EVJ193" s="973"/>
      <c r="EVK193" s="973"/>
      <c r="EVL193" s="973"/>
      <c r="EVM193" s="973"/>
      <c r="EVN193" s="973"/>
      <c r="EVO193" s="973"/>
      <c r="EVP193" s="973"/>
      <c r="EVQ193" s="973"/>
      <c r="EVR193" s="973"/>
      <c r="EVS193" s="973"/>
      <c r="EVT193" s="973"/>
      <c r="EVU193" s="973"/>
      <c r="EVV193" s="973"/>
      <c r="EVW193" s="973"/>
      <c r="EVX193" s="973"/>
      <c r="EVY193" s="973"/>
      <c r="EVZ193" s="973"/>
      <c r="EWA193" s="973"/>
      <c r="EWB193" s="973"/>
      <c r="EWC193" s="973"/>
      <c r="EWD193" s="973"/>
      <c r="EWE193" s="973"/>
      <c r="EWF193" s="973"/>
      <c r="EWG193" s="973"/>
      <c r="EWH193" s="973"/>
      <c r="EWI193" s="973"/>
      <c r="EWJ193" s="973"/>
      <c r="EWK193" s="973"/>
      <c r="EWL193" s="973"/>
      <c r="EWM193" s="973"/>
      <c r="EWN193" s="973"/>
      <c r="EWO193" s="973"/>
      <c r="EWP193" s="973"/>
      <c r="EWQ193" s="973"/>
      <c r="EWR193" s="973"/>
      <c r="EWS193" s="973"/>
      <c r="EWT193" s="973"/>
      <c r="EWU193" s="973"/>
      <c r="EWV193" s="973"/>
      <c r="EWW193" s="973"/>
      <c r="EWX193" s="973"/>
      <c r="EWY193" s="973"/>
      <c r="EWZ193" s="973"/>
      <c r="EXA193" s="973"/>
      <c r="EXB193" s="973"/>
      <c r="EXC193" s="973"/>
      <c r="EXD193" s="973"/>
      <c r="EXE193" s="973"/>
      <c r="EXF193" s="973"/>
      <c r="EXG193" s="973"/>
      <c r="EXH193" s="973"/>
      <c r="EXI193" s="973"/>
      <c r="EXJ193" s="973"/>
      <c r="EXK193" s="973"/>
      <c r="EXL193" s="973"/>
      <c r="EXM193" s="973"/>
      <c r="EXN193" s="973"/>
      <c r="EXO193" s="973"/>
      <c r="EXP193" s="973"/>
      <c r="EXQ193" s="973"/>
      <c r="EXR193" s="973"/>
      <c r="EXS193" s="973"/>
      <c r="EXT193" s="973"/>
      <c r="EXU193" s="973"/>
      <c r="EXV193" s="973"/>
      <c r="EXW193" s="973"/>
      <c r="EXX193" s="973"/>
      <c r="EXY193" s="973"/>
      <c r="EXZ193" s="973"/>
      <c r="EYA193" s="973"/>
      <c r="EYB193" s="973"/>
      <c r="EYC193" s="973"/>
      <c r="EYD193" s="973"/>
      <c r="EYE193" s="973"/>
      <c r="EYF193" s="973"/>
      <c r="EYG193" s="973"/>
      <c r="EYH193" s="973"/>
      <c r="EYI193" s="973"/>
      <c r="EYJ193" s="973"/>
      <c r="EYK193" s="973"/>
      <c r="EYL193" s="973"/>
      <c r="EYM193" s="973"/>
      <c r="EYN193" s="973"/>
      <c r="EYO193" s="973"/>
      <c r="EYP193" s="973"/>
      <c r="EYQ193" s="973"/>
      <c r="EYR193" s="973"/>
      <c r="EYS193" s="973"/>
      <c r="EYT193" s="973"/>
      <c r="EYU193" s="973"/>
      <c r="EYV193" s="973"/>
      <c r="EYW193" s="973"/>
      <c r="EYX193" s="973"/>
      <c r="EYY193" s="973"/>
      <c r="EYZ193" s="973"/>
      <c r="EZA193" s="973"/>
      <c r="EZB193" s="973"/>
      <c r="EZC193" s="973"/>
      <c r="EZD193" s="973"/>
      <c r="EZE193" s="973"/>
      <c r="EZF193" s="973"/>
      <c r="EZG193" s="973"/>
      <c r="EZH193" s="973"/>
      <c r="EZI193" s="973"/>
      <c r="EZJ193" s="973"/>
      <c r="EZK193" s="973"/>
      <c r="EZL193" s="973"/>
      <c r="EZM193" s="973"/>
      <c r="EZN193" s="973"/>
      <c r="EZO193" s="973"/>
      <c r="EZP193" s="973"/>
      <c r="EZQ193" s="973"/>
      <c r="EZR193" s="973"/>
      <c r="EZS193" s="973"/>
      <c r="EZT193" s="973"/>
      <c r="EZU193" s="973"/>
      <c r="EZV193" s="973"/>
      <c r="EZW193" s="973"/>
      <c r="EZX193" s="973"/>
      <c r="EZY193" s="973"/>
      <c r="EZZ193" s="973"/>
      <c r="FAA193" s="973"/>
      <c r="FAB193" s="973"/>
      <c r="FAC193" s="973"/>
      <c r="FAD193" s="973"/>
      <c r="FAE193" s="973"/>
      <c r="FAF193" s="973"/>
      <c r="FAG193" s="973"/>
      <c r="FAH193" s="973"/>
      <c r="FAI193" s="973"/>
      <c r="FAJ193" s="973"/>
      <c r="FAK193" s="973"/>
      <c r="FAL193" s="973"/>
      <c r="FAM193" s="973"/>
      <c r="FAN193" s="973"/>
      <c r="FAO193" s="973"/>
      <c r="FAP193" s="973"/>
      <c r="FAQ193" s="973"/>
      <c r="FAR193" s="973"/>
      <c r="FAS193" s="973"/>
      <c r="FAT193" s="973"/>
      <c r="FAU193" s="973"/>
      <c r="FAV193" s="973"/>
      <c r="FAW193" s="973"/>
      <c r="FAX193" s="973"/>
      <c r="FAY193" s="973"/>
      <c r="FAZ193" s="973"/>
      <c r="FBA193" s="973"/>
      <c r="FBB193" s="973"/>
      <c r="FBC193" s="973"/>
      <c r="FBD193" s="973"/>
      <c r="FBE193" s="973"/>
      <c r="FBF193" s="973"/>
      <c r="FBG193" s="973"/>
      <c r="FBH193" s="973"/>
      <c r="FBI193" s="973"/>
      <c r="FBJ193" s="973"/>
      <c r="FBK193" s="973"/>
      <c r="FBL193" s="973"/>
      <c r="FBM193" s="973"/>
      <c r="FBN193" s="973"/>
      <c r="FBO193" s="973"/>
      <c r="FBP193" s="973"/>
      <c r="FBQ193" s="973"/>
      <c r="FBR193" s="973"/>
      <c r="FBS193" s="973"/>
      <c r="FBT193" s="973"/>
      <c r="FBU193" s="973"/>
      <c r="FBV193" s="973"/>
      <c r="FBW193" s="973"/>
      <c r="FBX193" s="973"/>
      <c r="FBY193" s="973"/>
      <c r="FBZ193" s="973"/>
      <c r="FCA193" s="973"/>
      <c r="FCB193" s="973"/>
      <c r="FCC193" s="973"/>
      <c r="FCD193" s="973"/>
      <c r="FCE193" s="973"/>
      <c r="FCF193" s="973"/>
      <c r="FCG193" s="973"/>
      <c r="FCH193" s="973"/>
      <c r="FCI193" s="973"/>
      <c r="FCJ193" s="973"/>
      <c r="FCK193" s="973"/>
      <c r="FCL193" s="973"/>
      <c r="FCM193" s="973"/>
      <c r="FCN193" s="973"/>
      <c r="FCO193" s="973"/>
      <c r="FCP193" s="973"/>
      <c r="FCQ193" s="973"/>
      <c r="FCR193" s="973"/>
      <c r="FCS193" s="973"/>
      <c r="FCT193" s="973"/>
      <c r="FCU193" s="973"/>
      <c r="FCV193" s="973"/>
      <c r="FCW193" s="973"/>
      <c r="FCX193" s="973"/>
      <c r="FCY193" s="973"/>
      <c r="FCZ193" s="973"/>
      <c r="FDA193" s="973"/>
      <c r="FDB193" s="973"/>
      <c r="FDC193" s="973"/>
      <c r="FDD193" s="973"/>
      <c r="FDE193" s="973"/>
      <c r="FDF193" s="973"/>
      <c r="FDG193" s="973"/>
      <c r="FDH193" s="973"/>
      <c r="FDI193" s="973"/>
      <c r="FDJ193" s="973"/>
      <c r="FDK193" s="973"/>
      <c r="FDL193" s="973"/>
      <c r="FDM193" s="973"/>
      <c r="FDN193" s="973"/>
      <c r="FDO193" s="973"/>
      <c r="FDP193" s="973"/>
      <c r="FDQ193" s="973"/>
      <c r="FDR193" s="973"/>
      <c r="FDS193" s="973"/>
      <c r="FDT193" s="973"/>
      <c r="FDU193" s="973"/>
      <c r="FDV193" s="973"/>
      <c r="FDW193" s="973"/>
      <c r="FDX193" s="973"/>
      <c r="FDY193" s="973"/>
      <c r="FDZ193" s="973"/>
      <c r="FEA193" s="973"/>
      <c r="FEB193" s="973"/>
      <c r="FEC193" s="973"/>
      <c r="FED193" s="973"/>
      <c r="FEE193" s="973"/>
      <c r="FEF193" s="973"/>
      <c r="FEG193" s="973"/>
      <c r="FEH193" s="973"/>
      <c r="FEI193" s="973"/>
      <c r="FEJ193" s="973"/>
      <c r="FEK193" s="973"/>
      <c r="FEL193" s="973"/>
      <c r="FEM193" s="973"/>
      <c r="FEN193" s="973"/>
      <c r="FEO193" s="973"/>
      <c r="FEP193" s="973"/>
      <c r="FEQ193" s="973"/>
      <c r="FER193" s="973"/>
      <c r="FES193" s="973"/>
      <c r="FET193" s="973"/>
      <c r="FEU193" s="973"/>
      <c r="FEV193" s="973"/>
      <c r="FEW193" s="973"/>
      <c r="FEX193" s="973"/>
      <c r="FEY193" s="973"/>
      <c r="FEZ193" s="973"/>
      <c r="FFA193" s="973"/>
      <c r="FFB193" s="973"/>
      <c r="FFC193" s="973"/>
      <c r="FFD193" s="973"/>
      <c r="FFE193" s="973"/>
      <c r="FFF193" s="973"/>
      <c r="FFG193" s="973"/>
      <c r="FFH193" s="973"/>
      <c r="FFI193" s="973"/>
      <c r="FFJ193" s="973"/>
      <c r="FFK193" s="973"/>
      <c r="FFL193" s="973"/>
      <c r="FFM193" s="973"/>
      <c r="FFN193" s="973"/>
      <c r="FFO193" s="973"/>
      <c r="FFP193" s="973"/>
      <c r="FFQ193" s="973"/>
      <c r="FFR193" s="973"/>
      <c r="FFS193" s="973"/>
      <c r="FFT193" s="973"/>
      <c r="FFU193" s="973"/>
      <c r="FFV193" s="973"/>
      <c r="FFW193" s="973"/>
      <c r="FFX193" s="973"/>
      <c r="FFY193" s="973"/>
      <c r="FFZ193" s="973"/>
      <c r="FGA193" s="973"/>
      <c r="FGB193" s="973"/>
      <c r="FGC193" s="973"/>
      <c r="FGD193" s="973"/>
      <c r="FGE193" s="973"/>
      <c r="FGF193" s="973"/>
      <c r="FGG193" s="973"/>
      <c r="FGH193" s="973"/>
      <c r="FGI193" s="973"/>
      <c r="FGJ193" s="973"/>
      <c r="FGK193" s="973"/>
      <c r="FGL193" s="973"/>
      <c r="FGM193" s="973"/>
      <c r="FGN193" s="973"/>
      <c r="FGO193" s="973"/>
      <c r="FGP193" s="973"/>
      <c r="FGQ193" s="973"/>
      <c r="FGR193" s="973"/>
      <c r="FGS193" s="973"/>
      <c r="FGT193" s="973"/>
      <c r="FGU193" s="973"/>
      <c r="FGV193" s="973"/>
      <c r="FGW193" s="973"/>
      <c r="FGX193" s="973"/>
      <c r="FGY193" s="973"/>
      <c r="FGZ193" s="973"/>
      <c r="FHA193" s="973"/>
      <c r="FHB193" s="973"/>
      <c r="FHC193" s="973"/>
      <c r="FHD193" s="973"/>
      <c r="FHE193" s="973"/>
      <c r="FHF193" s="973"/>
      <c r="FHG193" s="973"/>
      <c r="FHH193" s="973"/>
      <c r="FHI193" s="973"/>
      <c r="FHJ193" s="973"/>
      <c r="FHK193" s="973"/>
      <c r="FHL193" s="973"/>
      <c r="FHM193" s="973"/>
      <c r="FHN193" s="973"/>
      <c r="FHO193" s="973"/>
      <c r="FHP193" s="973"/>
      <c r="FHQ193" s="973"/>
      <c r="FHR193" s="973"/>
      <c r="FHS193" s="973"/>
      <c r="FHT193" s="973"/>
      <c r="FHU193" s="973"/>
      <c r="FHV193" s="973"/>
      <c r="FHW193" s="973"/>
      <c r="FHX193" s="973"/>
      <c r="FHY193" s="973"/>
      <c r="FHZ193" s="973"/>
      <c r="FIA193" s="973"/>
      <c r="FIB193" s="973"/>
      <c r="FIC193" s="973"/>
      <c r="FID193" s="973"/>
      <c r="FIE193" s="973"/>
      <c r="FIF193" s="973"/>
      <c r="FIG193" s="973"/>
      <c r="FIH193" s="973"/>
      <c r="FII193" s="973"/>
      <c r="FIJ193" s="973"/>
      <c r="FIK193" s="973"/>
      <c r="FIL193" s="973"/>
      <c r="FIM193" s="973"/>
      <c r="FIN193" s="973"/>
      <c r="FIO193" s="973"/>
      <c r="FIP193" s="973"/>
      <c r="FIQ193" s="973"/>
      <c r="FIR193" s="973"/>
      <c r="FIS193" s="973"/>
      <c r="FIT193" s="973"/>
      <c r="FIU193" s="973"/>
      <c r="FIV193" s="973"/>
      <c r="FIW193" s="973"/>
      <c r="FIX193" s="973"/>
      <c r="FIY193" s="973"/>
      <c r="FIZ193" s="973"/>
      <c r="FJA193" s="973"/>
      <c r="FJB193" s="973"/>
      <c r="FJC193" s="973"/>
      <c r="FJD193" s="973"/>
      <c r="FJE193" s="973"/>
      <c r="FJF193" s="973"/>
      <c r="FJG193" s="973"/>
      <c r="FJH193" s="973"/>
      <c r="FJI193" s="973"/>
      <c r="FJJ193" s="973"/>
      <c r="FJK193" s="973"/>
      <c r="FJL193" s="973"/>
      <c r="FJM193" s="973"/>
      <c r="FJN193" s="973"/>
      <c r="FJO193" s="973"/>
      <c r="FJP193" s="973"/>
      <c r="FJQ193" s="973"/>
      <c r="FJR193" s="973"/>
      <c r="FJS193" s="973"/>
      <c r="FJT193" s="973"/>
      <c r="FJU193" s="973"/>
      <c r="FJV193" s="973"/>
      <c r="FJW193" s="973"/>
      <c r="FJX193" s="973"/>
      <c r="FJY193" s="973"/>
      <c r="FJZ193" s="973"/>
      <c r="FKA193" s="973"/>
      <c r="FKB193" s="973"/>
      <c r="FKC193" s="973"/>
      <c r="FKD193" s="973"/>
      <c r="FKE193" s="973"/>
      <c r="FKF193" s="973"/>
      <c r="FKG193" s="973"/>
      <c r="FKH193" s="973"/>
      <c r="FKI193" s="973"/>
      <c r="FKJ193" s="973"/>
      <c r="FKK193" s="973"/>
      <c r="FKL193" s="973"/>
      <c r="FKM193" s="973"/>
      <c r="FKN193" s="973"/>
      <c r="FKO193" s="973"/>
      <c r="FKP193" s="973"/>
      <c r="FKQ193" s="973"/>
      <c r="FKR193" s="973"/>
      <c r="FKS193" s="973"/>
      <c r="FKT193" s="973"/>
      <c r="FKU193" s="973"/>
      <c r="FKV193" s="973"/>
      <c r="FKW193" s="973"/>
      <c r="FKX193" s="973"/>
      <c r="FKY193" s="973"/>
      <c r="FKZ193" s="973"/>
      <c r="FLA193" s="973"/>
      <c r="FLB193" s="973"/>
      <c r="FLC193" s="973"/>
      <c r="FLD193" s="973"/>
      <c r="FLE193" s="973"/>
      <c r="FLF193" s="973"/>
      <c r="FLG193" s="973"/>
      <c r="FLH193" s="973"/>
      <c r="FLI193" s="973"/>
      <c r="FLJ193" s="973"/>
      <c r="FLK193" s="973"/>
      <c r="FLL193" s="973"/>
      <c r="FLM193" s="973"/>
      <c r="FLN193" s="973"/>
      <c r="FLO193" s="973"/>
      <c r="FLP193" s="973"/>
      <c r="FLQ193" s="973"/>
      <c r="FLR193" s="973"/>
      <c r="FLS193" s="973"/>
      <c r="FLT193" s="973"/>
      <c r="FLU193" s="973"/>
      <c r="FLV193" s="973"/>
      <c r="FLW193" s="973"/>
      <c r="FLX193" s="973"/>
      <c r="FLY193" s="973"/>
      <c r="FLZ193" s="973"/>
      <c r="FMA193" s="973"/>
      <c r="FMB193" s="973"/>
      <c r="FMC193" s="973"/>
      <c r="FMD193" s="973"/>
      <c r="FME193" s="973"/>
      <c r="FMF193" s="973"/>
      <c r="FMG193" s="973"/>
      <c r="FMH193" s="973"/>
      <c r="FMI193" s="973"/>
      <c r="FMJ193" s="973"/>
      <c r="FMK193" s="973"/>
      <c r="FML193" s="973"/>
      <c r="FMM193" s="973"/>
      <c r="FMN193" s="973"/>
      <c r="FMO193" s="973"/>
      <c r="FMP193" s="973"/>
      <c r="FMQ193" s="973"/>
      <c r="FMR193" s="973"/>
      <c r="FMS193" s="973"/>
      <c r="FMT193" s="973"/>
      <c r="FMU193" s="973"/>
      <c r="FMV193" s="973"/>
      <c r="FMW193" s="973"/>
      <c r="FMX193" s="973"/>
      <c r="FMY193" s="973"/>
      <c r="FMZ193" s="973"/>
      <c r="FNA193" s="973"/>
      <c r="FNB193" s="973"/>
      <c r="FNC193" s="973"/>
      <c r="FND193" s="973"/>
      <c r="FNE193" s="973"/>
      <c r="FNF193" s="973"/>
      <c r="FNG193" s="973"/>
      <c r="FNH193" s="973"/>
      <c r="FNI193" s="973"/>
      <c r="FNJ193" s="973"/>
      <c r="FNK193" s="973"/>
      <c r="FNL193" s="973"/>
      <c r="FNM193" s="973"/>
      <c r="FNN193" s="973"/>
      <c r="FNO193" s="973"/>
      <c r="FNP193" s="973"/>
      <c r="FNQ193" s="973"/>
      <c r="FNR193" s="973"/>
      <c r="FNS193" s="973"/>
      <c r="FNT193" s="973"/>
      <c r="FNU193" s="973"/>
      <c r="FNV193" s="973"/>
      <c r="FNW193" s="973"/>
      <c r="FNX193" s="973"/>
      <c r="FNY193" s="973"/>
      <c r="FNZ193" s="973"/>
      <c r="FOA193" s="973"/>
      <c r="FOB193" s="973"/>
      <c r="FOC193" s="973"/>
      <c r="FOD193" s="973"/>
      <c r="FOE193" s="973"/>
      <c r="FOF193" s="973"/>
      <c r="FOG193" s="973"/>
      <c r="FOH193" s="973"/>
      <c r="FOI193" s="973"/>
      <c r="FOJ193" s="973"/>
      <c r="FOK193" s="973"/>
      <c r="FOL193" s="973"/>
      <c r="FOM193" s="973"/>
      <c r="FON193" s="973"/>
      <c r="FOO193" s="973"/>
      <c r="FOP193" s="973"/>
      <c r="FOQ193" s="973"/>
      <c r="FOR193" s="973"/>
      <c r="FOS193" s="973"/>
      <c r="FOT193" s="973"/>
      <c r="FOU193" s="973"/>
      <c r="FOV193" s="973"/>
      <c r="FOW193" s="973"/>
      <c r="FOX193" s="973"/>
      <c r="FOY193" s="973"/>
      <c r="FOZ193" s="973"/>
      <c r="FPA193" s="973"/>
      <c r="FPB193" s="973"/>
      <c r="FPC193" s="973"/>
      <c r="FPD193" s="973"/>
      <c r="FPE193" s="973"/>
      <c r="FPF193" s="973"/>
      <c r="FPG193" s="973"/>
      <c r="FPH193" s="973"/>
      <c r="FPI193" s="973"/>
      <c r="FPJ193" s="973"/>
      <c r="FPK193" s="973"/>
      <c r="FPL193" s="973"/>
      <c r="FPM193" s="973"/>
      <c r="FPN193" s="973"/>
      <c r="FPO193" s="973"/>
      <c r="FPP193" s="973"/>
      <c r="FPQ193" s="973"/>
      <c r="FPR193" s="973"/>
      <c r="FPS193" s="973"/>
      <c r="FPT193" s="973"/>
      <c r="FPU193" s="973"/>
      <c r="FPV193" s="973"/>
      <c r="FPW193" s="973"/>
      <c r="FPX193" s="973"/>
      <c r="FPY193" s="973"/>
      <c r="FPZ193" s="973"/>
      <c r="FQA193" s="973"/>
      <c r="FQB193" s="973"/>
      <c r="FQC193" s="973"/>
      <c r="FQD193" s="973"/>
      <c r="FQE193" s="973"/>
      <c r="FQF193" s="973"/>
      <c r="FQG193" s="973"/>
      <c r="FQH193" s="973"/>
      <c r="FQI193" s="973"/>
      <c r="FQJ193" s="973"/>
      <c r="FQK193" s="973"/>
      <c r="FQL193" s="973"/>
      <c r="FQM193" s="973"/>
      <c r="FQN193" s="973"/>
      <c r="FQO193" s="973"/>
      <c r="FQP193" s="973"/>
      <c r="FQQ193" s="973"/>
      <c r="FQR193" s="973"/>
      <c r="FQS193" s="973"/>
      <c r="FQT193" s="973"/>
      <c r="FQU193" s="973"/>
      <c r="FQV193" s="973"/>
      <c r="FQW193" s="973"/>
      <c r="FQX193" s="973"/>
      <c r="FQY193" s="973"/>
      <c r="FQZ193" s="973"/>
      <c r="FRA193" s="973"/>
      <c r="FRB193" s="973"/>
      <c r="FRC193" s="973"/>
      <c r="FRD193" s="973"/>
      <c r="FRE193" s="973"/>
      <c r="FRF193" s="973"/>
      <c r="FRG193" s="973"/>
      <c r="FRH193" s="973"/>
      <c r="FRI193" s="973"/>
      <c r="FRJ193" s="973"/>
      <c r="FRK193" s="973"/>
      <c r="FRL193" s="973"/>
      <c r="FRM193" s="973"/>
      <c r="FRN193" s="973"/>
      <c r="FRO193" s="973"/>
      <c r="FRP193" s="973"/>
      <c r="FRQ193" s="973"/>
      <c r="FRR193" s="973"/>
      <c r="FRS193" s="973"/>
      <c r="FRT193" s="973"/>
      <c r="FRU193" s="973"/>
      <c r="FRV193" s="973"/>
      <c r="FRW193" s="973"/>
      <c r="FRX193" s="973"/>
      <c r="FRY193" s="973"/>
      <c r="FRZ193" s="973"/>
      <c r="FSA193" s="973"/>
      <c r="FSB193" s="973"/>
      <c r="FSC193" s="973"/>
      <c r="FSD193" s="973"/>
      <c r="FSE193" s="973"/>
      <c r="FSF193" s="973"/>
      <c r="FSG193" s="973"/>
      <c r="FSH193" s="973"/>
      <c r="FSI193" s="973"/>
      <c r="FSJ193" s="973"/>
      <c r="FSK193" s="973"/>
      <c r="FSL193" s="973"/>
      <c r="FSM193" s="973"/>
      <c r="FSN193" s="973"/>
      <c r="FSO193" s="973"/>
      <c r="FSP193" s="973"/>
      <c r="FSQ193" s="973"/>
      <c r="FSR193" s="973"/>
      <c r="FSS193" s="973"/>
      <c r="FST193" s="973"/>
      <c r="FSU193" s="973"/>
      <c r="FSV193" s="973"/>
      <c r="FSW193" s="973"/>
      <c r="FSX193" s="973"/>
      <c r="FSY193" s="973"/>
      <c r="FSZ193" s="973"/>
      <c r="FTA193" s="973"/>
      <c r="FTB193" s="973"/>
      <c r="FTC193" s="973"/>
      <c r="FTD193" s="973"/>
      <c r="FTE193" s="973"/>
      <c r="FTF193" s="973"/>
      <c r="FTG193" s="973"/>
      <c r="FTH193" s="973"/>
      <c r="FTI193" s="973"/>
      <c r="FTJ193" s="973"/>
      <c r="FTK193" s="973"/>
      <c r="FTL193" s="973"/>
      <c r="FTM193" s="973"/>
      <c r="FTN193" s="973"/>
      <c r="FTO193" s="973"/>
      <c r="FTP193" s="973"/>
      <c r="FTQ193" s="973"/>
      <c r="FTR193" s="973"/>
      <c r="FTS193" s="973"/>
      <c r="FTT193" s="973"/>
      <c r="FTU193" s="973"/>
      <c r="FTV193" s="973"/>
      <c r="FTW193" s="973"/>
      <c r="FTX193" s="973"/>
      <c r="FTY193" s="973"/>
      <c r="FTZ193" s="973"/>
      <c r="FUA193" s="973"/>
      <c r="FUB193" s="973"/>
      <c r="FUC193" s="973"/>
      <c r="FUD193" s="973"/>
      <c r="FUE193" s="973"/>
      <c r="FUF193" s="973"/>
      <c r="FUG193" s="973"/>
      <c r="FUH193" s="973"/>
      <c r="FUI193" s="973"/>
      <c r="FUJ193" s="973"/>
      <c r="FUK193" s="973"/>
      <c r="FUL193" s="973"/>
      <c r="FUM193" s="973"/>
      <c r="FUN193" s="973"/>
      <c r="FUO193" s="973"/>
      <c r="FUP193" s="973"/>
      <c r="FUQ193" s="973"/>
      <c r="FUR193" s="973"/>
      <c r="FUS193" s="973"/>
      <c r="FUT193" s="973"/>
      <c r="FUU193" s="973"/>
      <c r="FUV193" s="973"/>
      <c r="FUW193" s="973"/>
      <c r="FUX193" s="973"/>
      <c r="FUY193" s="973"/>
      <c r="FUZ193" s="973"/>
      <c r="FVA193" s="973"/>
      <c r="FVB193" s="973"/>
      <c r="FVC193" s="973"/>
      <c r="FVD193" s="973"/>
      <c r="FVE193" s="973"/>
      <c r="FVF193" s="973"/>
      <c r="FVG193" s="973"/>
      <c r="FVH193" s="973"/>
      <c r="FVI193" s="973"/>
      <c r="FVJ193" s="973"/>
      <c r="FVK193" s="973"/>
      <c r="FVL193" s="973"/>
      <c r="FVM193" s="973"/>
      <c r="FVN193" s="973"/>
      <c r="FVO193" s="973"/>
      <c r="FVP193" s="973"/>
      <c r="FVQ193" s="973"/>
      <c r="FVR193" s="973"/>
      <c r="FVS193" s="973"/>
      <c r="FVT193" s="973"/>
      <c r="FVU193" s="973"/>
      <c r="FVV193" s="973"/>
      <c r="FVW193" s="973"/>
      <c r="FVX193" s="973"/>
      <c r="FVY193" s="973"/>
      <c r="FVZ193" s="973"/>
      <c r="FWA193" s="973"/>
      <c r="FWB193" s="973"/>
      <c r="FWC193" s="973"/>
      <c r="FWD193" s="973"/>
      <c r="FWE193" s="973"/>
      <c r="FWF193" s="973"/>
      <c r="FWG193" s="973"/>
      <c r="FWH193" s="973"/>
      <c r="FWI193" s="973"/>
      <c r="FWJ193" s="973"/>
      <c r="FWK193" s="973"/>
      <c r="FWL193" s="973"/>
      <c r="FWM193" s="973"/>
      <c r="FWN193" s="973"/>
      <c r="FWO193" s="973"/>
      <c r="FWP193" s="973"/>
      <c r="FWQ193" s="973"/>
      <c r="FWR193" s="973"/>
      <c r="FWS193" s="973"/>
      <c r="FWT193" s="973"/>
      <c r="FWU193" s="973"/>
      <c r="FWV193" s="973"/>
      <c r="FWW193" s="973"/>
      <c r="FWX193" s="973"/>
      <c r="FWY193" s="973"/>
      <c r="FWZ193" s="973"/>
      <c r="FXA193" s="973"/>
      <c r="FXB193" s="973"/>
      <c r="FXC193" s="973"/>
      <c r="FXD193" s="973"/>
      <c r="FXE193" s="973"/>
      <c r="FXF193" s="973"/>
      <c r="FXG193" s="973"/>
      <c r="FXH193" s="973"/>
      <c r="FXI193" s="973"/>
      <c r="FXJ193" s="973"/>
      <c r="FXK193" s="973"/>
      <c r="FXL193" s="973"/>
      <c r="FXM193" s="973"/>
      <c r="FXN193" s="973"/>
      <c r="FXO193" s="973"/>
      <c r="FXP193" s="973"/>
      <c r="FXQ193" s="973"/>
      <c r="FXR193" s="973"/>
      <c r="FXS193" s="973"/>
      <c r="FXT193" s="973"/>
      <c r="FXU193" s="973"/>
      <c r="FXV193" s="973"/>
      <c r="FXW193" s="973"/>
      <c r="FXX193" s="973"/>
      <c r="FXY193" s="973"/>
      <c r="FXZ193" s="973"/>
      <c r="FYA193" s="973"/>
      <c r="FYB193" s="973"/>
      <c r="FYC193" s="973"/>
      <c r="FYD193" s="973"/>
      <c r="FYE193" s="973"/>
      <c r="FYF193" s="973"/>
      <c r="FYG193" s="973"/>
      <c r="FYH193" s="973"/>
      <c r="FYI193" s="973"/>
      <c r="FYJ193" s="973"/>
      <c r="FYK193" s="973"/>
      <c r="FYL193" s="973"/>
      <c r="FYM193" s="973"/>
      <c r="FYN193" s="973"/>
      <c r="FYO193" s="973"/>
      <c r="FYP193" s="973"/>
      <c r="FYQ193" s="973"/>
      <c r="FYR193" s="973"/>
      <c r="FYS193" s="973"/>
      <c r="FYT193" s="973"/>
      <c r="FYU193" s="973"/>
      <c r="FYV193" s="973"/>
      <c r="FYW193" s="973"/>
      <c r="FYX193" s="973"/>
      <c r="FYY193" s="973"/>
      <c r="FYZ193" s="973"/>
      <c r="FZA193" s="973"/>
      <c r="FZB193" s="973"/>
      <c r="FZC193" s="973"/>
      <c r="FZD193" s="973"/>
      <c r="FZE193" s="973"/>
      <c r="FZF193" s="973"/>
      <c r="FZG193" s="973"/>
      <c r="FZH193" s="973"/>
      <c r="FZI193" s="973"/>
      <c r="FZJ193" s="973"/>
      <c r="FZK193" s="973"/>
      <c r="FZL193" s="973"/>
      <c r="FZM193" s="973"/>
      <c r="FZN193" s="973"/>
      <c r="FZO193" s="973"/>
      <c r="FZP193" s="973"/>
      <c r="FZQ193" s="973"/>
      <c r="FZR193" s="973"/>
      <c r="FZS193" s="973"/>
      <c r="FZT193" s="973"/>
      <c r="FZU193" s="973"/>
      <c r="FZV193" s="973"/>
      <c r="FZW193" s="973"/>
      <c r="FZX193" s="973"/>
      <c r="FZY193" s="973"/>
      <c r="FZZ193" s="973"/>
      <c r="GAA193" s="973"/>
      <c r="GAB193" s="973"/>
      <c r="GAC193" s="973"/>
      <c r="GAD193" s="973"/>
      <c r="GAE193" s="973"/>
      <c r="GAF193" s="973"/>
      <c r="GAG193" s="973"/>
      <c r="GAH193" s="973"/>
      <c r="GAI193" s="973"/>
      <c r="GAJ193" s="973"/>
      <c r="GAK193" s="973"/>
      <c r="GAL193" s="973"/>
      <c r="GAM193" s="973"/>
      <c r="GAN193" s="973"/>
      <c r="GAO193" s="973"/>
      <c r="GAP193" s="973"/>
      <c r="GAQ193" s="973"/>
      <c r="GAR193" s="973"/>
      <c r="GAS193" s="973"/>
      <c r="GAT193" s="973"/>
      <c r="GAU193" s="973"/>
      <c r="GAV193" s="973"/>
      <c r="GAW193" s="973"/>
      <c r="GAX193" s="973"/>
      <c r="GAY193" s="973"/>
      <c r="GAZ193" s="973"/>
      <c r="GBA193" s="973"/>
      <c r="GBB193" s="973"/>
      <c r="GBC193" s="973"/>
      <c r="GBD193" s="973"/>
      <c r="GBE193" s="973"/>
      <c r="GBF193" s="973"/>
      <c r="GBG193" s="973"/>
      <c r="GBH193" s="973"/>
      <c r="GBI193" s="973"/>
      <c r="GBJ193" s="973"/>
      <c r="GBK193" s="973"/>
      <c r="GBL193" s="973"/>
      <c r="GBM193" s="973"/>
      <c r="GBN193" s="973"/>
      <c r="GBO193" s="973"/>
      <c r="GBP193" s="973"/>
      <c r="GBQ193" s="973"/>
      <c r="GBR193" s="973"/>
      <c r="GBS193" s="973"/>
      <c r="GBT193" s="973"/>
      <c r="GBU193" s="973"/>
      <c r="GBV193" s="973"/>
      <c r="GBW193" s="973"/>
      <c r="GBX193" s="973"/>
      <c r="GBY193" s="973"/>
      <c r="GBZ193" s="973"/>
      <c r="GCA193" s="973"/>
      <c r="GCB193" s="973"/>
      <c r="GCC193" s="973"/>
      <c r="GCD193" s="973"/>
      <c r="GCE193" s="973"/>
      <c r="GCF193" s="973"/>
      <c r="GCG193" s="973"/>
      <c r="GCH193" s="973"/>
      <c r="GCI193" s="973"/>
      <c r="GCJ193" s="973"/>
      <c r="GCK193" s="973"/>
      <c r="GCL193" s="973"/>
      <c r="GCM193" s="973"/>
      <c r="GCN193" s="973"/>
      <c r="GCO193" s="973"/>
      <c r="GCP193" s="973"/>
      <c r="GCQ193" s="973"/>
      <c r="GCR193" s="973"/>
      <c r="GCS193" s="973"/>
      <c r="GCT193" s="973"/>
      <c r="GCU193" s="973"/>
      <c r="GCV193" s="973"/>
      <c r="GCW193" s="973"/>
      <c r="GCX193" s="973"/>
      <c r="GCY193" s="973"/>
      <c r="GCZ193" s="973"/>
      <c r="GDA193" s="973"/>
      <c r="GDB193" s="973"/>
      <c r="GDC193" s="973"/>
      <c r="GDD193" s="973"/>
      <c r="GDE193" s="973"/>
      <c r="GDF193" s="973"/>
      <c r="GDG193" s="973"/>
      <c r="GDH193" s="973"/>
      <c r="GDI193" s="973"/>
      <c r="GDJ193" s="973"/>
      <c r="GDK193" s="973"/>
      <c r="GDL193" s="973"/>
      <c r="GDM193" s="973"/>
      <c r="GDN193" s="973"/>
      <c r="GDO193" s="973"/>
      <c r="GDP193" s="973"/>
      <c r="GDQ193" s="973"/>
      <c r="GDR193" s="973"/>
      <c r="GDS193" s="973"/>
      <c r="GDT193" s="973"/>
      <c r="GDU193" s="973"/>
      <c r="GDV193" s="973"/>
      <c r="GDW193" s="973"/>
      <c r="GDX193" s="973"/>
      <c r="GDY193" s="973"/>
      <c r="GDZ193" s="973"/>
      <c r="GEA193" s="973"/>
      <c r="GEB193" s="973"/>
      <c r="GEC193" s="973"/>
      <c r="GED193" s="973"/>
      <c r="GEE193" s="973"/>
      <c r="GEF193" s="973"/>
      <c r="GEG193" s="973"/>
      <c r="GEH193" s="973"/>
      <c r="GEI193" s="973"/>
      <c r="GEJ193" s="973"/>
      <c r="GEK193" s="973"/>
      <c r="GEL193" s="973"/>
      <c r="GEM193" s="973"/>
      <c r="GEN193" s="973"/>
      <c r="GEO193" s="973"/>
      <c r="GEP193" s="973"/>
      <c r="GEQ193" s="973"/>
      <c r="GER193" s="973"/>
      <c r="GES193" s="973"/>
      <c r="GET193" s="973"/>
      <c r="GEU193" s="973"/>
      <c r="GEV193" s="973"/>
      <c r="GEW193" s="973"/>
      <c r="GEX193" s="973"/>
      <c r="GEY193" s="973"/>
      <c r="GEZ193" s="973"/>
      <c r="GFA193" s="973"/>
      <c r="GFB193" s="973"/>
      <c r="GFC193" s="973"/>
      <c r="GFD193" s="973"/>
      <c r="GFE193" s="973"/>
      <c r="GFF193" s="973"/>
      <c r="GFG193" s="973"/>
      <c r="GFH193" s="973"/>
      <c r="GFI193" s="973"/>
      <c r="GFJ193" s="973"/>
      <c r="GFK193" s="973"/>
      <c r="GFL193" s="973"/>
      <c r="GFM193" s="973"/>
      <c r="GFN193" s="973"/>
      <c r="GFO193" s="973"/>
      <c r="GFP193" s="973"/>
      <c r="GFQ193" s="973"/>
      <c r="GFR193" s="973"/>
      <c r="GFS193" s="973"/>
      <c r="GFT193" s="973"/>
      <c r="GFU193" s="973"/>
      <c r="GFV193" s="973"/>
      <c r="GFW193" s="973"/>
      <c r="GFX193" s="973"/>
      <c r="GFY193" s="973"/>
      <c r="GFZ193" s="973"/>
      <c r="GGA193" s="973"/>
      <c r="GGB193" s="973"/>
      <c r="GGC193" s="973"/>
      <c r="GGD193" s="973"/>
      <c r="GGE193" s="973"/>
      <c r="GGF193" s="973"/>
      <c r="GGG193" s="973"/>
      <c r="GGH193" s="973"/>
      <c r="GGI193" s="973"/>
      <c r="GGJ193" s="973"/>
      <c r="GGK193" s="973"/>
      <c r="GGL193" s="973"/>
      <c r="GGM193" s="973"/>
      <c r="GGN193" s="973"/>
      <c r="GGO193" s="973"/>
      <c r="GGP193" s="973"/>
      <c r="GGQ193" s="973"/>
      <c r="GGR193" s="973"/>
      <c r="GGS193" s="973"/>
      <c r="GGT193" s="973"/>
      <c r="GGU193" s="973"/>
      <c r="GGV193" s="973"/>
      <c r="GGW193" s="973"/>
      <c r="GGX193" s="973"/>
      <c r="GGY193" s="973"/>
      <c r="GGZ193" s="973"/>
      <c r="GHA193" s="973"/>
      <c r="GHB193" s="973"/>
      <c r="GHC193" s="973"/>
      <c r="GHD193" s="973"/>
      <c r="GHE193" s="973"/>
      <c r="GHF193" s="973"/>
      <c r="GHG193" s="973"/>
      <c r="GHH193" s="973"/>
      <c r="GHI193" s="973"/>
      <c r="GHJ193" s="973"/>
      <c r="GHK193" s="973"/>
      <c r="GHL193" s="973"/>
      <c r="GHM193" s="973"/>
      <c r="GHN193" s="973"/>
      <c r="GHO193" s="973"/>
      <c r="GHP193" s="973"/>
      <c r="GHQ193" s="973"/>
      <c r="GHR193" s="973"/>
      <c r="GHS193" s="973"/>
      <c r="GHT193" s="973"/>
      <c r="GHU193" s="973"/>
      <c r="GHV193" s="973"/>
      <c r="GHW193" s="973"/>
      <c r="GHX193" s="973"/>
      <c r="GHY193" s="973"/>
      <c r="GHZ193" s="973"/>
      <c r="GIA193" s="973"/>
      <c r="GIB193" s="973"/>
      <c r="GIC193" s="973"/>
      <c r="GID193" s="973"/>
      <c r="GIE193" s="973"/>
      <c r="GIF193" s="973"/>
      <c r="GIG193" s="973"/>
      <c r="GIH193" s="973"/>
      <c r="GII193" s="973"/>
      <c r="GIJ193" s="973"/>
      <c r="GIK193" s="973"/>
      <c r="GIL193" s="973"/>
      <c r="GIM193" s="973"/>
      <c r="GIN193" s="973"/>
      <c r="GIO193" s="973"/>
      <c r="GIP193" s="973"/>
      <c r="GIQ193" s="973"/>
      <c r="GIR193" s="973"/>
      <c r="GIS193" s="973"/>
      <c r="GIT193" s="973"/>
      <c r="GIU193" s="973"/>
      <c r="GIV193" s="973"/>
      <c r="GIW193" s="973"/>
      <c r="GIX193" s="973"/>
      <c r="GIY193" s="973"/>
      <c r="GIZ193" s="973"/>
      <c r="GJA193" s="973"/>
      <c r="GJB193" s="973"/>
      <c r="GJC193" s="973"/>
      <c r="GJD193" s="973"/>
      <c r="GJE193" s="973"/>
      <c r="GJF193" s="973"/>
      <c r="GJG193" s="973"/>
      <c r="GJH193" s="973"/>
      <c r="GJI193" s="973"/>
      <c r="GJJ193" s="973"/>
      <c r="GJK193" s="973"/>
      <c r="GJL193" s="973"/>
      <c r="GJM193" s="973"/>
      <c r="GJN193" s="973"/>
      <c r="GJO193" s="973"/>
      <c r="GJP193" s="973"/>
      <c r="GJQ193" s="973"/>
      <c r="GJR193" s="973"/>
      <c r="GJS193" s="973"/>
      <c r="GJT193" s="973"/>
      <c r="GJU193" s="973"/>
      <c r="GJV193" s="973"/>
      <c r="GJW193" s="973"/>
      <c r="GJX193" s="973"/>
      <c r="GJY193" s="973"/>
      <c r="GJZ193" s="973"/>
      <c r="GKA193" s="973"/>
      <c r="GKB193" s="973"/>
      <c r="GKC193" s="973"/>
      <c r="GKD193" s="973"/>
      <c r="GKE193" s="973"/>
      <c r="GKF193" s="973"/>
      <c r="GKG193" s="973"/>
      <c r="GKH193" s="973"/>
      <c r="GKI193" s="973"/>
      <c r="GKJ193" s="973"/>
      <c r="GKK193" s="973"/>
      <c r="GKL193" s="973"/>
      <c r="GKM193" s="973"/>
      <c r="GKN193" s="973"/>
      <c r="GKO193" s="973"/>
      <c r="GKP193" s="973"/>
      <c r="GKQ193" s="973"/>
      <c r="GKR193" s="973"/>
      <c r="GKS193" s="973"/>
      <c r="GKT193" s="973"/>
      <c r="GKU193" s="973"/>
      <c r="GKV193" s="973"/>
      <c r="GKW193" s="973"/>
      <c r="GKX193" s="973"/>
      <c r="GKY193" s="973"/>
      <c r="GKZ193" s="973"/>
      <c r="GLA193" s="973"/>
      <c r="GLB193" s="973"/>
      <c r="GLC193" s="973"/>
      <c r="GLD193" s="973"/>
      <c r="GLE193" s="973"/>
      <c r="GLF193" s="973"/>
      <c r="GLG193" s="973"/>
      <c r="GLH193" s="973"/>
      <c r="GLI193" s="973"/>
      <c r="GLJ193" s="973"/>
      <c r="GLK193" s="973"/>
      <c r="GLL193" s="973"/>
      <c r="GLM193" s="973"/>
      <c r="GLN193" s="973"/>
      <c r="GLO193" s="973"/>
      <c r="GLP193" s="973"/>
      <c r="GLQ193" s="973"/>
      <c r="GLR193" s="973"/>
      <c r="GLS193" s="973"/>
      <c r="GLT193" s="973"/>
      <c r="GLU193" s="973"/>
      <c r="GLV193" s="973"/>
      <c r="GLW193" s="973"/>
      <c r="GLX193" s="973"/>
      <c r="GLY193" s="973"/>
      <c r="GLZ193" s="973"/>
      <c r="GMA193" s="973"/>
      <c r="GMB193" s="973"/>
      <c r="GMC193" s="973"/>
      <c r="GMD193" s="973"/>
      <c r="GME193" s="973"/>
      <c r="GMF193" s="973"/>
      <c r="GMG193" s="973"/>
      <c r="GMH193" s="973"/>
      <c r="GMI193" s="973"/>
      <c r="GMJ193" s="973"/>
      <c r="GMK193" s="973"/>
      <c r="GML193" s="973"/>
      <c r="GMM193" s="973"/>
      <c r="GMN193" s="973"/>
      <c r="GMO193" s="973"/>
      <c r="GMP193" s="973"/>
      <c r="GMQ193" s="973"/>
      <c r="GMR193" s="973"/>
      <c r="GMS193" s="973"/>
      <c r="GMT193" s="973"/>
      <c r="GMU193" s="973"/>
      <c r="GMV193" s="973"/>
      <c r="GMW193" s="973"/>
      <c r="GMX193" s="973"/>
      <c r="GMY193" s="973"/>
      <c r="GMZ193" s="973"/>
      <c r="GNA193" s="973"/>
      <c r="GNB193" s="973"/>
      <c r="GNC193" s="973"/>
      <c r="GND193" s="973"/>
      <c r="GNE193" s="973"/>
      <c r="GNF193" s="973"/>
      <c r="GNG193" s="973"/>
      <c r="GNH193" s="973"/>
      <c r="GNI193" s="973"/>
      <c r="GNJ193" s="973"/>
      <c r="GNK193" s="973"/>
      <c r="GNL193" s="973"/>
      <c r="GNM193" s="973"/>
      <c r="GNN193" s="973"/>
      <c r="GNO193" s="973"/>
      <c r="GNP193" s="973"/>
      <c r="GNQ193" s="973"/>
      <c r="GNR193" s="973"/>
      <c r="GNS193" s="973"/>
      <c r="GNT193" s="973"/>
      <c r="GNU193" s="973"/>
      <c r="GNV193" s="973"/>
      <c r="GNW193" s="973"/>
      <c r="GNX193" s="973"/>
      <c r="GNY193" s="973"/>
      <c r="GNZ193" s="973"/>
      <c r="GOA193" s="973"/>
      <c r="GOB193" s="973"/>
      <c r="GOC193" s="973"/>
      <c r="GOD193" s="973"/>
      <c r="GOE193" s="973"/>
      <c r="GOF193" s="973"/>
      <c r="GOG193" s="973"/>
      <c r="GOH193" s="973"/>
      <c r="GOI193" s="973"/>
      <c r="GOJ193" s="973"/>
      <c r="GOK193" s="973"/>
      <c r="GOL193" s="973"/>
      <c r="GOM193" s="973"/>
      <c r="GON193" s="973"/>
      <c r="GOO193" s="973"/>
      <c r="GOP193" s="973"/>
      <c r="GOQ193" s="973"/>
      <c r="GOR193" s="973"/>
      <c r="GOS193" s="973"/>
      <c r="GOT193" s="973"/>
      <c r="GOU193" s="973"/>
      <c r="GOV193" s="973"/>
      <c r="GOW193" s="973"/>
      <c r="GOX193" s="973"/>
      <c r="GOY193" s="973"/>
      <c r="GOZ193" s="973"/>
      <c r="GPA193" s="973"/>
      <c r="GPB193" s="973"/>
      <c r="GPC193" s="973"/>
      <c r="GPD193" s="973"/>
      <c r="GPE193" s="973"/>
      <c r="GPF193" s="973"/>
      <c r="GPG193" s="973"/>
      <c r="GPH193" s="973"/>
      <c r="GPI193" s="973"/>
      <c r="GPJ193" s="973"/>
      <c r="GPK193" s="973"/>
      <c r="GPL193" s="973"/>
      <c r="GPM193" s="973"/>
      <c r="GPN193" s="973"/>
      <c r="GPO193" s="973"/>
      <c r="GPP193" s="973"/>
      <c r="GPQ193" s="973"/>
      <c r="GPR193" s="973"/>
      <c r="GPS193" s="973"/>
      <c r="GPT193" s="973"/>
      <c r="GPU193" s="973"/>
      <c r="GPV193" s="973"/>
      <c r="GPW193" s="973"/>
      <c r="GPX193" s="973"/>
      <c r="GPY193" s="973"/>
      <c r="GPZ193" s="973"/>
      <c r="GQA193" s="973"/>
      <c r="GQB193" s="973"/>
      <c r="GQC193" s="973"/>
      <c r="GQD193" s="973"/>
      <c r="GQE193" s="973"/>
      <c r="GQF193" s="973"/>
      <c r="GQG193" s="973"/>
      <c r="GQH193" s="973"/>
      <c r="GQI193" s="973"/>
      <c r="GQJ193" s="973"/>
      <c r="GQK193" s="973"/>
      <c r="GQL193" s="973"/>
      <c r="GQM193" s="973"/>
      <c r="GQN193" s="973"/>
      <c r="GQO193" s="973"/>
      <c r="GQP193" s="973"/>
      <c r="GQQ193" s="973"/>
      <c r="GQR193" s="973"/>
      <c r="GQS193" s="973"/>
      <c r="GQT193" s="973"/>
      <c r="GQU193" s="973"/>
      <c r="GQV193" s="973"/>
      <c r="GQW193" s="973"/>
      <c r="GQX193" s="973"/>
      <c r="GQY193" s="973"/>
      <c r="GQZ193" s="973"/>
      <c r="GRA193" s="973"/>
      <c r="GRB193" s="973"/>
      <c r="GRC193" s="973"/>
      <c r="GRD193" s="973"/>
      <c r="GRE193" s="973"/>
      <c r="GRF193" s="973"/>
      <c r="GRG193" s="973"/>
      <c r="GRH193" s="973"/>
      <c r="GRI193" s="973"/>
      <c r="GRJ193" s="973"/>
      <c r="GRK193" s="973"/>
      <c r="GRL193" s="973"/>
      <c r="GRM193" s="973"/>
      <c r="GRN193" s="973"/>
      <c r="GRO193" s="973"/>
      <c r="GRP193" s="973"/>
      <c r="GRQ193" s="973"/>
      <c r="GRR193" s="973"/>
      <c r="GRS193" s="973"/>
      <c r="GRT193" s="973"/>
      <c r="GRU193" s="973"/>
      <c r="GRV193" s="973"/>
      <c r="GRW193" s="973"/>
      <c r="GRX193" s="973"/>
      <c r="GRY193" s="973"/>
      <c r="GRZ193" s="973"/>
      <c r="GSA193" s="973"/>
      <c r="GSB193" s="973"/>
      <c r="GSC193" s="973"/>
      <c r="GSD193" s="973"/>
      <c r="GSE193" s="973"/>
      <c r="GSF193" s="973"/>
      <c r="GSG193" s="973"/>
      <c r="GSH193" s="973"/>
      <c r="GSI193" s="973"/>
      <c r="GSJ193" s="973"/>
      <c r="GSK193" s="973"/>
      <c r="GSL193" s="973"/>
      <c r="GSM193" s="973"/>
      <c r="GSN193" s="973"/>
      <c r="GSO193" s="973"/>
      <c r="GSP193" s="973"/>
      <c r="GSQ193" s="973"/>
      <c r="GSR193" s="973"/>
      <c r="GSS193" s="973"/>
      <c r="GST193" s="973"/>
      <c r="GSU193" s="973"/>
      <c r="GSV193" s="973"/>
      <c r="GSW193" s="973"/>
      <c r="GSX193" s="973"/>
      <c r="GSY193" s="973"/>
      <c r="GSZ193" s="973"/>
      <c r="GTA193" s="973"/>
      <c r="GTB193" s="973"/>
      <c r="GTC193" s="973"/>
      <c r="GTD193" s="973"/>
      <c r="GTE193" s="973"/>
      <c r="GTF193" s="973"/>
      <c r="GTG193" s="973"/>
      <c r="GTH193" s="973"/>
      <c r="GTI193" s="973"/>
      <c r="GTJ193" s="973"/>
      <c r="GTK193" s="973"/>
      <c r="GTL193" s="973"/>
      <c r="GTM193" s="973"/>
      <c r="GTN193" s="973"/>
      <c r="GTO193" s="973"/>
      <c r="GTP193" s="973"/>
      <c r="GTQ193" s="973"/>
      <c r="GTR193" s="973"/>
      <c r="GTS193" s="973"/>
      <c r="GTT193" s="973"/>
      <c r="GTU193" s="973"/>
      <c r="GTV193" s="973"/>
      <c r="GTW193" s="973"/>
      <c r="GTX193" s="973"/>
      <c r="GTY193" s="973"/>
      <c r="GTZ193" s="973"/>
      <c r="GUA193" s="973"/>
      <c r="GUB193" s="973"/>
      <c r="GUC193" s="973"/>
      <c r="GUD193" s="973"/>
      <c r="GUE193" s="973"/>
      <c r="GUF193" s="973"/>
      <c r="GUG193" s="973"/>
      <c r="GUH193" s="973"/>
      <c r="GUI193" s="973"/>
      <c r="GUJ193" s="973"/>
      <c r="GUK193" s="973"/>
      <c r="GUL193" s="973"/>
      <c r="GUM193" s="973"/>
      <c r="GUN193" s="973"/>
      <c r="GUO193" s="973"/>
      <c r="GUP193" s="973"/>
      <c r="GUQ193" s="973"/>
      <c r="GUR193" s="973"/>
      <c r="GUS193" s="973"/>
      <c r="GUT193" s="973"/>
      <c r="GUU193" s="973"/>
      <c r="GUV193" s="973"/>
      <c r="GUW193" s="973"/>
      <c r="GUX193" s="973"/>
      <c r="GUY193" s="973"/>
      <c r="GUZ193" s="973"/>
      <c r="GVA193" s="973"/>
      <c r="GVB193" s="973"/>
      <c r="GVC193" s="973"/>
      <c r="GVD193" s="973"/>
      <c r="GVE193" s="973"/>
      <c r="GVF193" s="973"/>
      <c r="GVG193" s="973"/>
      <c r="GVH193" s="973"/>
      <c r="GVI193" s="973"/>
      <c r="GVJ193" s="973"/>
      <c r="GVK193" s="973"/>
      <c r="GVL193" s="973"/>
      <c r="GVM193" s="973"/>
      <c r="GVN193" s="973"/>
      <c r="GVO193" s="973"/>
      <c r="GVP193" s="973"/>
      <c r="GVQ193" s="973"/>
      <c r="GVR193" s="973"/>
      <c r="GVS193" s="973"/>
      <c r="GVT193" s="973"/>
      <c r="GVU193" s="973"/>
      <c r="GVV193" s="973"/>
      <c r="GVW193" s="973"/>
      <c r="GVX193" s="973"/>
      <c r="GVY193" s="973"/>
      <c r="GVZ193" s="973"/>
      <c r="GWA193" s="973"/>
      <c r="GWB193" s="973"/>
      <c r="GWC193" s="973"/>
      <c r="GWD193" s="973"/>
      <c r="GWE193" s="973"/>
      <c r="GWF193" s="973"/>
      <c r="GWG193" s="973"/>
      <c r="GWH193" s="973"/>
      <c r="GWI193" s="973"/>
      <c r="GWJ193" s="973"/>
      <c r="GWK193" s="973"/>
      <c r="GWL193" s="973"/>
      <c r="GWM193" s="973"/>
      <c r="GWN193" s="973"/>
      <c r="GWO193" s="973"/>
      <c r="GWP193" s="973"/>
      <c r="GWQ193" s="973"/>
      <c r="GWR193" s="973"/>
      <c r="GWS193" s="973"/>
      <c r="GWT193" s="973"/>
      <c r="GWU193" s="973"/>
      <c r="GWV193" s="973"/>
      <c r="GWW193" s="973"/>
      <c r="GWX193" s="973"/>
      <c r="GWY193" s="973"/>
      <c r="GWZ193" s="973"/>
      <c r="GXA193" s="973"/>
      <c r="GXB193" s="973"/>
      <c r="GXC193" s="973"/>
      <c r="GXD193" s="973"/>
      <c r="GXE193" s="973"/>
      <c r="GXF193" s="973"/>
      <c r="GXG193" s="973"/>
      <c r="GXH193" s="973"/>
      <c r="GXI193" s="973"/>
      <c r="GXJ193" s="973"/>
      <c r="GXK193" s="973"/>
      <c r="GXL193" s="973"/>
      <c r="GXM193" s="973"/>
      <c r="GXN193" s="973"/>
      <c r="GXO193" s="973"/>
      <c r="GXP193" s="973"/>
      <c r="GXQ193" s="973"/>
      <c r="GXR193" s="973"/>
      <c r="GXS193" s="973"/>
      <c r="GXT193" s="973"/>
      <c r="GXU193" s="973"/>
      <c r="GXV193" s="973"/>
      <c r="GXW193" s="973"/>
      <c r="GXX193" s="973"/>
      <c r="GXY193" s="973"/>
      <c r="GXZ193" s="973"/>
      <c r="GYA193" s="973"/>
      <c r="GYB193" s="973"/>
      <c r="GYC193" s="973"/>
      <c r="GYD193" s="973"/>
      <c r="GYE193" s="973"/>
      <c r="GYF193" s="973"/>
      <c r="GYG193" s="973"/>
      <c r="GYH193" s="973"/>
      <c r="GYI193" s="973"/>
      <c r="GYJ193" s="973"/>
      <c r="GYK193" s="973"/>
      <c r="GYL193" s="973"/>
      <c r="GYM193" s="973"/>
      <c r="GYN193" s="973"/>
      <c r="GYO193" s="973"/>
      <c r="GYP193" s="973"/>
      <c r="GYQ193" s="973"/>
      <c r="GYR193" s="973"/>
      <c r="GYS193" s="973"/>
      <c r="GYT193" s="973"/>
      <c r="GYU193" s="973"/>
      <c r="GYV193" s="973"/>
      <c r="GYW193" s="973"/>
      <c r="GYX193" s="973"/>
      <c r="GYY193" s="973"/>
      <c r="GYZ193" s="973"/>
      <c r="GZA193" s="973"/>
      <c r="GZB193" s="973"/>
      <c r="GZC193" s="973"/>
      <c r="GZD193" s="973"/>
      <c r="GZE193" s="973"/>
      <c r="GZF193" s="973"/>
      <c r="GZG193" s="973"/>
      <c r="GZH193" s="973"/>
      <c r="GZI193" s="973"/>
      <c r="GZJ193" s="973"/>
      <c r="GZK193" s="973"/>
      <c r="GZL193" s="973"/>
      <c r="GZM193" s="973"/>
      <c r="GZN193" s="973"/>
      <c r="GZO193" s="973"/>
      <c r="GZP193" s="973"/>
      <c r="GZQ193" s="973"/>
      <c r="GZR193" s="973"/>
      <c r="GZS193" s="973"/>
      <c r="GZT193" s="973"/>
      <c r="GZU193" s="973"/>
      <c r="GZV193" s="973"/>
      <c r="GZW193" s="973"/>
      <c r="GZX193" s="973"/>
      <c r="GZY193" s="973"/>
      <c r="GZZ193" s="973"/>
      <c r="HAA193" s="973"/>
      <c r="HAB193" s="973"/>
      <c r="HAC193" s="973"/>
      <c r="HAD193" s="973"/>
      <c r="HAE193" s="973"/>
      <c r="HAF193" s="973"/>
      <c r="HAG193" s="973"/>
      <c r="HAH193" s="973"/>
      <c r="HAI193" s="973"/>
      <c r="HAJ193" s="973"/>
      <c r="HAK193" s="973"/>
      <c r="HAL193" s="973"/>
      <c r="HAM193" s="973"/>
      <c r="HAN193" s="973"/>
      <c r="HAO193" s="973"/>
      <c r="HAP193" s="973"/>
      <c r="HAQ193" s="973"/>
      <c r="HAR193" s="973"/>
      <c r="HAS193" s="973"/>
      <c r="HAT193" s="973"/>
      <c r="HAU193" s="973"/>
      <c r="HAV193" s="973"/>
      <c r="HAW193" s="973"/>
      <c r="HAX193" s="973"/>
      <c r="HAY193" s="973"/>
      <c r="HAZ193" s="973"/>
      <c r="HBA193" s="973"/>
      <c r="HBB193" s="973"/>
      <c r="HBC193" s="973"/>
      <c r="HBD193" s="973"/>
      <c r="HBE193" s="973"/>
      <c r="HBF193" s="973"/>
      <c r="HBG193" s="973"/>
      <c r="HBH193" s="973"/>
      <c r="HBI193" s="973"/>
      <c r="HBJ193" s="973"/>
      <c r="HBK193" s="973"/>
      <c r="HBL193" s="973"/>
      <c r="HBM193" s="973"/>
      <c r="HBN193" s="973"/>
      <c r="HBO193" s="973"/>
      <c r="HBP193" s="973"/>
      <c r="HBQ193" s="973"/>
      <c r="HBR193" s="973"/>
      <c r="HBS193" s="973"/>
      <c r="HBT193" s="973"/>
      <c r="HBU193" s="973"/>
      <c r="HBV193" s="973"/>
      <c r="HBW193" s="973"/>
      <c r="HBX193" s="973"/>
      <c r="HBY193" s="973"/>
      <c r="HBZ193" s="973"/>
      <c r="HCA193" s="973"/>
      <c r="HCB193" s="973"/>
      <c r="HCC193" s="973"/>
      <c r="HCD193" s="973"/>
      <c r="HCE193" s="973"/>
      <c r="HCF193" s="973"/>
      <c r="HCG193" s="973"/>
      <c r="HCH193" s="973"/>
      <c r="HCI193" s="973"/>
      <c r="HCJ193" s="973"/>
      <c r="HCK193" s="973"/>
      <c r="HCL193" s="973"/>
      <c r="HCM193" s="973"/>
      <c r="HCN193" s="973"/>
      <c r="HCO193" s="973"/>
      <c r="HCP193" s="973"/>
      <c r="HCQ193" s="973"/>
      <c r="HCR193" s="973"/>
      <c r="HCS193" s="973"/>
      <c r="HCT193" s="973"/>
      <c r="HCU193" s="973"/>
      <c r="HCV193" s="973"/>
      <c r="HCW193" s="973"/>
      <c r="HCX193" s="973"/>
      <c r="HCY193" s="973"/>
      <c r="HCZ193" s="973"/>
      <c r="HDA193" s="973"/>
      <c r="HDB193" s="973"/>
      <c r="HDC193" s="973"/>
      <c r="HDD193" s="973"/>
      <c r="HDE193" s="973"/>
      <c r="HDF193" s="973"/>
      <c r="HDG193" s="973"/>
      <c r="HDH193" s="973"/>
      <c r="HDI193" s="973"/>
      <c r="HDJ193" s="973"/>
      <c r="HDK193" s="973"/>
      <c r="HDL193" s="973"/>
      <c r="HDM193" s="973"/>
      <c r="HDN193" s="973"/>
      <c r="HDO193" s="973"/>
      <c r="HDP193" s="973"/>
      <c r="HDQ193" s="973"/>
      <c r="HDR193" s="973"/>
      <c r="HDS193" s="973"/>
      <c r="HDT193" s="973"/>
      <c r="HDU193" s="973"/>
      <c r="HDV193" s="973"/>
      <c r="HDW193" s="973"/>
      <c r="HDX193" s="973"/>
      <c r="HDY193" s="973"/>
      <c r="HDZ193" s="973"/>
      <c r="HEA193" s="973"/>
      <c r="HEB193" s="973"/>
      <c r="HEC193" s="973"/>
      <c r="HED193" s="973"/>
      <c r="HEE193" s="973"/>
      <c r="HEF193" s="973"/>
      <c r="HEG193" s="973"/>
      <c r="HEH193" s="973"/>
      <c r="HEI193" s="973"/>
      <c r="HEJ193" s="973"/>
      <c r="HEK193" s="973"/>
      <c r="HEL193" s="973"/>
      <c r="HEM193" s="973"/>
      <c r="HEN193" s="973"/>
      <c r="HEO193" s="973"/>
      <c r="HEP193" s="973"/>
      <c r="HEQ193" s="973"/>
      <c r="HER193" s="973"/>
      <c r="HES193" s="973"/>
      <c r="HET193" s="973"/>
      <c r="HEU193" s="973"/>
      <c r="HEV193" s="973"/>
      <c r="HEW193" s="973"/>
      <c r="HEX193" s="973"/>
      <c r="HEY193" s="973"/>
      <c r="HEZ193" s="973"/>
      <c r="HFA193" s="973"/>
      <c r="HFB193" s="973"/>
      <c r="HFC193" s="973"/>
      <c r="HFD193" s="973"/>
      <c r="HFE193" s="973"/>
      <c r="HFF193" s="973"/>
      <c r="HFG193" s="973"/>
      <c r="HFH193" s="973"/>
      <c r="HFI193" s="973"/>
      <c r="HFJ193" s="973"/>
      <c r="HFK193" s="973"/>
      <c r="HFL193" s="973"/>
      <c r="HFM193" s="973"/>
      <c r="HFN193" s="973"/>
      <c r="HFO193" s="973"/>
      <c r="HFP193" s="973"/>
      <c r="HFQ193" s="973"/>
      <c r="HFR193" s="973"/>
      <c r="HFS193" s="973"/>
      <c r="HFT193" s="973"/>
      <c r="HFU193" s="973"/>
      <c r="HFV193" s="973"/>
      <c r="HFW193" s="973"/>
      <c r="HFX193" s="973"/>
      <c r="HFY193" s="973"/>
      <c r="HFZ193" s="973"/>
      <c r="HGA193" s="973"/>
      <c r="HGB193" s="973"/>
      <c r="HGC193" s="973"/>
      <c r="HGD193" s="973"/>
      <c r="HGE193" s="973"/>
      <c r="HGF193" s="973"/>
      <c r="HGG193" s="973"/>
      <c r="HGH193" s="973"/>
      <c r="HGI193" s="973"/>
      <c r="HGJ193" s="973"/>
      <c r="HGK193" s="973"/>
      <c r="HGL193" s="973"/>
      <c r="HGM193" s="973"/>
      <c r="HGN193" s="973"/>
      <c r="HGO193" s="973"/>
      <c r="HGP193" s="973"/>
      <c r="HGQ193" s="973"/>
      <c r="HGR193" s="973"/>
      <c r="HGS193" s="973"/>
      <c r="HGT193" s="973"/>
      <c r="HGU193" s="973"/>
      <c r="HGV193" s="973"/>
      <c r="HGW193" s="973"/>
      <c r="HGX193" s="973"/>
      <c r="HGY193" s="973"/>
      <c r="HGZ193" s="973"/>
      <c r="HHA193" s="973"/>
      <c r="HHB193" s="973"/>
      <c r="HHC193" s="973"/>
      <c r="HHD193" s="973"/>
      <c r="HHE193" s="973"/>
      <c r="HHF193" s="973"/>
      <c r="HHG193" s="973"/>
      <c r="HHH193" s="973"/>
      <c r="HHI193" s="973"/>
      <c r="HHJ193" s="973"/>
      <c r="HHK193" s="973"/>
      <c r="HHL193" s="973"/>
      <c r="HHM193" s="973"/>
      <c r="HHN193" s="973"/>
      <c r="HHO193" s="973"/>
      <c r="HHP193" s="973"/>
      <c r="HHQ193" s="973"/>
      <c r="HHR193" s="973"/>
      <c r="HHS193" s="973"/>
      <c r="HHT193" s="973"/>
      <c r="HHU193" s="973"/>
      <c r="HHV193" s="973"/>
      <c r="HHW193" s="973"/>
      <c r="HHX193" s="973"/>
      <c r="HHY193" s="973"/>
      <c r="HHZ193" s="973"/>
      <c r="HIA193" s="973"/>
      <c r="HIB193" s="973"/>
      <c r="HIC193" s="973"/>
      <c r="HID193" s="973"/>
      <c r="HIE193" s="973"/>
      <c r="HIF193" s="973"/>
      <c r="HIG193" s="973"/>
      <c r="HIH193" s="973"/>
      <c r="HII193" s="973"/>
      <c r="HIJ193" s="973"/>
      <c r="HIK193" s="973"/>
      <c r="HIL193" s="973"/>
      <c r="HIM193" s="973"/>
      <c r="HIN193" s="973"/>
      <c r="HIO193" s="973"/>
      <c r="HIP193" s="973"/>
      <c r="HIQ193" s="973"/>
      <c r="HIR193" s="973"/>
      <c r="HIS193" s="973"/>
      <c r="HIT193" s="973"/>
      <c r="HIU193" s="973"/>
      <c r="HIV193" s="973"/>
      <c r="HIW193" s="973"/>
      <c r="HIX193" s="973"/>
      <c r="HIY193" s="973"/>
      <c r="HIZ193" s="973"/>
      <c r="HJA193" s="973"/>
      <c r="HJB193" s="973"/>
      <c r="HJC193" s="973"/>
      <c r="HJD193" s="973"/>
      <c r="HJE193" s="973"/>
      <c r="HJF193" s="973"/>
      <c r="HJG193" s="973"/>
      <c r="HJH193" s="973"/>
      <c r="HJI193" s="973"/>
      <c r="HJJ193" s="973"/>
      <c r="HJK193" s="973"/>
      <c r="HJL193" s="973"/>
      <c r="HJM193" s="973"/>
      <c r="HJN193" s="973"/>
      <c r="HJO193" s="973"/>
      <c r="HJP193" s="973"/>
      <c r="HJQ193" s="973"/>
      <c r="HJR193" s="973"/>
      <c r="HJS193" s="973"/>
      <c r="HJT193" s="973"/>
      <c r="HJU193" s="973"/>
      <c r="HJV193" s="973"/>
      <c r="HJW193" s="973"/>
      <c r="HJX193" s="973"/>
      <c r="HJY193" s="973"/>
      <c r="HJZ193" s="973"/>
      <c r="HKA193" s="973"/>
      <c r="HKB193" s="973"/>
      <c r="HKC193" s="973"/>
      <c r="HKD193" s="973"/>
      <c r="HKE193" s="973"/>
      <c r="HKF193" s="973"/>
      <c r="HKG193" s="973"/>
      <c r="HKH193" s="973"/>
      <c r="HKI193" s="973"/>
      <c r="HKJ193" s="973"/>
      <c r="HKK193" s="973"/>
      <c r="HKL193" s="973"/>
      <c r="HKM193" s="973"/>
      <c r="HKN193" s="973"/>
      <c r="HKO193" s="973"/>
      <c r="HKP193" s="973"/>
      <c r="HKQ193" s="973"/>
      <c r="HKR193" s="973"/>
      <c r="HKS193" s="973"/>
      <c r="HKT193" s="973"/>
      <c r="HKU193" s="973"/>
      <c r="HKV193" s="973"/>
      <c r="HKW193" s="973"/>
      <c r="HKX193" s="973"/>
      <c r="HKY193" s="973"/>
      <c r="HKZ193" s="973"/>
      <c r="HLA193" s="973"/>
      <c r="HLB193" s="973"/>
      <c r="HLC193" s="973"/>
      <c r="HLD193" s="973"/>
      <c r="HLE193" s="973"/>
      <c r="HLF193" s="973"/>
      <c r="HLG193" s="973"/>
      <c r="HLH193" s="973"/>
      <c r="HLI193" s="973"/>
      <c r="HLJ193" s="973"/>
      <c r="HLK193" s="973"/>
      <c r="HLL193" s="973"/>
      <c r="HLM193" s="973"/>
      <c r="HLN193" s="973"/>
      <c r="HLO193" s="973"/>
      <c r="HLP193" s="973"/>
      <c r="HLQ193" s="973"/>
      <c r="HLR193" s="973"/>
      <c r="HLS193" s="973"/>
      <c r="HLT193" s="973"/>
      <c r="HLU193" s="973"/>
      <c r="HLV193" s="973"/>
      <c r="HLW193" s="973"/>
      <c r="HLX193" s="973"/>
      <c r="HLY193" s="973"/>
      <c r="HLZ193" s="973"/>
      <c r="HMA193" s="973"/>
      <c r="HMB193" s="973"/>
      <c r="HMC193" s="973"/>
      <c r="HMD193" s="973"/>
      <c r="HME193" s="973"/>
      <c r="HMF193" s="973"/>
      <c r="HMG193" s="973"/>
      <c r="HMH193" s="973"/>
      <c r="HMI193" s="973"/>
      <c r="HMJ193" s="973"/>
      <c r="HMK193" s="973"/>
      <c r="HML193" s="973"/>
      <c r="HMM193" s="973"/>
      <c r="HMN193" s="973"/>
      <c r="HMO193" s="973"/>
      <c r="HMP193" s="973"/>
      <c r="HMQ193" s="973"/>
      <c r="HMR193" s="973"/>
      <c r="HMS193" s="973"/>
      <c r="HMT193" s="973"/>
      <c r="HMU193" s="973"/>
      <c r="HMV193" s="973"/>
      <c r="HMW193" s="973"/>
      <c r="HMX193" s="973"/>
      <c r="HMY193" s="973"/>
      <c r="HMZ193" s="973"/>
      <c r="HNA193" s="973"/>
      <c r="HNB193" s="973"/>
      <c r="HNC193" s="973"/>
      <c r="HND193" s="973"/>
      <c r="HNE193" s="973"/>
      <c r="HNF193" s="973"/>
      <c r="HNG193" s="973"/>
      <c r="HNH193" s="973"/>
      <c r="HNI193" s="973"/>
      <c r="HNJ193" s="973"/>
      <c r="HNK193" s="973"/>
      <c r="HNL193" s="973"/>
      <c r="HNM193" s="973"/>
      <c r="HNN193" s="973"/>
      <c r="HNO193" s="973"/>
      <c r="HNP193" s="973"/>
      <c r="HNQ193" s="973"/>
      <c r="HNR193" s="973"/>
      <c r="HNS193" s="973"/>
      <c r="HNT193" s="973"/>
      <c r="HNU193" s="973"/>
      <c r="HNV193" s="973"/>
      <c r="HNW193" s="973"/>
      <c r="HNX193" s="973"/>
      <c r="HNY193" s="973"/>
      <c r="HNZ193" s="973"/>
      <c r="HOA193" s="973"/>
      <c r="HOB193" s="973"/>
      <c r="HOC193" s="973"/>
      <c r="HOD193" s="973"/>
      <c r="HOE193" s="973"/>
      <c r="HOF193" s="973"/>
      <c r="HOG193" s="973"/>
      <c r="HOH193" s="973"/>
      <c r="HOI193" s="973"/>
      <c r="HOJ193" s="973"/>
      <c r="HOK193" s="973"/>
      <c r="HOL193" s="973"/>
      <c r="HOM193" s="973"/>
      <c r="HON193" s="973"/>
      <c r="HOO193" s="973"/>
      <c r="HOP193" s="973"/>
      <c r="HOQ193" s="973"/>
      <c r="HOR193" s="973"/>
      <c r="HOS193" s="973"/>
      <c r="HOT193" s="973"/>
      <c r="HOU193" s="973"/>
      <c r="HOV193" s="973"/>
      <c r="HOW193" s="973"/>
      <c r="HOX193" s="973"/>
      <c r="HOY193" s="973"/>
      <c r="HOZ193" s="973"/>
      <c r="HPA193" s="973"/>
      <c r="HPB193" s="973"/>
      <c r="HPC193" s="973"/>
      <c r="HPD193" s="973"/>
      <c r="HPE193" s="973"/>
      <c r="HPF193" s="973"/>
      <c r="HPG193" s="973"/>
      <c r="HPH193" s="973"/>
      <c r="HPI193" s="973"/>
      <c r="HPJ193" s="973"/>
      <c r="HPK193" s="973"/>
      <c r="HPL193" s="973"/>
      <c r="HPM193" s="973"/>
      <c r="HPN193" s="973"/>
      <c r="HPO193" s="973"/>
      <c r="HPP193" s="973"/>
      <c r="HPQ193" s="973"/>
      <c r="HPR193" s="973"/>
      <c r="HPS193" s="973"/>
      <c r="HPT193" s="973"/>
      <c r="HPU193" s="973"/>
      <c r="HPV193" s="973"/>
      <c r="HPW193" s="973"/>
      <c r="HPX193" s="973"/>
      <c r="HPY193" s="973"/>
      <c r="HPZ193" s="973"/>
      <c r="HQA193" s="973"/>
      <c r="HQB193" s="973"/>
      <c r="HQC193" s="973"/>
      <c r="HQD193" s="973"/>
      <c r="HQE193" s="973"/>
      <c r="HQF193" s="973"/>
      <c r="HQG193" s="973"/>
      <c r="HQH193" s="973"/>
      <c r="HQI193" s="973"/>
      <c r="HQJ193" s="973"/>
      <c r="HQK193" s="973"/>
      <c r="HQL193" s="973"/>
      <c r="HQM193" s="973"/>
      <c r="HQN193" s="973"/>
      <c r="HQO193" s="973"/>
      <c r="HQP193" s="973"/>
      <c r="HQQ193" s="973"/>
      <c r="HQR193" s="973"/>
      <c r="HQS193" s="973"/>
      <c r="HQT193" s="973"/>
      <c r="HQU193" s="973"/>
      <c r="HQV193" s="973"/>
      <c r="HQW193" s="973"/>
      <c r="HQX193" s="973"/>
      <c r="HQY193" s="973"/>
      <c r="HQZ193" s="973"/>
      <c r="HRA193" s="973"/>
      <c r="HRB193" s="973"/>
      <c r="HRC193" s="973"/>
      <c r="HRD193" s="973"/>
      <c r="HRE193" s="973"/>
      <c r="HRF193" s="973"/>
      <c r="HRG193" s="973"/>
      <c r="HRH193" s="973"/>
      <c r="HRI193" s="973"/>
      <c r="HRJ193" s="973"/>
      <c r="HRK193" s="973"/>
      <c r="HRL193" s="973"/>
      <c r="HRM193" s="973"/>
      <c r="HRN193" s="973"/>
      <c r="HRO193" s="973"/>
      <c r="HRP193" s="973"/>
      <c r="HRQ193" s="973"/>
      <c r="HRR193" s="973"/>
      <c r="HRS193" s="973"/>
      <c r="HRT193" s="973"/>
      <c r="HRU193" s="973"/>
      <c r="HRV193" s="973"/>
      <c r="HRW193" s="973"/>
      <c r="HRX193" s="973"/>
      <c r="HRY193" s="973"/>
      <c r="HRZ193" s="973"/>
      <c r="HSA193" s="973"/>
      <c r="HSB193" s="973"/>
      <c r="HSC193" s="973"/>
      <c r="HSD193" s="973"/>
      <c r="HSE193" s="973"/>
      <c r="HSF193" s="973"/>
      <c r="HSG193" s="973"/>
      <c r="HSH193" s="973"/>
      <c r="HSI193" s="973"/>
      <c r="HSJ193" s="973"/>
      <c r="HSK193" s="973"/>
      <c r="HSL193" s="973"/>
      <c r="HSM193" s="973"/>
      <c r="HSN193" s="973"/>
      <c r="HSO193" s="973"/>
      <c r="HSP193" s="973"/>
      <c r="HSQ193" s="973"/>
      <c r="HSR193" s="973"/>
      <c r="HSS193" s="973"/>
      <c r="HST193" s="973"/>
      <c r="HSU193" s="973"/>
      <c r="HSV193" s="973"/>
      <c r="HSW193" s="973"/>
      <c r="HSX193" s="973"/>
      <c r="HSY193" s="973"/>
      <c r="HSZ193" s="973"/>
      <c r="HTA193" s="973"/>
      <c r="HTB193" s="973"/>
      <c r="HTC193" s="973"/>
      <c r="HTD193" s="973"/>
      <c r="HTE193" s="973"/>
      <c r="HTF193" s="973"/>
      <c r="HTG193" s="973"/>
      <c r="HTH193" s="973"/>
      <c r="HTI193" s="973"/>
      <c r="HTJ193" s="973"/>
      <c r="HTK193" s="973"/>
      <c r="HTL193" s="973"/>
      <c r="HTM193" s="973"/>
      <c r="HTN193" s="973"/>
      <c r="HTO193" s="973"/>
      <c r="HTP193" s="973"/>
      <c r="HTQ193" s="973"/>
      <c r="HTR193" s="973"/>
      <c r="HTS193" s="973"/>
      <c r="HTT193" s="973"/>
      <c r="HTU193" s="973"/>
      <c r="HTV193" s="973"/>
      <c r="HTW193" s="973"/>
      <c r="HTX193" s="973"/>
      <c r="HTY193" s="973"/>
      <c r="HTZ193" s="973"/>
      <c r="HUA193" s="973"/>
      <c r="HUB193" s="973"/>
      <c r="HUC193" s="973"/>
      <c r="HUD193" s="973"/>
      <c r="HUE193" s="973"/>
      <c r="HUF193" s="973"/>
      <c r="HUG193" s="973"/>
      <c r="HUH193" s="973"/>
      <c r="HUI193" s="973"/>
      <c r="HUJ193" s="973"/>
      <c r="HUK193" s="973"/>
      <c r="HUL193" s="973"/>
      <c r="HUM193" s="973"/>
      <c r="HUN193" s="973"/>
      <c r="HUO193" s="973"/>
      <c r="HUP193" s="973"/>
      <c r="HUQ193" s="973"/>
      <c r="HUR193" s="973"/>
      <c r="HUS193" s="973"/>
      <c r="HUT193" s="973"/>
      <c r="HUU193" s="973"/>
      <c r="HUV193" s="973"/>
      <c r="HUW193" s="973"/>
      <c r="HUX193" s="973"/>
      <c r="HUY193" s="973"/>
      <c r="HUZ193" s="973"/>
      <c r="HVA193" s="973"/>
      <c r="HVB193" s="973"/>
      <c r="HVC193" s="973"/>
      <c r="HVD193" s="973"/>
      <c r="HVE193" s="973"/>
      <c r="HVF193" s="973"/>
      <c r="HVG193" s="973"/>
      <c r="HVH193" s="973"/>
      <c r="HVI193" s="973"/>
      <c r="HVJ193" s="973"/>
      <c r="HVK193" s="973"/>
      <c r="HVL193" s="973"/>
      <c r="HVM193" s="973"/>
      <c r="HVN193" s="973"/>
      <c r="HVO193" s="973"/>
      <c r="HVP193" s="973"/>
      <c r="HVQ193" s="973"/>
      <c r="HVR193" s="973"/>
      <c r="HVS193" s="973"/>
      <c r="HVT193" s="973"/>
      <c r="HVU193" s="973"/>
      <c r="HVV193" s="973"/>
      <c r="HVW193" s="973"/>
      <c r="HVX193" s="973"/>
      <c r="HVY193" s="973"/>
      <c r="HVZ193" s="973"/>
      <c r="HWA193" s="973"/>
      <c r="HWB193" s="973"/>
      <c r="HWC193" s="973"/>
      <c r="HWD193" s="973"/>
      <c r="HWE193" s="973"/>
      <c r="HWF193" s="973"/>
      <c r="HWG193" s="973"/>
      <c r="HWH193" s="973"/>
      <c r="HWI193" s="973"/>
      <c r="HWJ193" s="973"/>
      <c r="HWK193" s="973"/>
      <c r="HWL193" s="973"/>
      <c r="HWM193" s="973"/>
      <c r="HWN193" s="973"/>
      <c r="HWO193" s="973"/>
      <c r="HWP193" s="973"/>
      <c r="HWQ193" s="973"/>
      <c r="HWR193" s="973"/>
      <c r="HWS193" s="973"/>
      <c r="HWT193" s="973"/>
      <c r="HWU193" s="973"/>
      <c r="HWV193" s="973"/>
      <c r="HWW193" s="973"/>
      <c r="HWX193" s="973"/>
      <c r="HWY193" s="973"/>
      <c r="HWZ193" s="973"/>
      <c r="HXA193" s="973"/>
      <c r="HXB193" s="973"/>
      <c r="HXC193" s="973"/>
      <c r="HXD193" s="973"/>
      <c r="HXE193" s="973"/>
      <c r="HXF193" s="973"/>
      <c r="HXG193" s="973"/>
      <c r="HXH193" s="973"/>
      <c r="HXI193" s="973"/>
      <c r="HXJ193" s="973"/>
      <c r="HXK193" s="973"/>
      <c r="HXL193" s="973"/>
      <c r="HXM193" s="973"/>
      <c r="HXN193" s="973"/>
      <c r="HXO193" s="973"/>
      <c r="HXP193" s="973"/>
      <c r="HXQ193" s="973"/>
      <c r="HXR193" s="973"/>
      <c r="HXS193" s="973"/>
      <c r="HXT193" s="973"/>
      <c r="HXU193" s="973"/>
      <c r="HXV193" s="973"/>
      <c r="HXW193" s="973"/>
      <c r="HXX193" s="973"/>
      <c r="HXY193" s="973"/>
      <c r="HXZ193" s="973"/>
      <c r="HYA193" s="973"/>
      <c r="HYB193" s="973"/>
      <c r="HYC193" s="973"/>
      <c r="HYD193" s="973"/>
      <c r="HYE193" s="973"/>
      <c r="HYF193" s="973"/>
      <c r="HYG193" s="973"/>
      <c r="HYH193" s="973"/>
      <c r="HYI193" s="973"/>
      <c r="HYJ193" s="973"/>
      <c r="HYK193" s="973"/>
      <c r="HYL193" s="973"/>
      <c r="HYM193" s="973"/>
      <c r="HYN193" s="973"/>
      <c r="HYO193" s="973"/>
      <c r="HYP193" s="973"/>
      <c r="HYQ193" s="973"/>
      <c r="HYR193" s="973"/>
      <c r="HYS193" s="973"/>
      <c r="HYT193" s="973"/>
      <c r="HYU193" s="973"/>
      <c r="HYV193" s="973"/>
      <c r="HYW193" s="973"/>
      <c r="HYX193" s="973"/>
      <c r="HYY193" s="973"/>
      <c r="HYZ193" s="973"/>
      <c r="HZA193" s="973"/>
      <c r="HZB193" s="973"/>
      <c r="HZC193" s="973"/>
      <c r="HZD193" s="973"/>
      <c r="HZE193" s="973"/>
      <c r="HZF193" s="973"/>
      <c r="HZG193" s="973"/>
      <c r="HZH193" s="973"/>
      <c r="HZI193" s="973"/>
      <c r="HZJ193" s="973"/>
      <c r="HZK193" s="973"/>
      <c r="HZL193" s="973"/>
      <c r="HZM193" s="973"/>
      <c r="HZN193" s="973"/>
      <c r="HZO193" s="973"/>
      <c r="HZP193" s="973"/>
      <c r="HZQ193" s="973"/>
      <c r="HZR193" s="973"/>
      <c r="HZS193" s="973"/>
      <c r="HZT193" s="973"/>
      <c r="HZU193" s="973"/>
      <c r="HZV193" s="973"/>
      <c r="HZW193" s="973"/>
      <c r="HZX193" s="973"/>
      <c r="HZY193" s="973"/>
      <c r="HZZ193" s="973"/>
      <c r="IAA193" s="973"/>
      <c r="IAB193" s="973"/>
      <c r="IAC193" s="973"/>
      <c r="IAD193" s="973"/>
      <c r="IAE193" s="973"/>
      <c r="IAF193" s="973"/>
      <c r="IAG193" s="973"/>
      <c r="IAH193" s="973"/>
      <c r="IAI193" s="973"/>
      <c r="IAJ193" s="973"/>
      <c r="IAK193" s="973"/>
      <c r="IAL193" s="973"/>
      <c r="IAM193" s="973"/>
      <c r="IAN193" s="973"/>
      <c r="IAO193" s="973"/>
      <c r="IAP193" s="973"/>
      <c r="IAQ193" s="973"/>
      <c r="IAR193" s="973"/>
      <c r="IAS193" s="973"/>
      <c r="IAT193" s="973"/>
      <c r="IAU193" s="973"/>
      <c r="IAV193" s="973"/>
      <c r="IAW193" s="973"/>
      <c r="IAX193" s="973"/>
      <c r="IAY193" s="973"/>
      <c r="IAZ193" s="973"/>
      <c r="IBA193" s="973"/>
      <c r="IBB193" s="973"/>
      <c r="IBC193" s="973"/>
      <c r="IBD193" s="973"/>
      <c r="IBE193" s="973"/>
      <c r="IBF193" s="973"/>
      <c r="IBG193" s="973"/>
      <c r="IBH193" s="973"/>
      <c r="IBI193" s="973"/>
      <c r="IBJ193" s="973"/>
      <c r="IBK193" s="973"/>
      <c r="IBL193" s="973"/>
      <c r="IBM193" s="973"/>
      <c r="IBN193" s="973"/>
      <c r="IBO193" s="973"/>
      <c r="IBP193" s="973"/>
      <c r="IBQ193" s="973"/>
      <c r="IBR193" s="973"/>
      <c r="IBS193" s="973"/>
      <c r="IBT193" s="973"/>
      <c r="IBU193" s="973"/>
      <c r="IBV193" s="973"/>
      <c r="IBW193" s="973"/>
      <c r="IBX193" s="973"/>
      <c r="IBY193" s="973"/>
      <c r="IBZ193" s="973"/>
      <c r="ICA193" s="973"/>
      <c r="ICB193" s="973"/>
      <c r="ICC193" s="973"/>
      <c r="ICD193" s="973"/>
      <c r="ICE193" s="973"/>
      <c r="ICF193" s="973"/>
      <c r="ICG193" s="973"/>
      <c r="ICH193" s="973"/>
      <c r="ICI193" s="973"/>
      <c r="ICJ193" s="973"/>
      <c r="ICK193" s="973"/>
      <c r="ICL193" s="973"/>
      <c r="ICM193" s="973"/>
      <c r="ICN193" s="973"/>
      <c r="ICO193" s="973"/>
      <c r="ICP193" s="973"/>
      <c r="ICQ193" s="973"/>
      <c r="ICR193" s="973"/>
      <c r="ICS193" s="973"/>
      <c r="ICT193" s="973"/>
      <c r="ICU193" s="973"/>
      <c r="ICV193" s="973"/>
      <c r="ICW193" s="973"/>
      <c r="ICX193" s="973"/>
      <c r="ICY193" s="973"/>
      <c r="ICZ193" s="973"/>
      <c r="IDA193" s="973"/>
      <c r="IDB193" s="973"/>
      <c r="IDC193" s="973"/>
      <c r="IDD193" s="973"/>
      <c r="IDE193" s="973"/>
      <c r="IDF193" s="973"/>
      <c r="IDG193" s="973"/>
      <c r="IDH193" s="973"/>
      <c r="IDI193" s="973"/>
      <c r="IDJ193" s="973"/>
      <c r="IDK193" s="973"/>
      <c r="IDL193" s="973"/>
      <c r="IDM193" s="973"/>
      <c r="IDN193" s="973"/>
      <c r="IDO193" s="973"/>
      <c r="IDP193" s="973"/>
      <c r="IDQ193" s="973"/>
      <c r="IDR193" s="973"/>
      <c r="IDS193" s="973"/>
      <c r="IDT193" s="973"/>
      <c r="IDU193" s="973"/>
      <c r="IDV193" s="973"/>
      <c r="IDW193" s="973"/>
      <c r="IDX193" s="973"/>
      <c r="IDY193" s="973"/>
      <c r="IDZ193" s="973"/>
      <c r="IEA193" s="973"/>
      <c r="IEB193" s="973"/>
      <c r="IEC193" s="973"/>
      <c r="IED193" s="973"/>
      <c r="IEE193" s="973"/>
      <c r="IEF193" s="973"/>
      <c r="IEG193" s="973"/>
      <c r="IEH193" s="973"/>
      <c r="IEI193" s="973"/>
      <c r="IEJ193" s="973"/>
      <c r="IEK193" s="973"/>
      <c r="IEL193" s="973"/>
      <c r="IEM193" s="973"/>
      <c r="IEN193" s="973"/>
      <c r="IEO193" s="973"/>
      <c r="IEP193" s="973"/>
      <c r="IEQ193" s="973"/>
      <c r="IER193" s="973"/>
      <c r="IES193" s="973"/>
      <c r="IET193" s="973"/>
      <c r="IEU193" s="973"/>
      <c r="IEV193" s="973"/>
      <c r="IEW193" s="973"/>
      <c r="IEX193" s="973"/>
      <c r="IEY193" s="973"/>
      <c r="IEZ193" s="973"/>
      <c r="IFA193" s="973"/>
      <c r="IFB193" s="973"/>
      <c r="IFC193" s="973"/>
      <c r="IFD193" s="973"/>
      <c r="IFE193" s="973"/>
      <c r="IFF193" s="973"/>
      <c r="IFG193" s="973"/>
      <c r="IFH193" s="973"/>
      <c r="IFI193" s="973"/>
      <c r="IFJ193" s="973"/>
      <c r="IFK193" s="973"/>
      <c r="IFL193" s="973"/>
      <c r="IFM193" s="973"/>
      <c r="IFN193" s="973"/>
      <c r="IFO193" s="973"/>
      <c r="IFP193" s="973"/>
      <c r="IFQ193" s="973"/>
      <c r="IFR193" s="973"/>
      <c r="IFS193" s="973"/>
      <c r="IFT193" s="973"/>
      <c r="IFU193" s="973"/>
      <c r="IFV193" s="973"/>
      <c r="IFW193" s="973"/>
      <c r="IFX193" s="973"/>
      <c r="IFY193" s="973"/>
      <c r="IFZ193" s="973"/>
      <c r="IGA193" s="973"/>
      <c r="IGB193" s="973"/>
      <c r="IGC193" s="973"/>
      <c r="IGD193" s="973"/>
      <c r="IGE193" s="973"/>
      <c r="IGF193" s="973"/>
      <c r="IGG193" s="973"/>
      <c r="IGH193" s="973"/>
      <c r="IGI193" s="973"/>
      <c r="IGJ193" s="973"/>
      <c r="IGK193" s="973"/>
      <c r="IGL193" s="973"/>
      <c r="IGM193" s="973"/>
      <c r="IGN193" s="973"/>
      <c r="IGO193" s="973"/>
      <c r="IGP193" s="973"/>
      <c r="IGQ193" s="973"/>
      <c r="IGR193" s="973"/>
      <c r="IGS193" s="973"/>
      <c r="IGT193" s="973"/>
      <c r="IGU193" s="973"/>
      <c r="IGV193" s="973"/>
      <c r="IGW193" s="973"/>
      <c r="IGX193" s="973"/>
      <c r="IGY193" s="973"/>
      <c r="IGZ193" s="973"/>
      <c r="IHA193" s="973"/>
      <c r="IHB193" s="973"/>
      <c r="IHC193" s="973"/>
      <c r="IHD193" s="973"/>
      <c r="IHE193" s="973"/>
      <c r="IHF193" s="973"/>
      <c r="IHG193" s="973"/>
      <c r="IHH193" s="973"/>
      <c r="IHI193" s="973"/>
      <c r="IHJ193" s="973"/>
      <c r="IHK193" s="973"/>
      <c r="IHL193" s="973"/>
      <c r="IHM193" s="973"/>
      <c r="IHN193" s="973"/>
      <c r="IHO193" s="973"/>
      <c r="IHP193" s="973"/>
      <c r="IHQ193" s="973"/>
      <c r="IHR193" s="973"/>
      <c r="IHS193" s="973"/>
      <c r="IHT193" s="973"/>
      <c r="IHU193" s="973"/>
      <c r="IHV193" s="973"/>
      <c r="IHW193" s="973"/>
      <c r="IHX193" s="973"/>
      <c r="IHY193" s="973"/>
      <c r="IHZ193" s="973"/>
      <c r="IIA193" s="973"/>
      <c r="IIB193" s="973"/>
      <c r="IIC193" s="973"/>
      <c r="IID193" s="973"/>
      <c r="IIE193" s="973"/>
      <c r="IIF193" s="973"/>
      <c r="IIG193" s="973"/>
      <c r="IIH193" s="973"/>
      <c r="III193" s="973"/>
      <c r="IIJ193" s="973"/>
      <c r="IIK193" s="973"/>
      <c r="IIL193" s="973"/>
      <c r="IIM193" s="973"/>
      <c r="IIN193" s="973"/>
      <c r="IIO193" s="973"/>
      <c r="IIP193" s="973"/>
      <c r="IIQ193" s="973"/>
      <c r="IIR193" s="973"/>
      <c r="IIS193" s="973"/>
      <c r="IIT193" s="973"/>
      <c r="IIU193" s="973"/>
      <c r="IIV193" s="973"/>
      <c r="IIW193" s="973"/>
      <c r="IIX193" s="973"/>
      <c r="IIY193" s="973"/>
      <c r="IIZ193" s="973"/>
      <c r="IJA193" s="973"/>
      <c r="IJB193" s="973"/>
      <c r="IJC193" s="973"/>
      <c r="IJD193" s="973"/>
      <c r="IJE193" s="973"/>
      <c r="IJF193" s="973"/>
      <c r="IJG193" s="973"/>
      <c r="IJH193" s="973"/>
      <c r="IJI193" s="973"/>
      <c r="IJJ193" s="973"/>
      <c r="IJK193" s="973"/>
      <c r="IJL193" s="973"/>
      <c r="IJM193" s="973"/>
      <c r="IJN193" s="973"/>
      <c r="IJO193" s="973"/>
      <c r="IJP193" s="973"/>
      <c r="IJQ193" s="973"/>
      <c r="IJR193" s="973"/>
      <c r="IJS193" s="973"/>
      <c r="IJT193" s="973"/>
      <c r="IJU193" s="973"/>
      <c r="IJV193" s="973"/>
      <c r="IJW193" s="973"/>
      <c r="IJX193" s="973"/>
      <c r="IJY193" s="973"/>
      <c r="IJZ193" s="973"/>
      <c r="IKA193" s="973"/>
      <c r="IKB193" s="973"/>
      <c r="IKC193" s="973"/>
      <c r="IKD193" s="973"/>
      <c r="IKE193" s="973"/>
      <c r="IKF193" s="973"/>
      <c r="IKG193" s="973"/>
      <c r="IKH193" s="973"/>
      <c r="IKI193" s="973"/>
      <c r="IKJ193" s="973"/>
      <c r="IKK193" s="973"/>
      <c r="IKL193" s="973"/>
      <c r="IKM193" s="973"/>
      <c r="IKN193" s="973"/>
      <c r="IKO193" s="973"/>
      <c r="IKP193" s="973"/>
      <c r="IKQ193" s="973"/>
      <c r="IKR193" s="973"/>
      <c r="IKS193" s="973"/>
      <c r="IKT193" s="973"/>
      <c r="IKU193" s="973"/>
      <c r="IKV193" s="973"/>
      <c r="IKW193" s="973"/>
      <c r="IKX193" s="973"/>
      <c r="IKY193" s="973"/>
      <c r="IKZ193" s="973"/>
      <c r="ILA193" s="973"/>
      <c r="ILB193" s="973"/>
      <c r="ILC193" s="973"/>
      <c r="ILD193" s="973"/>
      <c r="ILE193" s="973"/>
      <c r="ILF193" s="973"/>
      <c r="ILG193" s="973"/>
      <c r="ILH193" s="973"/>
      <c r="ILI193" s="973"/>
      <c r="ILJ193" s="973"/>
      <c r="ILK193" s="973"/>
      <c r="ILL193" s="973"/>
      <c r="ILM193" s="973"/>
      <c r="ILN193" s="973"/>
      <c r="ILO193" s="973"/>
      <c r="ILP193" s="973"/>
      <c r="ILQ193" s="973"/>
      <c r="ILR193" s="973"/>
      <c r="ILS193" s="973"/>
      <c r="ILT193" s="973"/>
      <c r="ILU193" s="973"/>
      <c r="ILV193" s="973"/>
      <c r="ILW193" s="973"/>
      <c r="ILX193" s="973"/>
      <c r="ILY193" s="973"/>
      <c r="ILZ193" s="973"/>
      <c r="IMA193" s="973"/>
      <c r="IMB193" s="973"/>
      <c r="IMC193" s="973"/>
      <c r="IMD193" s="973"/>
      <c r="IME193" s="973"/>
      <c r="IMF193" s="973"/>
      <c r="IMG193" s="973"/>
      <c r="IMH193" s="973"/>
      <c r="IMI193" s="973"/>
      <c r="IMJ193" s="973"/>
      <c r="IMK193" s="973"/>
      <c r="IML193" s="973"/>
      <c r="IMM193" s="973"/>
      <c r="IMN193" s="973"/>
      <c r="IMO193" s="973"/>
      <c r="IMP193" s="973"/>
      <c r="IMQ193" s="973"/>
      <c r="IMR193" s="973"/>
      <c r="IMS193" s="973"/>
      <c r="IMT193" s="973"/>
      <c r="IMU193" s="973"/>
      <c r="IMV193" s="973"/>
      <c r="IMW193" s="973"/>
      <c r="IMX193" s="973"/>
      <c r="IMY193" s="973"/>
      <c r="IMZ193" s="973"/>
      <c r="INA193" s="973"/>
      <c r="INB193" s="973"/>
      <c r="INC193" s="973"/>
      <c r="IND193" s="973"/>
      <c r="INE193" s="973"/>
      <c r="INF193" s="973"/>
      <c r="ING193" s="973"/>
      <c r="INH193" s="973"/>
      <c r="INI193" s="973"/>
      <c r="INJ193" s="973"/>
      <c r="INK193" s="973"/>
      <c r="INL193" s="973"/>
      <c r="INM193" s="973"/>
      <c r="INN193" s="973"/>
      <c r="INO193" s="973"/>
      <c r="INP193" s="973"/>
      <c r="INQ193" s="973"/>
      <c r="INR193" s="973"/>
      <c r="INS193" s="973"/>
      <c r="INT193" s="973"/>
      <c r="INU193" s="973"/>
      <c r="INV193" s="973"/>
      <c r="INW193" s="973"/>
      <c r="INX193" s="973"/>
      <c r="INY193" s="973"/>
      <c r="INZ193" s="973"/>
      <c r="IOA193" s="973"/>
      <c r="IOB193" s="973"/>
      <c r="IOC193" s="973"/>
      <c r="IOD193" s="973"/>
      <c r="IOE193" s="973"/>
      <c r="IOF193" s="973"/>
      <c r="IOG193" s="973"/>
      <c r="IOH193" s="973"/>
      <c r="IOI193" s="973"/>
      <c r="IOJ193" s="973"/>
      <c r="IOK193" s="973"/>
      <c r="IOL193" s="973"/>
      <c r="IOM193" s="973"/>
      <c r="ION193" s="973"/>
      <c r="IOO193" s="973"/>
      <c r="IOP193" s="973"/>
      <c r="IOQ193" s="973"/>
      <c r="IOR193" s="973"/>
      <c r="IOS193" s="973"/>
      <c r="IOT193" s="973"/>
      <c r="IOU193" s="973"/>
      <c r="IOV193" s="973"/>
      <c r="IOW193" s="973"/>
      <c r="IOX193" s="973"/>
      <c r="IOY193" s="973"/>
      <c r="IOZ193" s="973"/>
      <c r="IPA193" s="973"/>
      <c r="IPB193" s="973"/>
      <c r="IPC193" s="973"/>
      <c r="IPD193" s="973"/>
      <c r="IPE193" s="973"/>
      <c r="IPF193" s="973"/>
      <c r="IPG193" s="973"/>
      <c r="IPH193" s="973"/>
      <c r="IPI193" s="973"/>
      <c r="IPJ193" s="973"/>
      <c r="IPK193" s="973"/>
      <c r="IPL193" s="973"/>
      <c r="IPM193" s="973"/>
      <c r="IPN193" s="973"/>
      <c r="IPO193" s="973"/>
      <c r="IPP193" s="973"/>
      <c r="IPQ193" s="973"/>
      <c r="IPR193" s="973"/>
      <c r="IPS193" s="973"/>
      <c r="IPT193" s="973"/>
      <c r="IPU193" s="973"/>
      <c r="IPV193" s="973"/>
      <c r="IPW193" s="973"/>
      <c r="IPX193" s="973"/>
      <c r="IPY193" s="973"/>
      <c r="IPZ193" s="973"/>
      <c r="IQA193" s="973"/>
      <c r="IQB193" s="973"/>
      <c r="IQC193" s="973"/>
      <c r="IQD193" s="973"/>
      <c r="IQE193" s="973"/>
      <c r="IQF193" s="973"/>
      <c r="IQG193" s="973"/>
      <c r="IQH193" s="973"/>
      <c r="IQI193" s="973"/>
      <c r="IQJ193" s="973"/>
      <c r="IQK193" s="973"/>
      <c r="IQL193" s="973"/>
      <c r="IQM193" s="973"/>
      <c r="IQN193" s="973"/>
      <c r="IQO193" s="973"/>
      <c r="IQP193" s="973"/>
      <c r="IQQ193" s="973"/>
      <c r="IQR193" s="973"/>
      <c r="IQS193" s="973"/>
      <c r="IQT193" s="973"/>
      <c r="IQU193" s="973"/>
      <c r="IQV193" s="973"/>
      <c r="IQW193" s="973"/>
      <c r="IQX193" s="973"/>
      <c r="IQY193" s="973"/>
      <c r="IQZ193" s="973"/>
      <c r="IRA193" s="973"/>
      <c r="IRB193" s="973"/>
      <c r="IRC193" s="973"/>
      <c r="IRD193" s="973"/>
      <c r="IRE193" s="973"/>
      <c r="IRF193" s="973"/>
      <c r="IRG193" s="973"/>
      <c r="IRH193" s="973"/>
      <c r="IRI193" s="973"/>
      <c r="IRJ193" s="973"/>
      <c r="IRK193" s="973"/>
      <c r="IRL193" s="973"/>
      <c r="IRM193" s="973"/>
      <c r="IRN193" s="973"/>
      <c r="IRO193" s="973"/>
      <c r="IRP193" s="973"/>
      <c r="IRQ193" s="973"/>
      <c r="IRR193" s="973"/>
      <c r="IRS193" s="973"/>
      <c r="IRT193" s="973"/>
      <c r="IRU193" s="973"/>
      <c r="IRV193" s="973"/>
      <c r="IRW193" s="973"/>
      <c r="IRX193" s="973"/>
      <c r="IRY193" s="973"/>
      <c r="IRZ193" s="973"/>
      <c r="ISA193" s="973"/>
      <c r="ISB193" s="973"/>
      <c r="ISC193" s="973"/>
      <c r="ISD193" s="973"/>
      <c r="ISE193" s="973"/>
      <c r="ISF193" s="973"/>
      <c r="ISG193" s="973"/>
      <c r="ISH193" s="973"/>
      <c r="ISI193" s="973"/>
      <c r="ISJ193" s="973"/>
      <c r="ISK193" s="973"/>
      <c r="ISL193" s="973"/>
      <c r="ISM193" s="973"/>
      <c r="ISN193" s="973"/>
      <c r="ISO193" s="973"/>
      <c r="ISP193" s="973"/>
      <c r="ISQ193" s="973"/>
      <c r="ISR193" s="973"/>
      <c r="ISS193" s="973"/>
      <c r="IST193" s="973"/>
      <c r="ISU193" s="973"/>
      <c r="ISV193" s="973"/>
      <c r="ISW193" s="973"/>
      <c r="ISX193" s="973"/>
      <c r="ISY193" s="973"/>
      <c r="ISZ193" s="973"/>
      <c r="ITA193" s="973"/>
      <c r="ITB193" s="973"/>
      <c r="ITC193" s="973"/>
      <c r="ITD193" s="973"/>
      <c r="ITE193" s="973"/>
      <c r="ITF193" s="973"/>
      <c r="ITG193" s="973"/>
      <c r="ITH193" s="973"/>
      <c r="ITI193" s="973"/>
      <c r="ITJ193" s="973"/>
      <c r="ITK193" s="973"/>
      <c r="ITL193" s="973"/>
      <c r="ITM193" s="973"/>
      <c r="ITN193" s="973"/>
      <c r="ITO193" s="973"/>
      <c r="ITP193" s="973"/>
      <c r="ITQ193" s="973"/>
      <c r="ITR193" s="973"/>
      <c r="ITS193" s="973"/>
      <c r="ITT193" s="973"/>
      <c r="ITU193" s="973"/>
      <c r="ITV193" s="973"/>
      <c r="ITW193" s="973"/>
      <c r="ITX193" s="973"/>
      <c r="ITY193" s="973"/>
      <c r="ITZ193" s="973"/>
      <c r="IUA193" s="973"/>
      <c r="IUB193" s="973"/>
      <c r="IUC193" s="973"/>
      <c r="IUD193" s="973"/>
      <c r="IUE193" s="973"/>
      <c r="IUF193" s="973"/>
      <c r="IUG193" s="973"/>
      <c r="IUH193" s="973"/>
      <c r="IUI193" s="973"/>
      <c r="IUJ193" s="973"/>
      <c r="IUK193" s="973"/>
      <c r="IUL193" s="973"/>
      <c r="IUM193" s="973"/>
      <c r="IUN193" s="973"/>
      <c r="IUO193" s="973"/>
      <c r="IUP193" s="973"/>
      <c r="IUQ193" s="973"/>
      <c r="IUR193" s="973"/>
      <c r="IUS193" s="973"/>
      <c r="IUT193" s="973"/>
      <c r="IUU193" s="973"/>
      <c r="IUV193" s="973"/>
      <c r="IUW193" s="973"/>
      <c r="IUX193" s="973"/>
      <c r="IUY193" s="973"/>
      <c r="IUZ193" s="973"/>
      <c r="IVA193" s="973"/>
      <c r="IVB193" s="973"/>
      <c r="IVC193" s="973"/>
      <c r="IVD193" s="973"/>
      <c r="IVE193" s="973"/>
      <c r="IVF193" s="973"/>
      <c r="IVG193" s="973"/>
      <c r="IVH193" s="973"/>
      <c r="IVI193" s="973"/>
      <c r="IVJ193" s="973"/>
      <c r="IVK193" s="973"/>
      <c r="IVL193" s="973"/>
      <c r="IVM193" s="973"/>
      <c r="IVN193" s="973"/>
      <c r="IVO193" s="973"/>
      <c r="IVP193" s="973"/>
      <c r="IVQ193" s="973"/>
      <c r="IVR193" s="973"/>
      <c r="IVS193" s="973"/>
      <c r="IVT193" s="973"/>
      <c r="IVU193" s="973"/>
      <c r="IVV193" s="973"/>
      <c r="IVW193" s="973"/>
      <c r="IVX193" s="973"/>
      <c r="IVY193" s="973"/>
      <c r="IVZ193" s="973"/>
      <c r="IWA193" s="973"/>
      <c r="IWB193" s="973"/>
      <c r="IWC193" s="973"/>
      <c r="IWD193" s="973"/>
      <c r="IWE193" s="973"/>
      <c r="IWF193" s="973"/>
      <c r="IWG193" s="973"/>
      <c r="IWH193" s="973"/>
      <c r="IWI193" s="973"/>
      <c r="IWJ193" s="973"/>
      <c r="IWK193" s="973"/>
      <c r="IWL193" s="973"/>
      <c r="IWM193" s="973"/>
      <c r="IWN193" s="973"/>
      <c r="IWO193" s="973"/>
      <c r="IWP193" s="973"/>
      <c r="IWQ193" s="973"/>
      <c r="IWR193" s="973"/>
      <c r="IWS193" s="973"/>
      <c r="IWT193" s="973"/>
      <c r="IWU193" s="973"/>
      <c r="IWV193" s="973"/>
      <c r="IWW193" s="973"/>
      <c r="IWX193" s="973"/>
      <c r="IWY193" s="973"/>
      <c r="IWZ193" s="973"/>
      <c r="IXA193" s="973"/>
      <c r="IXB193" s="973"/>
      <c r="IXC193" s="973"/>
      <c r="IXD193" s="973"/>
      <c r="IXE193" s="973"/>
      <c r="IXF193" s="973"/>
      <c r="IXG193" s="973"/>
      <c r="IXH193" s="973"/>
      <c r="IXI193" s="973"/>
      <c r="IXJ193" s="973"/>
      <c r="IXK193" s="973"/>
      <c r="IXL193" s="973"/>
      <c r="IXM193" s="973"/>
      <c r="IXN193" s="973"/>
      <c r="IXO193" s="973"/>
      <c r="IXP193" s="973"/>
      <c r="IXQ193" s="973"/>
      <c r="IXR193" s="973"/>
      <c r="IXS193" s="973"/>
      <c r="IXT193" s="973"/>
      <c r="IXU193" s="973"/>
      <c r="IXV193" s="973"/>
      <c r="IXW193" s="973"/>
      <c r="IXX193" s="973"/>
      <c r="IXY193" s="973"/>
      <c r="IXZ193" s="973"/>
      <c r="IYA193" s="973"/>
      <c r="IYB193" s="973"/>
      <c r="IYC193" s="973"/>
      <c r="IYD193" s="973"/>
      <c r="IYE193" s="973"/>
      <c r="IYF193" s="973"/>
      <c r="IYG193" s="973"/>
      <c r="IYH193" s="973"/>
      <c r="IYI193" s="973"/>
      <c r="IYJ193" s="973"/>
      <c r="IYK193" s="973"/>
      <c r="IYL193" s="973"/>
      <c r="IYM193" s="973"/>
      <c r="IYN193" s="973"/>
      <c r="IYO193" s="973"/>
      <c r="IYP193" s="973"/>
      <c r="IYQ193" s="973"/>
      <c r="IYR193" s="973"/>
      <c r="IYS193" s="973"/>
      <c r="IYT193" s="973"/>
      <c r="IYU193" s="973"/>
      <c r="IYV193" s="973"/>
      <c r="IYW193" s="973"/>
      <c r="IYX193" s="973"/>
      <c r="IYY193" s="973"/>
      <c r="IYZ193" s="973"/>
      <c r="IZA193" s="973"/>
      <c r="IZB193" s="973"/>
      <c r="IZC193" s="973"/>
      <c r="IZD193" s="973"/>
      <c r="IZE193" s="973"/>
      <c r="IZF193" s="973"/>
      <c r="IZG193" s="973"/>
      <c r="IZH193" s="973"/>
      <c r="IZI193" s="973"/>
      <c r="IZJ193" s="973"/>
      <c r="IZK193" s="973"/>
      <c r="IZL193" s="973"/>
      <c r="IZM193" s="973"/>
      <c r="IZN193" s="973"/>
      <c r="IZO193" s="973"/>
      <c r="IZP193" s="973"/>
      <c r="IZQ193" s="973"/>
      <c r="IZR193" s="973"/>
      <c r="IZS193" s="973"/>
      <c r="IZT193" s="973"/>
      <c r="IZU193" s="973"/>
      <c r="IZV193" s="973"/>
      <c r="IZW193" s="973"/>
      <c r="IZX193" s="973"/>
      <c r="IZY193" s="973"/>
      <c r="IZZ193" s="973"/>
      <c r="JAA193" s="973"/>
      <c r="JAB193" s="973"/>
      <c r="JAC193" s="973"/>
      <c r="JAD193" s="973"/>
      <c r="JAE193" s="973"/>
      <c r="JAF193" s="973"/>
      <c r="JAG193" s="973"/>
      <c r="JAH193" s="973"/>
      <c r="JAI193" s="973"/>
      <c r="JAJ193" s="973"/>
      <c r="JAK193" s="973"/>
      <c r="JAL193" s="973"/>
      <c r="JAM193" s="973"/>
      <c r="JAN193" s="973"/>
      <c r="JAO193" s="973"/>
      <c r="JAP193" s="973"/>
      <c r="JAQ193" s="973"/>
      <c r="JAR193" s="973"/>
      <c r="JAS193" s="973"/>
      <c r="JAT193" s="973"/>
      <c r="JAU193" s="973"/>
      <c r="JAV193" s="973"/>
      <c r="JAW193" s="973"/>
      <c r="JAX193" s="973"/>
      <c r="JAY193" s="973"/>
      <c r="JAZ193" s="973"/>
      <c r="JBA193" s="973"/>
      <c r="JBB193" s="973"/>
      <c r="JBC193" s="973"/>
      <c r="JBD193" s="973"/>
      <c r="JBE193" s="973"/>
      <c r="JBF193" s="973"/>
      <c r="JBG193" s="973"/>
      <c r="JBH193" s="973"/>
      <c r="JBI193" s="973"/>
      <c r="JBJ193" s="973"/>
      <c r="JBK193" s="973"/>
      <c r="JBL193" s="973"/>
      <c r="JBM193" s="973"/>
      <c r="JBN193" s="973"/>
      <c r="JBO193" s="973"/>
      <c r="JBP193" s="973"/>
      <c r="JBQ193" s="973"/>
      <c r="JBR193" s="973"/>
      <c r="JBS193" s="973"/>
      <c r="JBT193" s="973"/>
      <c r="JBU193" s="973"/>
      <c r="JBV193" s="973"/>
      <c r="JBW193" s="973"/>
      <c r="JBX193" s="973"/>
      <c r="JBY193" s="973"/>
      <c r="JBZ193" s="973"/>
      <c r="JCA193" s="973"/>
      <c r="JCB193" s="973"/>
      <c r="JCC193" s="973"/>
      <c r="JCD193" s="973"/>
      <c r="JCE193" s="973"/>
      <c r="JCF193" s="973"/>
      <c r="JCG193" s="973"/>
      <c r="JCH193" s="973"/>
      <c r="JCI193" s="973"/>
      <c r="JCJ193" s="973"/>
      <c r="JCK193" s="973"/>
      <c r="JCL193" s="973"/>
      <c r="JCM193" s="973"/>
      <c r="JCN193" s="973"/>
      <c r="JCO193" s="973"/>
      <c r="JCP193" s="973"/>
      <c r="JCQ193" s="973"/>
      <c r="JCR193" s="973"/>
      <c r="JCS193" s="973"/>
      <c r="JCT193" s="973"/>
      <c r="JCU193" s="973"/>
      <c r="JCV193" s="973"/>
      <c r="JCW193" s="973"/>
      <c r="JCX193" s="973"/>
      <c r="JCY193" s="973"/>
      <c r="JCZ193" s="973"/>
      <c r="JDA193" s="973"/>
      <c r="JDB193" s="973"/>
      <c r="JDC193" s="973"/>
      <c r="JDD193" s="973"/>
      <c r="JDE193" s="973"/>
      <c r="JDF193" s="973"/>
      <c r="JDG193" s="973"/>
      <c r="JDH193" s="973"/>
      <c r="JDI193" s="973"/>
      <c r="JDJ193" s="973"/>
      <c r="JDK193" s="973"/>
      <c r="JDL193" s="973"/>
      <c r="JDM193" s="973"/>
      <c r="JDN193" s="973"/>
      <c r="JDO193" s="973"/>
      <c r="JDP193" s="973"/>
      <c r="JDQ193" s="973"/>
      <c r="JDR193" s="973"/>
      <c r="JDS193" s="973"/>
      <c r="JDT193" s="973"/>
      <c r="JDU193" s="973"/>
      <c r="JDV193" s="973"/>
      <c r="JDW193" s="973"/>
      <c r="JDX193" s="973"/>
      <c r="JDY193" s="973"/>
      <c r="JDZ193" s="973"/>
      <c r="JEA193" s="973"/>
      <c r="JEB193" s="973"/>
      <c r="JEC193" s="973"/>
      <c r="JED193" s="973"/>
      <c r="JEE193" s="973"/>
      <c r="JEF193" s="973"/>
      <c r="JEG193" s="973"/>
      <c r="JEH193" s="973"/>
      <c r="JEI193" s="973"/>
      <c r="JEJ193" s="973"/>
      <c r="JEK193" s="973"/>
      <c r="JEL193" s="973"/>
      <c r="JEM193" s="973"/>
      <c r="JEN193" s="973"/>
      <c r="JEO193" s="973"/>
      <c r="JEP193" s="973"/>
      <c r="JEQ193" s="973"/>
      <c r="JER193" s="973"/>
      <c r="JES193" s="973"/>
      <c r="JET193" s="973"/>
      <c r="JEU193" s="973"/>
      <c r="JEV193" s="973"/>
      <c r="JEW193" s="973"/>
      <c r="JEX193" s="973"/>
      <c r="JEY193" s="973"/>
      <c r="JEZ193" s="973"/>
      <c r="JFA193" s="973"/>
      <c r="JFB193" s="973"/>
      <c r="JFC193" s="973"/>
      <c r="JFD193" s="973"/>
      <c r="JFE193" s="973"/>
      <c r="JFF193" s="973"/>
      <c r="JFG193" s="973"/>
      <c r="JFH193" s="973"/>
      <c r="JFI193" s="973"/>
      <c r="JFJ193" s="973"/>
      <c r="JFK193" s="973"/>
      <c r="JFL193" s="973"/>
      <c r="JFM193" s="973"/>
      <c r="JFN193" s="973"/>
      <c r="JFO193" s="973"/>
      <c r="JFP193" s="973"/>
      <c r="JFQ193" s="973"/>
      <c r="JFR193" s="973"/>
      <c r="JFS193" s="973"/>
      <c r="JFT193" s="973"/>
      <c r="JFU193" s="973"/>
      <c r="JFV193" s="973"/>
      <c r="JFW193" s="973"/>
      <c r="JFX193" s="973"/>
      <c r="JFY193" s="973"/>
      <c r="JFZ193" s="973"/>
      <c r="JGA193" s="973"/>
      <c r="JGB193" s="973"/>
      <c r="JGC193" s="973"/>
      <c r="JGD193" s="973"/>
      <c r="JGE193" s="973"/>
      <c r="JGF193" s="973"/>
      <c r="JGG193" s="973"/>
      <c r="JGH193" s="973"/>
      <c r="JGI193" s="973"/>
      <c r="JGJ193" s="973"/>
      <c r="JGK193" s="973"/>
      <c r="JGL193" s="973"/>
      <c r="JGM193" s="973"/>
      <c r="JGN193" s="973"/>
      <c r="JGO193" s="973"/>
      <c r="JGP193" s="973"/>
      <c r="JGQ193" s="973"/>
      <c r="JGR193" s="973"/>
      <c r="JGS193" s="973"/>
      <c r="JGT193" s="973"/>
      <c r="JGU193" s="973"/>
      <c r="JGV193" s="973"/>
      <c r="JGW193" s="973"/>
      <c r="JGX193" s="973"/>
      <c r="JGY193" s="973"/>
      <c r="JGZ193" s="973"/>
      <c r="JHA193" s="973"/>
      <c r="JHB193" s="973"/>
      <c r="JHC193" s="973"/>
      <c r="JHD193" s="973"/>
      <c r="JHE193" s="973"/>
      <c r="JHF193" s="973"/>
      <c r="JHG193" s="973"/>
      <c r="JHH193" s="973"/>
      <c r="JHI193" s="973"/>
      <c r="JHJ193" s="973"/>
      <c r="JHK193" s="973"/>
      <c r="JHL193" s="973"/>
      <c r="JHM193" s="973"/>
      <c r="JHN193" s="973"/>
      <c r="JHO193" s="973"/>
      <c r="JHP193" s="973"/>
      <c r="JHQ193" s="973"/>
      <c r="JHR193" s="973"/>
      <c r="JHS193" s="973"/>
      <c r="JHT193" s="973"/>
      <c r="JHU193" s="973"/>
      <c r="JHV193" s="973"/>
      <c r="JHW193" s="973"/>
      <c r="JHX193" s="973"/>
      <c r="JHY193" s="973"/>
      <c r="JHZ193" s="973"/>
      <c r="JIA193" s="973"/>
      <c r="JIB193" s="973"/>
      <c r="JIC193" s="973"/>
      <c r="JID193" s="973"/>
      <c r="JIE193" s="973"/>
      <c r="JIF193" s="973"/>
      <c r="JIG193" s="973"/>
      <c r="JIH193" s="973"/>
      <c r="JII193" s="973"/>
      <c r="JIJ193" s="973"/>
      <c r="JIK193" s="973"/>
      <c r="JIL193" s="973"/>
      <c r="JIM193" s="973"/>
      <c r="JIN193" s="973"/>
      <c r="JIO193" s="973"/>
      <c r="JIP193" s="973"/>
      <c r="JIQ193" s="973"/>
      <c r="JIR193" s="973"/>
      <c r="JIS193" s="973"/>
      <c r="JIT193" s="973"/>
      <c r="JIU193" s="973"/>
      <c r="JIV193" s="973"/>
      <c r="JIW193" s="973"/>
      <c r="JIX193" s="973"/>
      <c r="JIY193" s="973"/>
      <c r="JIZ193" s="973"/>
      <c r="JJA193" s="973"/>
      <c r="JJB193" s="973"/>
      <c r="JJC193" s="973"/>
      <c r="JJD193" s="973"/>
      <c r="JJE193" s="973"/>
      <c r="JJF193" s="973"/>
      <c r="JJG193" s="973"/>
      <c r="JJH193" s="973"/>
      <c r="JJI193" s="973"/>
      <c r="JJJ193" s="973"/>
      <c r="JJK193" s="973"/>
      <c r="JJL193" s="973"/>
      <c r="JJM193" s="973"/>
      <c r="JJN193" s="973"/>
      <c r="JJO193" s="973"/>
      <c r="JJP193" s="973"/>
      <c r="JJQ193" s="973"/>
      <c r="JJR193" s="973"/>
      <c r="JJS193" s="973"/>
      <c r="JJT193" s="973"/>
      <c r="JJU193" s="973"/>
      <c r="JJV193" s="973"/>
      <c r="JJW193" s="973"/>
      <c r="JJX193" s="973"/>
      <c r="JJY193" s="973"/>
      <c r="JJZ193" s="973"/>
      <c r="JKA193" s="973"/>
      <c r="JKB193" s="973"/>
      <c r="JKC193" s="973"/>
      <c r="JKD193" s="973"/>
      <c r="JKE193" s="973"/>
      <c r="JKF193" s="973"/>
      <c r="JKG193" s="973"/>
      <c r="JKH193" s="973"/>
      <c r="JKI193" s="973"/>
      <c r="JKJ193" s="973"/>
      <c r="JKK193" s="973"/>
      <c r="JKL193" s="973"/>
      <c r="JKM193" s="973"/>
      <c r="JKN193" s="973"/>
      <c r="JKO193" s="973"/>
      <c r="JKP193" s="973"/>
      <c r="JKQ193" s="973"/>
      <c r="JKR193" s="973"/>
      <c r="JKS193" s="973"/>
      <c r="JKT193" s="973"/>
      <c r="JKU193" s="973"/>
      <c r="JKV193" s="973"/>
      <c r="JKW193" s="973"/>
      <c r="JKX193" s="973"/>
      <c r="JKY193" s="973"/>
      <c r="JKZ193" s="973"/>
      <c r="JLA193" s="973"/>
      <c r="JLB193" s="973"/>
      <c r="JLC193" s="973"/>
      <c r="JLD193" s="973"/>
      <c r="JLE193" s="973"/>
      <c r="JLF193" s="973"/>
      <c r="JLG193" s="973"/>
      <c r="JLH193" s="973"/>
      <c r="JLI193" s="973"/>
      <c r="JLJ193" s="973"/>
      <c r="JLK193" s="973"/>
      <c r="JLL193" s="973"/>
      <c r="JLM193" s="973"/>
      <c r="JLN193" s="973"/>
      <c r="JLO193" s="973"/>
      <c r="JLP193" s="973"/>
      <c r="JLQ193" s="973"/>
      <c r="JLR193" s="973"/>
      <c r="JLS193" s="973"/>
      <c r="JLT193" s="973"/>
      <c r="JLU193" s="973"/>
      <c r="JLV193" s="973"/>
      <c r="JLW193" s="973"/>
      <c r="JLX193" s="973"/>
      <c r="JLY193" s="973"/>
      <c r="JLZ193" s="973"/>
      <c r="JMA193" s="973"/>
      <c r="JMB193" s="973"/>
      <c r="JMC193" s="973"/>
      <c r="JMD193" s="973"/>
      <c r="JME193" s="973"/>
      <c r="JMF193" s="973"/>
      <c r="JMG193" s="973"/>
      <c r="JMH193" s="973"/>
      <c r="JMI193" s="973"/>
      <c r="JMJ193" s="973"/>
      <c r="JMK193" s="973"/>
      <c r="JML193" s="973"/>
      <c r="JMM193" s="973"/>
      <c r="JMN193" s="973"/>
      <c r="JMO193" s="973"/>
      <c r="JMP193" s="973"/>
      <c r="JMQ193" s="973"/>
      <c r="JMR193" s="973"/>
      <c r="JMS193" s="973"/>
      <c r="JMT193" s="973"/>
      <c r="JMU193" s="973"/>
      <c r="JMV193" s="973"/>
      <c r="JMW193" s="973"/>
      <c r="JMX193" s="973"/>
      <c r="JMY193" s="973"/>
      <c r="JMZ193" s="973"/>
      <c r="JNA193" s="973"/>
      <c r="JNB193" s="973"/>
      <c r="JNC193" s="973"/>
      <c r="JND193" s="973"/>
      <c r="JNE193" s="973"/>
      <c r="JNF193" s="973"/>
      <c r="JNG193" s="973"/>
      <c r="JNH193" s="973"/>
      <c r="JNI193" s="973"/>
      <c r="JNJ193" s="973"/>
      <c r="JNK193" s="973"/>
      <c r="JNL193" s="973"/>
      <c r="JNM193" s="973"/>
      <c r="JNN193" s="973"/>
      <c r="JNO193" s="973"/>
      <c r="JNP193" s="973"/>
      <c r="JNQ193" s="973"/>
      <c r="JNR193" s="973"/>
      <c r="JNS193" s="973"/>
      <c r="JNT193" s="973"/>
      <c r="JNU193" s="973"/>
      <c r="JNV193" s="973"/>
      <c r="JNW193" s="973"/>
      <c r="JNX193" s="973"/>
      <c r="JNY193" s="973"/>
      <c r="JNZ193" s="973"/>
      <c r="JOA193" s="973"/>
      <c r="JOB193" s="973"/>
      <c r="JOC193" s="973"/>
      <c r="JOD193" s="973"/>
      <c r="JOE193" s="973"/>
      <c r="JOF193" s="973"/>
      <c r="JOG193" s="973"/>
      <c r="JOH193" s="973"/>
      <c r="JOI193" s="973"/>
      <c r="JOJ193" s="973"/>
      <c r="JOK193" s="973"/>
      <c r="JOL193" s="973"/>
      <c r="JOM193" s="973"/>
      <c r="JON193" s="973"/>
      <c r="JOO193" s="973"/>
      <c r="JOP193" s="973"/>
      <c r="JOQ193" s="973"/>
      <c r="JOR193" s="973"/>
      <c r="JOS193" s="973"/>
      <c r="JOT193" s="973"/>
      <c r="JOU193" s="973"/>
      <c r="JOV193" s="973"/>
      <c r="JOW193" s="973"/>
      <c r="JOX193" s="973"/>
      <c r="JOY193" s="973"/>
      <c r="JOZ193" s="973"/>
      <c r="JPA193" s="973"/>
      <c r="JPB193" s="973"/>
      <c r="JPC193" s="973"/>
      <c r="JPD193" s="973"/>
      <c r="JPE193" s="973"/>
      <c r="JPF193" s="973"/>
      <c r="JPG193" s="973"/>
      <c r="JPH193" s="973"/>
      <c r="JPI193" s="973"/>
      <c r="JPJ193" s="973"/>
      <c r="JPK193" s="973"/>
      <c r="JPL193" s="973"/>
      <c r="JPM193" s="973"/>
      <c r="JPN193" s="973"/>
      <c r="JPO193" s="973"/>
      <c r="JPP193" s="973"/>
      <c r="JPQ193" s="973"/>
      <c r="JPR193" s="973"/>
      <c r="JPS193" s="973"/>
      <c r="JPT193" s="973"/>
      <c r="JPU193" s="973"/>
      <c r="JPV193" s="973"/>
      <c r="JPW193" s="973"/>
      <c r="JPX193" s="973"/>
      <c r="JPY193" s="973"/>
      <c r="JPZ193" s="973"/>
      <c r="JQA193" s="973"/>
      <c r="JQB193" s="973"/>
      <c r="JQC193" s="973"/>
      <c r="JQD193" s="973"/>
      <c r="JQE193" s="973"/>
      <c r="JQF193" s="973"/>
      <c r="JQG193" s="973"/>
      <c r="JQH193" s="973"/>
      <c r="JQI193" s="973"/>
      <c r="JQJ193" s="973"/>
      <c r="JQK193" s="973"/>
      <c r="JQL193" s="973"/>
      <c r="JQM193" s="973"/>
      <c r="JQN193" s="973"/>
      <c r="JQO193" s="973"/>
      <c r="JQP193" s="973"/>
      <c r="JQQ193" s="973"/>
      <c r="JQR193" s="973"/>
      <c r="JQS193" s="973"/>
      <c r="JQT193" s="973"/>
      <c r="JQU193" s="973"/>
      <c r="JQV193" s="973"/>
      <c r="JQW193" s="973"/>
      <c r="JQX193" s="973"/>
      <c r="JQY193" s="973"/>
      <c r="JQZ193" s="973"/>
      <c r="JRA193" s="973"/>
      <c r="JRB193" s="973"/>
      <c r="JRC193" s="973"/>
      <c r="JRD193" s="973"/>
      <c r="JRE193" s="973"/>
      <c r="JRF193" s="973"/>
      <c r="JRG193" s="973"/>
      <c r="JRH193" s="973"/>
      <c r="JRI193" s="973"/>
      <c r="JRJ193" s="973"/>
      <c r="JRK193" s="973"/>
      <c r="JRL193" s="973"/>
      <c r="JRM193" s="973"/>
      <c r="JRN193" s="973"/>
      <c r="JRO193" s="973"/>
      <c r="JRP193" s="973"/>
      <c r="JRQ193" s="973"/>
      <c r="JRR193" s="973"/>
      <c r="JRS193" s="973"/>
      <c r="JRT193" s="973"/>
      <c r="JRU193" s="973"/>
      <c r="JRV193" s="973"/>
      <c r="JRW193" s="973"/>
      <c r="JRX193" s="973"/>
      <c r="JRY193" s="973"/>
      <c r="JRZ193" s="973"/>
      <c r="JSA193" s="973"/>
      <c r="JSB193" s="973"/>
      <c r="JSC193" s="973"/>
      <c r="JSD193" s="973"/>
      <c r="JSE193" s="973"/>
      <c r="JSF193" s="973"/>
      <c r="JSG193" s="973"/>
      <c r="JSH193" s="973"/>
      <c r="JSI193" s="973"/>
      <c r="JSJ193" s="973"/>
      <c r="JSK193" s="973"/>
      <c r="JSL193" s="973"/>
      <c r="JSM193" s="973"/>
      <c r="JSN193" s="973"/>
      <c r="JSO193" s="973"/>
      <c r="JSP193" s="973"/>
      <c r="JSQ193" s="973"/>
      <c r="JSR193" s="973"/>
      <c r="JSS193" s="973"/>
      <c r="JST193" s="973"/>
      <c r="JSU193" s="973"/>
      <c r="JSV193" s="973"/>
      <c r="JSW193" s="973"/>
      <c r="JSX193" s="973"/>
      <c r="JSY193" s="973"/>
      <c r="JSZ193" s="973"/>
      <c r="JTA193" s="973"/>
      <c r="JTB193" s="973"/>
      <c r="JTC193" s="973"/>
      <c r="JTD193" s="973"/>
      <c r="JTE193" s="973"/>
      <c r="JTF193" s="973"/>
      <c r="JTG193" s="973"/>
      <c r="JTH193" s="973"/>
      <c r="JTI193" s="973"/>
      <c r="JTJ193" s="973"/>
      <c r="JTK193" s="973"/>
      <c r="JTL193" s="973"/>
      <c r="JTM193" s="973"/>
      <c r="JTN193" s="973"/>
      <c r="JTO193" s="973"/>
      <c r="JTP193" s="973"/>
      <c r="JTQ193" s="973"/>
      <c r="JTR193" s="973"/>
      <c r="JTS193" s="973"/>
      <c r="JTT193" s="973"/>
      <c r="JTU193" s="973"/>
      <c r="JTV193" s="973"/>
      <c r="JTW193" s="973"/>
      <c r="JTX193" s="973"/>
      <c r="JTY193" s="973"/>
      <c r="JTZ193" s="973"/>
      <c r="JUA193" s="973"/>
      <c r="JUB193" s="973"/>
      <c r="JUC193" s="973"/>
      <c r="JUD193" s="973"/>
      <c r="JUE193" s="973"/>
      <c r="JUF193" s="973"/>
      <c r="JUG193" s="973"/>
      <c r="JUH193" s="973"/>
      <c r="JUI193" s="973"/>
      <c r="JUJ193" s="973"/>
      <c r="JUK193" s="973"/>
      <c r="JUL193" s="973"/>
      <c r="JUM193" s="973"/>
      <c r="JUN193" s="973"/>
      <c r="JUO193" s="973"/>
      <c r="JUP193" s="973"/>
      <c r="JUQ193" s="973"/>
      <c r="JUR193" s="973"/>
      <c r="JUS193" s="973"/>
      <c r="JUT193" s="973"/>
      <c r="JUU193" s="973"/>
      <c r="JUV193" s="973"/>
      <c r="JUW193" s="973"/>
      <c r="JUX193" s="973"/>
      <c r="JUY193" s="973"/>
      <c r="JUZ193" s="973"/>
      <c r="JVA193" s="973"/>
      <c r="JVB193" s="973"/>
      <c r="JVC193" s="973"/>
      <c r="JVD193" s="973"/>
      <c r="JVE193" s="973"/>
      <c r="JVF193" s="973"/>
      <c r="JVG193" s="973"/>
      <c r="JVH193" s="973"/>
      <c r="JVI193" s="973"/>
      <c r="JVJ193" s="973"/>
      <c r="JVK193" s="973"/>
      <c r="JVL193" s="973"/>
      <c r="JVM193" s="973"/>
      <c r="JVN193" s="973"/>
      <c r="JVO193" s="973"/>
      <c r="JVP193" s="973"/>
      <c r="JVQ193" s="973"/>
      <c r="JVR193" s="973"/>
      <c r="JVS193" s="973"/>
      <c r="JVT193" s="973"/>
      <c r="JVU193" s="973"/>
      <c r="JVV193" s="973"/>
      <c r="JVW193" s="973"/>
      <c r="JVX193" s="973"/>
      <c r="JVY193" s="973"/>
      <c r="JVZ193" s="973"/>
      <c r="JWA193" s="973"/>
      <c r="JWB193" s="973"/>
      <c r="JWC193" s="973"/>
      <c r="JWD193" s="973"/>
      <c r="JWE193" s="973"/>
      <c r="JWF193" s="973"/>
      <c r="JWG193" s="973"/>
      <c r="JWH193" s="973"/>
      <c r="JWI193" s="973"/>
      <c r="JWJ193" s="973"/>
      <c r="JWK193" s="973"/>
      <c r="JWL193" s="973"/>
      <c r="JWM193" s="973"/>
      <c r="JWN193" s="973"/>
      <c r="JWO193" s="973"/>
      <c r="JWP193" s="973"/>
      <c r="JWQ193" s="973"/>
      <c r="JWR193" s="973"/>
      <c r="JWS193" s="973"/>
      <c r="JWT193" s="973"/>
      <c r="JWU193" s="973"/>
      <c r="JWV193" s="973"/>
      <c r="JWW193" s="973"/>
      <c r="JWX193" s="973"/>
      <c r="JWY193" s="973"/>
      <c r="JWZ193" s="973"/>
      <c r="JXA193" s="973"/>
      <c r="JXB193" s="973"/>
      <c r="JXC193" s="973"/>
      <c r="JXD193" s="973"/>
      <c r="JXE193" s="973"/>
      <c r="JXF193" s="973"/>
      <c r="JXG193" s="973"/>
      <c r="JXH193" s="973"/>
      <c r="JXI193" s="973"/>
      <c r="JXJ193" s="973"/>
      <c r="JXK193" s="973"/>
      <c r="JXL193" s="973"/>
      <c r="JXM193" s="973"/>
      <c r="JXN193" s="973"/>
      <c r="JXO193" s="973"/>
      <c r="JXP193" s="973"/>
      <c r="JXQ193" s="973"/>
      <c r="JXR193" s="973"/>
      <c r="JXS193" s="973"/>
      <c r="JXT193" s="973"/>
      <c r="JXU193" s="973"/>
      <c r="JXV193" s="973"/>
      <c r="JXW193" s="973"/>
      <c r="JXX193" s="973"/>
      <c r="JXY193" s="973"/>
      <c r="JXZ193" s="973"/>
      <c r="JYA193" s="973"/>
      <c r="JYB193" s="973"/>
      <c r="JYC193" s="973"/>
      <c r="JYD193" s="973"/>
      <c r="JYE193" s="973"/>
      <c r="JYF193" s="973"/>
      <c r="JYG193" s="973"/>
      <c r="JYH193" s="973"/>
      <c r="JYI193" s="973"/>
      <c r="JYJ193" s="973"/>
      <c r="JYK193" s="973"/>
      <c r="JYL193" s="973"/>
      <c r="JYM193" s="973"/>
      <c r="JYN193" s="973"/>
      <c r="JYO193" s="973"/>
      <c r="JYP193" s="973"/>
      <c r="JYQ193" s="973"/>
      <c r="JYR193" s="973"/>
      <c r="JYS193" s="973"/>
      <c r="JYT193" s="973"/>
      <c r="JYU193" s="973"/>
      <c r="JYV193" s="973"/>
      <c r="JYW193" s="973"/>
      <c r="JYX193" s="973"/>
      <c r="JYY193" s="973"/>
      <c r="JYZ193" s="973"/>
      <c r="JZA193" s="973"/>
      <c r="JZB193" s="973"/>
      <c r="JZC193" s="973"/>
      <c r="JZD193" s="973"/>
      <c r="JZE193" s="973"/>
      <c r="JZF193" s="973"/>
      <c r="JZG193" s="973"/>
      <c r="JZH193" s="973"/>
      <c r="JZI193" s="973"/>
      <c r="JZJ193" s="973"/>
      <c r="JZK193" s="973"/>
      <c r="JZL193" s="973"/>
      <c r="JZM193" s="973"/>
      <c r="JZN193" s="973"/>
      <c r="JZO193" s="973"/>
      <c r="JZP193" s="973"/>
      <c r="JZQ193" s="973"/>
      <c r="JZR193" s="973"/>
      <c r="JZS193" s="973"/>
      <c r="JZT193" s="973"/>
      <c r="JZU193" s="973"/>
      <c r="JZV193" s="973"/>
      <c r="JZW193" s="973"/>
      <c r="JZX193" s="973"/>
      <c r="JZY193" s="973"/>
      <c r="JZZ193" s="973"/>
      <c r="KAA193" s="973"/>
      <c r="KAB193" s="973"/>
      <c r="KAC193" s="973"/>
      <c r="KAD193" s="973"/>
      <c r="KAE193" s="973"/>
      <c r="KAF193" s="973"/>
      <c r="KAG193" s="973"/>
      <c r="KAH193" s="973"/>
      <c r="KAI193" s="973"/>
      <c r="KAJ193" s="973"/>
      <c r="KAK193" s="973"/>
      <c r="KAL193" s="973"/>
      <c r="KAM193" s="973"/>
      <c r="KAN193" s="973"/>
      <c r="KAO193" s="973"/>
      <c r="KAP193" s="973"/>
      <c r="KAQ193" s="973"/>
      <c r="KAR193" s="973"/>
      <c r="KAS193" s="973"/>
      <c r="KAT193" s="973"/>
      <c r="KAU193" s="973"/>
      <c r="KAV193" s="973"/>
      <c r="KAW193" s="973"/>
      <c r="KAX193" s="973"/>
      <c r="KAY193" s="973"/>
      <c r="KAZ193" s="973"/>
      <c r="KBA193" s="973"/>
      <c r="KBB193" s="973"/>
      <c r="KBC193" s="973"/>
      <c r="KBD193" s="973"/>
      <c r="KBE193" s="973"/>
      <c r="KBF193" s="973"/>
      <c r="KBG193" s="973"/>
      <c r="KBH193" s="973"/>
      <c r="KBI193" s="973"/>
      <c r="KBJ193" s="973"/>
      <c r="KBK193" s="973"/>
      <c r="KBL193" s="973"/>
      <c r="KBM193" s="973"/>
      <c r="KBN193" s="973"/>
      <c r="KBO193" s="973"/>
      <c r="KBP193" s="973"/>
      <c r="KBQ193" s="973"/>
      <c r="KBR193" s="973"/>
      <c r="KBS193" s="973"/>
      <c r="KBT193" s="973"/>
      <c r="KBU193" s="973"/>
      <c r="KBV193" s="973"/>
      <c r="KBW193" s="973"/>
      <c r="KBX193" s="973"/>
      <c r="KBY193" s="973"/>
      <c r="KBZ193" s="973"/>
      <c r="KCA193" s="973"/>
      <c r="KCB193" s="973"/>
      <c r="KCC193" s="973"/>
      <c r="KCD193" s="973"/>
      <c r="KCE193" s="973"/>
      <c r="KCF193" s="973"/>
      <c r="KCG193" s="973"/>
      <c r="KCH193" s="973"/>
      <c r="KCI193" s="973"/>
      <c r="KCJ193" s="973"/>
      <c r="KCK193" s="973"/>
      <c r="KCL193" s="973"/>
      <c r="KCM193" s="973"/>
      <c r="KCN193" s="973"/>
      <c r="KCO193" s="973"/>
      <c r="KCP193" s="973"/>
      <c r="KCQ193" s="973"/>
      <c r="KCR193" s="973"/>
      <c r="KCS193" s="973"/>
      <c r="KCT193" s="973"/>
      <c r="KCU193" s="973"/>
      <c r="KCV193" s="973"/>
      <c r="KCW193" s="973"/>
      <c r="KCX193" s="973"/>
      <c r="KCY193" s="973"/>
      <c r="KCZ193" s="973"/>
      <c r="KDA193" s="973"/>
      <c r="KDB193" s="973"/>
      <c r="KDC193" s="973"/>
      <c r="KDD193" s="973"/>
      <c r="KDE193" s="973"/>
      <c r="KDF193" s="973"/>
      <c r="KDG193" s="973"/>
      <c r="KDH193" s="973"/>
      <c r="KDI193" s="973"/>
      <c r="KDJ193" s="973"/>
      <c r="KDK193" s="973"/>
      <c r="KDL193" s="973"/>
      <c r="KDM193" s="973"/>
      <c r="KDN193" s="973"/>
      <c r="KDO193" s="973"/>
      <c r="KDP193" s="973"/>
      <c r="KDQ193" s="973"/>
      <c r="KDR193" s="973"/>
      <c r="KDS193" s="973"/>
      <c r="KDT193" s="973"/>
      <c r="KDU193" s="973"/>
      <c r="KDV193" s="973"/>
      <c r="KDW193" s="973"/>
      <c r="KDX193" s="973"/>
      <c r="KDY193" s="973"/>
      <c r="KDZ193" s="973"/>
      <c r="KEA193" s="973"/>
      <c r="KEB193" s="973"/>
      <c r="KEC193" s="973"/>
      <c r="KED193" s="973"/>
      <c r="KEE193" s="973"/>
      <c r="KEF193" s="973"/>
      <c r="KEG193" s="973"/>
      <c r="KEH193" s="973"/>
      <c r="KEI193" s="973"/>
      <c r="KEJ193" s="973"/>
      <c r="KEK193" s="973"/>
      <c r="KEL193" s="973"/>
      <c r="KEM193" s="973"/>
      <c r="KEN193" s="973"/>
      <c r="KEO193" s="973"/>
      <c r="KEP193" s="973"/>
      <c r="KEQ193" s="973"/>
      <c r="KER193" s="973"/>
      <c r="KES193" s="973"/>
      <c r="KET193" s="973"/>
      <c r="KEU193" s="973"/>
      <c r="KEV193" s="973"/>
      <c r="KEW193" s="973"/>
      <c r="KEX193" s="973"/>
      <c r="KEY193" s="973"/>
      <c r="KEZ193" s="973"/>
      <c r="KFA193" s="973"/>
      <c r="KFB193" s="973"/>
      <c r="KFC193" s="973"/>
      <c r="KFD193" s="973"/>
      <c r="KFE193" s="973"/>
      <c r="KFF193" s="973"/>
      <c r="KFG193" s="973"/>
      <c r="KFH193" s="973"/>
      <c r="KFI193" s="973"/>
      <c r="KFJ193" s="973"/>
      <c r="KFK193" s="973"/>
      <c r="KFL193" s="973"/>
      <c r="KFM193" s="973"/>
      <c r="KFN193" s="973"/>
      <c r="KFO193" s="973"/>
      <c r="KFP193" s="973"/>
      <c r="KFQ193" s="973"/>
      <c r="KFR193" s="973"/>
      <c r="KFS193" s="973"/>
      <c r="KFT193" s="973"/>
      <c r="KFU193" s="973"/>
      <c r="KFV193" s="973"/>
      <c r="KFW193" s="973"/>
      <c r="KFX193" s="973"/>
      <c r="KFY193" s="973"/>
      <c r="KFZ193" s="973"/>
      <c r="KGA193" s="973"/>
      <c r="KGB193" s="973"/>
      <c r="KGC193" s="973"/>
      <c r="KGD193" s="973"/>
      <c r="KGE193" s="973"/>
      <c r="KGF193" s="973"/>
      <c r="KGG193" s="973"/>
      <c r="KGH193" s="973"/>
      <c r="KGI193" s="973"/>
      <c r="KGJ193" s="973"/>
      <c r="KGK193" s="973"/>
      <c r="KGL193" s="973"/>
      <c r="KGM193" s="973"/>
      <c r="KGN193" s="973"/>
      <c r="KGO193" s="973"/>
      <c r="KGP193" s="973"/>
      <c r="KGQ193" s="973"/>
      <c r="KGR193" s="973"/>
      <c r="KGS193" s="973"/>
      <c r="KGT193" s="973"/>
      <c r="KGU193" s="973"/>
      <c r="KGV193" s="973"/>
      <c r="KGW193" s="973"/>
      <c r="KGX193" s="973"/>
      <c r="KGY193" s="973"/>
      <c r="KGZ193" s="973"/>
      <c r="KHA193" s="973"/>
      <c r="KHB193" s="973"/>
      <c r="KHC193" s="973"/>
      <c r="KHD193" s="973"/>
      <c r="KHE193" s="973"/>
      <c r="KHF193" s="973"/>
      <c r="KHG193" s="973"/>
      <c r="KHH193" s="973"/>
      <c r="KHI193" s="973"/>
      <c r="KHJ193" s="973"/>
      <c r="KHK193" s="973"/>
      <c r="KHL193" s="973"/>
      <c r="KHM193" s="973"/>
      <c r="KHN193" s="973"/>
      <c r="KHO193" s="973"/>
      <c r="KHP193" s="973"/>
      <c r="KHQ193" s="973"/>
      <c r="KHR193" s="973"/>
      <c r="KHS193" s="973"/>
      <c r="KHT193" s="973"/>
      <c r="KHU193" s="973"/>
      <c r="KHV193" s="973"/>
      <c r="KHW193" s="973"/>
      <c r="KHX193" s="973"/>
      <c r="KHY193" s="973"/>
      <c r="KHZ193" s="973"/>
      <c r="KIA193" s="973"/>
      <c r="KIB193" s="973"/>
      <c r="KIC193" s="973"/>
      <c r="KID193" s="973"/>
      <c r="KIE193" s="973"/>
      <c r="KIF193" s="973"/>
      <c r="KIG193" s="973"/>
      <c r="KIH193" s="973"/>
      <c r="KII193" s="973"/>
      <c r="KIJ193" s="973"/>
      <c r="KIK193" s="973"/>
      <c r="KIL193" s="973"/>
      <c r="KIM193" s="973"/>
      <c r="KIN193" s="973"/>
      <c r="KIO193" s="973"/>
      <c r="KIP193" s="973"/>
      <c r="KIQ193" s="973"/>
      <c r="KIR193" s="973"/>
      <c r="KIS193" s="973"/>
      <c r="KIT193" s="973"/>
      <c r="KIU193" s="973"/>
      <c r="KIV193" s="973"/>
      <c r="KIW193" s="973"/>
      <c r="KIX193" s="973"/>
      <c r="KIY193" s="973"/>
      <c r="KIZ193" s="973"/>
      <c r="KJA193" s="973"/>
      <c r="KJB193" s="973"/>
      <c r="KJC193" s="973"/>
      <c r="KJD193" s="973"/>
      <c r="KJE193" s="973"/>
      <c r="KJF193" s="973"/>
      <c r="KJG193" s="973"/>
      <c r="KJH193" s="973"/>
      <c r="KJI193" s="973"/>
      <c r="KJJ193" s="973"/>
      <c r="KJK193" s="973"/>
      <c r="KJL193" s="973"/>
      <c r="KJM193" s="973"/>
      <c r="KJN193" s="973"/>
      <c r="KJO193" s="973"/>
      <c r="KJP193" s="973"/>
      <c r="KJQ193" s="973"/>
      <c r="KJR193" s="973"/>
      <c r="KJS193" s="973"/>
      <c r="KJT193" s="973"/>
      <c r="KJU193" s="973"/>
      <c r="KJV193" s="973"/>
      <c r="KJW193" s="973"/>
      <c r="KJX193" s="973"/>
      <c r="KJY193" s="973"/>
      <c r="KJZ193" s="973"/>
      <c r="KKA193" s="973"/>
      <c r="KKB193" s="973"/>
      <c r="KKC193" s="973"/>
      <c r="KKD193" s="973"/>
      <c r="KKE193" s="973"/>
      <c r="KKF193" s="973"/>
      <c r="KKG193" s="973"/>
      <c r="KKH193" s="973"/>
      <c r="KKI193" s="973"/>
      <c r="KKJ193" s="973"/>
      <c r="KKK193" s="973"/>
      <c r="KKL193" s="973"/>
      <c r="KKM193" s="973"/>
      <c r="KKN193" s="973"/>
      <c r="KKO193" s="973"/>
      <c r="KKP193" s="973"/>
      <c r="KKQ193" s="973"/>
      <c r="KKR193" s="973"/>
      <c r="KKS193" s="973"/>
      <c r="KKT193" s="973"/>
      <c r="KKU193" s="973"/>
      <c r="KKV193" s="973"/>
      <c r="KKW193" s="973"/>
      <c r="KKX193" s="973"/>
      <c r="KKY193" s="973"/>
      <c r="KKZ193" s="973"/>
      <c r="KLA193" s="973"/>
      <c r="KLB193" s="973"/>
      <c r="KLC193" s="973"/>
      <c r="KLD193" s="973"/>
      <c r="KLE193" s="973"/>
      <c r="KLF193" s="973"/>
      <c r="KLG193" s="973"/>
      <c r="KLH193" s="973"/>
      <c r="KLI193" s="973"/>
      <c r="KLJ193" s="973"/>
      <c r="KLK193" s="973"/>
      <c r="KLL193" s="973"/>
      <c r="KLM193" s="973"/>
      <c r="KLN193" s="973"/>
      <c r="KLO193" s="973"/>
      <c r="KLP193" s="973"/>
      <c r="KLQ193" s="973"/>
      <c r="KLR193" s="973"/>
      <c r="KLS193" s="973"/>
      <c r="KLT193" s="973"/>
      <c r="KLU193" s="973"/>
      <c r="KLV193" s="973"/>
      <c r="KLW193" s="973"/>
      <c r="KLX193" s="973"/>
      <c r="KLY193" s="973"/>
      <c r="KLZ193" s="973"/>
      <c r="KMA193" s="973"/>
      <c r="KMB193" s="973"/>
      <c r="KMC193" s="973"/>
      <c r="KMD193" s="973"/>
      <c r="KME193" s="973"/>
      <c r="KMF193" s="973"/>
      <c r="KMG193" s="973"/>
      <c r="KMH193" s="973"/>
      <c r="KMI193" s="973"/>
      <c r="KMJ193" s="973"/>
      <c r="KMK193" s="973"/>
      <c r="KML193" s="973"/>
      <c r="KMM193" s="973"/>
      <c r="KMN193" s="973"/>
      <c r="KMO193" s="973"/>
      <c r="KMP193" s="973"/>
      <c r="KMQ193" s="973"/>
      <c r="KMR193" s="973"/>
      <c r="KMS193" s="973"/>
      <c r="KMT193" s="973"/>
      <c r="KMU193" s="973"/>
      <c r="KMV193" s="973"/>
      <c r="KMW193" s="973"/>
      <c r="KMX193" s="973"/>
      <c r="KMY193" s="973"/>
      <c r="KMZ193" s="973"/>
      <c r="KNA193" s="973"/>
      <c r="KNB193" s="973"/>
      <c r="KNC193" s="973"/>
      <c r="KND193" s="973"/>
      <c r="KNE193" s="973"/>
      <c r="KNF193" s="973"/>
      <c r="KNG193" s="973"/>
      <c r="KNH193" s="973"/>
      <c r="KNI193" s="973"/>
      <c r="KNJ193" s="973"/>
      <c r="KNK193" s="973"/>
      <c r="KNL193" s="973"/>
      <c r="KNM193" s="973"/>
      <c r="KNN193" s="973"/>
      <c r="KNO193" s="973"/>
      <c r="KNP193" s="973"/>
      <c r="KNQ193" s="973"/>
      <c r="KNR193" s="973"/>
      <c r="KNS193" s="973"/>
      <c r="KNT193" s="973"/>
      <c r="KNU193" s="973"/>
      <c r="KNV193" s="973"/>
      <c r="KNW193" s="973"/>
      <c r="KNX193" s="973"/>
      <c r="KNY193" s="973"/>
      <c r="KNZ193" s="973"/>
      <c r="KOA193" s="973"/>
      <c r="KOB193" s="973"/>
      <c r="KOC193" s="973"/>
      <c r="KOD193" s="973"/>
      <c r="KOE193" s="973"/>
      <c r="KOF193" s="973"/>
      <c r="KOG193" s="973"/>
      <c r="KOH193" s="973"/>
      <c r="KOI193" s="973"/>
      <c r="KOJ193" s="973"/>
      <c r="KOK193" s="973"/>
      <c r="KOL193" s="973"/>
      <c r="KOM193" s="973"/>
      <c r="KON193" s="973"/>
      <c r="KOO193" s="973"/>
      <c r="KOP193" s="973"/>
      <c r="KOQ193" s="973"/>
      <c r="KOR193" s="973"/>
      <c r="KOS193" s="973"/>
      <c r="KOT193" s="973"/>
      <c r="KOU193" s="973"/>
      <c r="KOV193" s="973"/>
      <c r="KOW193" s="973"/>
      <c r="KOX193" s="973"/>
      <c r="KOY193" s="973"/>
      <c r="KOZ193" s="973"/>
      <c r="KPA193" s="973"/>
      <c r="KPB193" s="973"/>
      <c r="KPC193" s="973"/>
      <c r="KPD193" s="973"/>
      <c r="KPE193" s="973"/>
      <c r="KPF193" s="973"/>
      <c r="KPG193" s="973"/>
      <c r="KPH193" s="973"/>
      <c r="KPI193" s="973"/>
      <c r="KPJ193" s="973"/>
      <c r="KPK193" s="973"/>
      <c r="KPL193" s="973"/>
      <c r="KPM193" s="973"/>
      <c r="KPN193" s="973"/>
      <c r="KPO193" s="973"/>
      <c r="KPP193" s="973"/>
      <c r="KPQ193" s="973"/>
      <c r="KPR193" s="973"/>
      <c r="KPS193" s="973"/>
      <c r="KPT193" s="973"/>
      <c r="KPU193" s="973"/>
      <c r="KPV193" s="973"/>
      <c r="KPW193" s="973"/>
      <c r="KPX193" s="973"/>
      <c r="KPY193" s="973"/>
      <c r="KPZ193" s="973"/>
      <c r="KQA193" s="973"/>
      <c r="KQB193" s="973"/>
      <c r="KQC193" s="973"/>
      <c r="KQD193" s="973"/>
      <c r="KQE193" s="973"/>
      <c r="KQF193" s="973"/>
      <c r="KQG193" s="973"/>
      <c r="KQH193" s="973"/>
      <c r="KQI193" s="973"/>
      <c r="KQJ193" s="973"/>
      <c r="KQK193" s="973"/>
      <c r="KQL193" s="973"/>
      <c r="KQM193" s="973"/>
      <c r="KQN193" s="973"/>
      <c r="KQO193" s="973"/>
      <c r="KQP193" s="973"/>
      <c r="KQQ193" s="973"/>
      <c r="KQR193" s="973"/>
      <c r="KQS193" s="973"/>
      <c r="KQT193" s="973"/>
      <c r="KQU193" s="973"/>
      <c r="KQV193" s="973"/>
      <c r="KQW193" s="973"/>
      <c r="KQX193" s="973"/>
      <c r="KQY193" s="973"/>
      <c r="KQZ193" s="973"/>
      <c r="KRA193" s="973"/>
      <c r="KRB193" s="973"/>
      <c r="KRC193" s="973"/>
      <c r="KRD193" s="973"/>
      <c r="KRE193" s="973"/>
      <c r="KRF193" s="973"/>
      <c r="KRG193" s="973"/>
      <c r="KRH193" s="973"/>
      <c r="KRI193" s="973"/>
      <c r="KRJ193" s="973"/>
      <c r="KRK193" s="973"/>
      <c r="KRL193" s="973"/>
      <c r="KRM193" s="973"/>
      <c r="KRN193" s="973"/>
      <c r="KRO193" s="973"/>
      <c r="KRP193" s="973"/>
      <c r="KRQ193" s="973"/>
      <c r="KRR193" s="973"/>
      <c r="KRS193" s="973"/>
      <c r="KRT193" s="973"/>
      <c r="KRU193" s="973"/>
      <c r="KRV193" s="973"/>
      <c r="KRW193" s="973"/>
      <c r="KRX193" s="973"/>
      <c r="KRY193" s="973"/>
      <c r="KRZ193" s="973"/>
      <c r="KSA193" s="973"/>
      <c r="KSB193" s="973"/>
      <c r="KSC193" s="973"/>
      <c r="KSD193" s="973"/>
      <c r="KSE193" s="973"/>
      <c r="KSF193" s="973"/>
      <c r="KSG193" s="973"/>
      <c r="KSH193" s="973"/>
      <c r="KSI193" s="973"/>
      <c r="KSJ193" s="973"/>
      <c r="KSK193" s="973"/>
      <c r="KSL193" s="973"/>
      <c r="KSM193" s="973"/>
      <c r="KSN193" s="973"/>
      <c r="KSO193" s="973"/>
      <c r="KSP193" s="973"/>
      <c r="KSQ193" s="973"/>
      <c r="KSR193" s="973"/>
      <c r="KSS193" s="973"/>
      <c r="KST193" s="973"/>
      <c r="KSU193" s="973"/>
      <c r="KSV193" s="973"/>
      <c r="KSW193" s="973"/>
      <c r="KSX193" s="973"/>
      <c r="KSY193" s="973"/>
      <c r="KSZ193" s="973"/>
      <c r="KTA193" s="973"/>
      <c r="KTB193" s="973"/>
      <c r="KTC193" s="973"/>
      <c r="KTD193" s="973"/>
      <c r="KTE193" s="973"/>
      <c r="KTF193" s="973"/>
      <c r="KTG193" s="973"/>
      <c r="KTH193" s="973"/>
      <c r="KTI193" s="973"/>
      <c r="KTJ193" s="973"/>
      <c r="KTK193" s="973"/>
      <c r="KTL193" s="973"/>
      <c r="KTM193" s="973"/>
      <c r="KTN193" s="973"/>
      <c r="KTO193" s="973"/>
      <c r="KTP193" s="973"/>
      <c r="KTQ193" s="973"/>
      <c r="KTR193" s="973"/>
      <c r="KTS193" s="973"/>
      <c r="KTT193" s="973"/>
      <c r="KTU193" s="973"/>
      <c r="KTV193" s="973"/>
      <c r="KTW193" s="973"/>
      <c r="KTX193" s="973"/>
      <c r="KTY193" s="973"/>
      <c r="KTZ193" s="973"/>
      <c r="KUA193" s="973"/>
      <c r="KUB193" s="973"/>
      <c r="KUC193" s="973"/>
      <c r="KUD193" s="973"/>
      <c r="KUE193" s="973"/>
      <c r="KUF193" s="973"/>
      <c r="KUG193" s="973"/>
      <c r="KUH193" s="973"/>
      <c r="KUI193" s="973"/>
      <c r="KUJ193" s="973"/>
      <c r="KUK193" s="973"/>
      <c r="KUL193" s="973"/>
      <c r="KUM193" s="973"/>
      <c r="KUN193" s="973"/>
      <c r="KUO193" s="973"/>
      <c r="KUP193" s="973"/>
      <c r="KUQ193" s="973"/>
      <c r="KUR193" s="973"/>
      <c r="KUS193" s="973"/>
      <c r="KUT193" s="973"/>
      <c r="KUU193" s="973"/>
      <c r="KUV193" s="973"/>
      <c r="KUW193" s="973"/>
      <c r="KUX193" s="973"/>
      <c r="KUY193" s="973"/>
      <c r="KUZ193" s="973"/>
      <c r="KVA193" s="973"/>
      <c r="KVB193" s="973"/>
      <c r="KVC193" s="973"/>
      <c r="KVD193" s="973"/>
      <c r="KVE193" s="973"/>
      <c r="KVF193" s="973"/>
      <c r="KVG193" s="973"/>
      <c r="KVH193" s="973"/>
      <c r="KVI193" s="973"/>
      <c r="KVJ193" s="973"/>
      <c r="KVK193" s="973"/>
      <c r="KVL193" s="973"/>
      <c r="KVM193" s="973"/>
      <c r="KVN193" s="973"/>
      <c r="KVO193" s="973"/>
      <c r="KVP193" s="973"/>
      <c r="KVQ193" s="973"/>
      <c r="KVR193" s="973"/>
      <c r="KVS193" s="973"/>
      <c r="KVT193" s="973"/>
      <c r="KVU193" s="973"/>
      <c r="KVV193" s="973"/>
      <c r="KVW193" s="973"/>
      <c r="KVX193" s="973"/>
      <c r="KVY193" s="973"/>
      <c r="KVZ193" s="973"/>
      <c r="KWA193" s="973"/>
      <c r="KWB193" s="973"/>
      <c r="KWC193" s="973"/>
      <c r="KWD193" s="973"/>
      <c r="KWE193" s="973"/>
      <c r="KWF193" s="973"/>
      <c r="KWG193" s="973"/>
      <c r="KWH193" s="973"/>
      <c r="KWI193" s="973"/>
      <c r="KWJ193" s="973"/>
      <c r="KWK193" s="973"/>
      <c r="KWL193" s="973"/>
      <c r="KWM193" s="973"/>
      <c r="KWN193" s="973"/>
      <c r="KWO193" s="973"/>
      <c r="KWP193" s="973"/>
      <c r="KWQ193" s="973"/>
      <c r="KWR193" s="973"/>
      <c r="KWS193" s="973"/>
      <c r="KWT193" s="973"/>
      <c r="KWU193" s="973"/>
      <c r="KWV193" s="973"/>
      <c r="KWW193" s="973"/>
      <c r="KWX193" s="973"/>
      <c r="KWY193" s="973"/>
      <c r="KWZ193" s="973"/>
      <c r="KXA193" s="973"/>
      <c r="KXB193" s="973"/>
      <c r="KXC193" s="973"/>
      <c r="KXD193" s="973"/>
      <c r="KXE193" s="973"/>
      <c r="KXF193" s="973"/>
      <c r="KXG193" s="973"/>
      <c r="KXH193" s="973"/>
      <c r="KXI193" s="973"/>
      <c r="KXJ193" s="973"/>
      <c r="KXK193" s="973"/>
      <c r="KXL193" s="973"/>
      <c r="KXM193" s="973"/>
      <c r="KXN193" s="973"/>
      <c r="KXO193" s="973"/>
      <c r="KXP193" s="973"/>
      <c r="KXQ193" s="973"/>
      <c r="KXR193" s="973"/>
      <c r="KXS193" s="973"/>
      <c r="KXT193" s="973"/>
      <c r="KXU193" s="973"/>
      <c r="KXV193" s="973"/>
      <c r="KXW193" s="973"/>
      <c r="KXX193" s="973"/>
      <c r="KXY193" s="973"/>
      <c r="KXZ193" s="973"/>
      <c r="KYA193" s="973"/>
      <c r="KYB193" s="973"/>
      <c r="KYC193" s="973"/>
      <c r="KYD193" s="973"/>
      <c r="KYE193" s="973"/>
      <c r="KYF193" s="973"/>
      <c r="KYG193" s="973"/>
      <c r="KYH193" s="973"/>
      <c r="KYI193" s="973"/>
      <c r="KYJ193" s="973"/>
      <c r="KYK193" s="973"/>
      <c r="KYL193" s="973"/>
      <c r="KYM193" s="973"/>
      <c r="KYN193" s="973"/>
      <c r="KYO193" s="973"/>
      <c r="KYP193" s="973"/>
      <c r="KYQ193" s="973"/>
      <c r="KYR193" s="973"/>
      <c r="KYS193" s="973"/>
      <c r="KYT193" s="973"/>
      <c r="KYU193" s="973"/>
      <c r="KYV193" s="973"/>
      <c r="KYW193" s="973"/>
      <c r="KYX193" s="973"/>
      <c r="KYY193" s="973"/>
      <c r="KYZ193" s="973"/>
      <c r="KZA193" s="973"/>
      <c r="KZB193" s="973"/>
      <c r="KZC193" s="973"/>
      <c r="KZD193" s="973"/>
      <c r="KZE193" s="973"/>
      <c r="KZF193" s="973"/>
      <c r="KZG193" s="973"/>
      <c r="KZH193" s="973"/>
      <c r="KZI193" s="973"/>
      <c r="KZJ193" s="973"/>
      <c r="KZK193" s="973"/>
      <c r="KZL193" s="973"/>
      <c r="KZM193" s="973"/>
      <c r="KZN193" s="973"/>
      <c r="KZO193" s="973"/>
      <c r="KZP193" s="973"/>
      <c r="KZQ193" s="973"/>
      <c r="KZR193" s="973"/>
      <c r="KZS193" s="973"/>
      <c r="KZT193" s="973"/>
      <c r="KZU193" s="973"/>
      <c r="KZV193" s="973"/>
      <c r="KZW193" s="973"/>
      <c r="KZX193" s="973"/>
      <c r="KZY193" s="973"/>
      <c r="KZZ193" s="973"/>
      <c r="LAA193" s="973"/>
      <c r="LAB193" s="973"/>
      <c r="LAC193" s="973"/>
      <c r="LAD193" s="973"/>
      <c r="LAE193" s="973"/>
      <c r="LAF193" s="973"/>
      <c r="LAG193" s="973"/>
      <c r="LAH193" s="973"/>
      <c r="LAI193" s="973"/>
      <c r="LAJ193" s="973"/>
      <c r="LAK193" s="973"/>
      <c r="LAL193" s="973"/>
      <c r="LAM193" s="973"/>
      <c r="LAN193" s="973"/>
      <c r="LAO193" s="973"/>
      <c r="LAP193" s="973"/>
      <c r="LAQ193" s="973"/>
      <c r="LAR193" s="973"/>
      <c r="LAS193" s="973"/>
      <c r="LAT193" s="973"/>
      <c r="LAU193" s="973"/>
      <c r="LAV193" s="973"/>
      <c r="LAW193" s="973"/>
      <c r="LAX193" s="973"/>
      <c r="LAY193" s="973"/>
      <c r="LAZ193" s="973"/>
      <c r="LBA193" s="973"/>
      <c r="LBB193" s="973"/>
      <c r="LBC193" s="973"/>
      <c r="LBD193" s="973"/>
      <c r="LBE193" s="973"/>
      <c r="LBF193" s="973"/>
      <c r="LBG193" s="973"/>
      <c r="LBH193" s="973"/>
      <c r="LBI193" s="973"/>
      <c r="LBJ193" s="973"/>
      <c r="LBK193" s="973"/>
      <c r="LBL193" s="973"/>
      <c r="LBM193" s="973"/>
      <c r="LBN193" s="973"/>
      <c r="LBO193" s="973"/>
      <c r="LBP193" s="973"/>
      <c r="LBQ193" s="973"/>
      <c r="LBR193" s="973"/>
      <c r="LBS193" s="973"/>
      <c r="LBT193" s="973"/>
      <c r="LBU193" s="973"/>
      <c r="LBV193" s="973"/>
      <c r="LBW193" s="973"/>
      <c r="LBX193" s="973"/>
      <c r="LBY193" s="973"/>
      <c r="LBZ193" s="973"/>
      <c r="LCA193" s="973"/>
      <c r="LCB193" s="973"/>
      <c r="LCC193" s="973"/>
      <c r="LCD193" s="973"/>
      <c r="LCE193" s="973"/>
      <c r="LCF193" s="973"/>
      <c r="LCG193" s="973"/>
      <c r="LCH193" s="973"/>
      <c r="LCI193" s="973"/>
      <c r="LCJ193" s="973"/>
      <c r="LCK193" s="973"/>
      <c r="LCL193" s="973"/>
      <c r="LCM193" s="973"/>
      <c r="LCN193" s="973"/>
      <c r="LCO193" s="973"/>
      <c r="LCP193" s="973"/>
      <c r="LCQ193" s="973"/>
      <c r="LCR193" s="973"/>
      <c r="LCS193" s="973"/>
      <c r="LCT193" s="973"/>
      <c r="LCU193" s="973"/>
      <c r="LCV193" s="973"/>
      <c r="LCW193" s="973"/>
      <c r="LCX193" s="973"/>
      <c r="LCY193" s="973"/>
      <c r="LCZ193" s="973"/>
      <c r="LDA193" s="973"/>
      <c r="LDB193" s="973"/>
      <c r="LDC193" s="973"/>
      <c r="LDD193" s="973"/>
      <c r="LDE193" s="973"/>
      <c r="LDF193" s="973"/>
      <c r="LDG193" s="973"/>
      <c r="LDH193" s="973"/>
      <c r="LDI193" s="973"/>
      <c r="LDJ193" s="973"/>
      <c r="LDK193" s="973"/>
      <c r="LDL193" s="973"/>
      <c r="LDM193" s="973"/>
      <c r="LDN193" s="973"/>
      <c r="LDO193" s="973"/>
      <c r="LDP193" s="973"/>
      <c r="LDQ193" s="973"/>
      <c r="LDR193" s="973"/>
      <c r="LDS193" s="973"/>
      <c r="LDT193" s="973"/>
      <c r="LDU193" s="973"/>
      <c r="LDV193" s="973"/>
      <c r="LDW193" s="973"/>
      <c r="LDX193" s="973"/>
      <c r="LDY193" s="973"/>
      <c r="LDZ193" s="973"/>
      <c r="LEA193" s="973"/>
      <c r="LEB193" s="973"/>
      <c r="LEC193" s="973"/>
      <c r="LED193" s="973"/>
      <c r="LEE193" s="973"/>
      <c r="LEF193" s="973"/>
      <c r="LEG193" s="973"/>
      <c r="LEH193" s="973"/>
      <c r="LEI193" s="973"/>
      <c r="LEJ193" s="973"/>
      <c r="LEK193" s="973"/>
      <c r="LEL193" s="973"/>
      <c r="LEM193" s="973"/>
      <c r="LEN193" s="973"/>
      <c r="LEO193" s="973"/>
      <c r="LEP193" s="973"/>
      <c r="LEQ193" s="973"/>
      <c r="LER193" s="973"/>
      <c r="LES193" s="973"/>
      <c r="LET193" s="973"/>
      <c r="LEU193" s="973"/>
      <c r="LEV193" s="973"/>
      <c r="LEW193" s="973"/>
      <c r="LEX193" s="973"/>
      <c r="LEY193" s="973"/>
      <c r="LEZ193" s="973"/>
      <c r="LFA193" s="973"/>
      <c r="LFB193" s="973"/>
      <c r="LFC193" s="973"/>
      <c r="LFD193" s="973"/>
      <c r="LFE193" s="973"/>
      <c r="LFF193" s="973"/>
      <c r="LFG193" s="973"/>
      <c r="LFH193" s="973"/>
      <c r="LFI193" s="973"/>
      <c r="LFJ193" s="973"/>
      <c r="LFK193" s="973"/>
      <c r="LFL193" s="973"/>
      <c r="LFM193" s="973"/>
      <c r="LFN193" s="973"/>
      <c r="LFO193" s="973"/>
      <c r="LFP193" s="973"/>
      <c r="LFQ193" s="973"/>
      <c r="LFR193" s="973"/>
      <c r="LFS193" s="973"/>
      <c r="LFT193" s="973"/>
      <c r="LFU193" s="973"/>
      <c r="LFV193" s="973"/>
      <c r="LFW193" s="973"/>
      <c r="LFX193" s="973"/>
      <c r="LFY193" s="973"/>
      <c r="LFZ193" s="973"/>
      <c r="LGA193" s="973"/>
      <c r="LGB193" s="973"/>
      <c r="LGC193" s="973"/>
      <c r="LGD193" s="973"/>
      <c r="LGE193" s="973"/>
      <c r="LGF193" s="973"/>
      <c r="LGG193" s="973"/>
      <c r="LGH193" s="973"/>
      <c r="LGI193" s="973"/>
      <c r="LGJ193" s="973"/>
      <c r="LGK193" s="973"/>
      <c r="LGL193" s="973"/>
      <c r="LGM193" s="973"/>
      <c r="LGN193" s="973"/>
      <c r="LGO193" s="973"/>
      <c r="LGP193" s="973"/>
      <c r="LGQ193" s="973"/>
      <c r="LGR193" s="973"/>
      <c r="LGS193" s="973"/>
      <c r="LGT193" s="973"/>
      <c r="LGU193" s="973"/>
      <c r="LGV193" s="973"/>
      <c r="LGW193" s="973"/>
      <c r="LGX193" s="973"/>
      <c r="LGY193" s="973"/>
      <c r="LGZ193" s="973"/>
      <c r="LHA193" s="973"/>
      <c r="LHB193" s="973"/>
      <c r="LHC193" s="973"/>
      <c r="LHD193" s="973"/>
      <c r="LHE193" s="973"/>
      <c r="LHF193" s="973"/>
      <c r="LHG193" s="973"/>
      <c r="LHH193" s="973"/>
      <c r="LHI193" s="973"/>
      <c r="LHJ193" s="973"/>
      <c r="LHK193" s="973"/>
      <c r="LHL193" s="973"/>
      <c r="LHM193" s="973"/>
      <c r="LHN193" s="973"/>
      <c r="LHO193" s="973"/>
      <c r="LHP193" s="973"/>
      <c r="LHQ193" s="973"/>
      <c r="LHR193" s="973"/>
      <c r="LHS193" s="973"/>
      <c r="LHT193" s="973"/>
      <c r="LHU193" s="973"/>
      <c r="LHV193" s="973"/>
      <c r="LHW193" s="973"/>
      <c r="LHX193" s="973"/>
      <c r="LHY193" s="973"/>
      <c r="LHZ193" s="973"/>
      <c r="LIA193" s="973"/>
      <c r="LIB193" s="973"/>
      <c r="LIC193" s="973"/>
      <c r="LID193" s="973"/>
      <c r="LIE193" s="973"/>
      <c r="LIF193" s="973"/>
      <c r="LIG193" s="973"/>
      <c r="LIH193" s="973"/>
      <c r="LII193" s="973"/>
      <c r="LIJ193" s="973"/>
      <c r="LIK193" s="973"/>
      <c r="LIL193" s="973"/>
      <c r="LIM193" s="973"/>
      <c r="LIN193" s="973"/>
      <c r="LIO193" s="973"/>
      <c r="LIP193" s="973"/>
      <c r="LIQ193" s="973"/>
      <c r="LIR193" s="973"/>
      <c r="LIS193" s="973"/>
      <c r="LIT193" s="973"/>
      <c r="LIU193" s="973"/>
      <c r="LIV193" s="973"/>
      <c r="LIW193" s="973"/>
      <c r="LIX193" s="973"/>
      <c r="LIY193" s="973"/>
      <c r="LIZ193" s="973"/>
      <c r="LJA193" s="973"/>
      <c r="LJB193" s="973"/>
      <c r="LJC193" s="973"/>
      <c r="LJD193" s="973"/>
      <c r="LJE193" s="973"/>
      <c r="LJF193" s="973"/>
      <c r="LJG193" s="973"/>
      <c r="LJH193" s="973"/>
      <c r="LJI193" s="973"/>
      <c r="LJJ193" s="973"/>
      <c r="LJK193" s="973"/>
      <c r="LJL193" s="973"/>
      <c r="LJM193" s="973"/>
      <c r="LJN193" s="973"/>
      <c r="LJO193" s="973"/>
      <c r="LJP193" s="973"/>
      <c r="LJQ193" s="973"/>
      <c r="LJR193" s="973"/>
      <c r="LJS193" s="973"/>
      <c r="LJT193" s="973"/>
      <c r="LJU193" s="973"/>
      <c r="LJV193" s="973"/>
      <c r="LJW193" s="973"/>
      <c r="LJX193" s="973"/>
      <c r="LJY193" s="973"/>
      <c r="LJZ193" s="973"/>
      <c r="LKA193" s="973"/>
      <c r="LKB193" s="973"/>
      <c r="LKC193" s="973"/>
      <c r="LKD193" s="973"/>
      <c r="LKE193" s="973"/>
      <c r="LKF193" s="973"/>
      <c r="LKG193" s="973"/>
      <c r="LKH193" s="973"/>
      <c r="LKI193" s="973"/>
      <c r="LKJ193" s="973"/>
      <c r="LKK193" s="973"/>
      <c r="LKL193" s="973"/>
      <c r="LKM193" s="973"/>
      <c r="LKN193" s="973"/>
      <c r="LKO193" s="973"/>
      <c r="LKP193" s="973"/>
      <c r="LKQ193" s="973"/>
      <c r="LKR193" s="973"/>
      <c r="LKS193" s="973"/>
      <c r="LKT193" s="973"/>
      <c r="LKU193" s="973"/>
      <c r="LKV193" s="973"/>
      <c r="LKW193" s="973"/>
      <c r="LKX193" s="973"/>
      <c r="LKY193" s="973"/>
      <c r="LKZ193" s="973"/>
      <c r="LLA193" s="973"/>
      <c r="LLB193" s="973"/>
      <c r="LLC193" s="973"/>
      <c r="LLD193" s="973"/>
      <c r="LLE193" s="973"/>
      <c r="LLF193" s="973"/>
      <c r="LLG193" s="973"/>
      <c r="LLH193" s="973"/>
      <c r="LLI193" s="973"/>
      <c r="LLJ193" s="973"/>
      <c r="LLK193" s="973"/>
      <c r="LLL193" s="973"/>
      <c r="LLM193" s="973"/>
      <c r="LLN193" s="973"/>
      <c r="LLO193" s="973"/>
      <c r="LLP193" s="973"/>
      <c r="LLQ193" s="973"/>
      <c r="LLR193" s="973"/>
      <c r="LLS193" s="973"/>
      <c r="LLT193" s="973"/>
      <c r="LLU193" s="973"/>
      <c r="LLV193" s="973"/>
      <c r="LLW193" s="973"/>
      <c r="LLX193" s="973"/>
      <c r="LLY193" s="973"/>
      <c r="LLZ193" s="973"/>
      <c r="LMA193" s="973"/>
      <c r="LMB193" s="973"/>
      <c r="LMC193" s="973"/>
      <c r="LMD193" s="973"/>
      <c r="LME193" s="973"/>
      <c r="LMF193" s="973"/>
      <c r="LMG193" s="973"/>
      <c r="LMH193" s="973"/>
      <c r="LMI193" s="973"/>
      <c r="LMJ193" s="973"/>
      <c r="LMK193" s="973"/>
      <c r="LML193" s="973"/>
      <c r="LMM193" s="973"/>
      <c r="LMN193" s="973"/>
      <c r="LMO193" s="973"/>
      <c r="LMP193" s="973"/>
      <c r="LMQ193" s="973"/>
      <c r="LMR193" s="973"/>
      <c r="LMS193" s="973"/>
      <c r="LMT193" s="973"/>
      <c r="LMU193" s="973"/>
      <c r="LMV193" s="973"/>
      <c r="LMW193" s="973"/>
      <c r="LMX193" s="973"/>
      <c r="LMY193" s="973"/>
      <c r="LMZ193" s="973"/>
      <c r="LNA193" s="973"/>
      <c r="LNB193" s="973"/>
      <c r="LNC193" s="973"/>
      <c r="LND193" s="973"/>
      <c r="LNE193" s="973"/>
      <c r="LNF193" s="973"/>
      <c r="LNG193" s="973"/>
      <c r="LNH193" s="973"/>
      <c r="LNI193" s="973"/>
      <c r="LNJ193" s="973"/>
      <c r="LNK193" s="973"/>
      <c r="LNL193" s="973"/>
      <c r="LNM193" s="973"/>
      <c r="LNN193" s="973"/>
      <c r="LNO193" s="973"/>
      <c r="LNP193" s="973"/>
      <c r="LNQ193" s="973"/>
      <c r="LNR193" s="973"/>
      <c r="LNS193" s="973"/>
      <c r="LNT193" s="973"/>
      <c r="LNU193" s="973"/>
      <c r="LNV193" s="973"/>
      <c r="LNW193" s="973"/>
      <c r="LNX193" s="973"/>
      <c r="LNY193" s="973"/>
      <c r="LNZ193" s="973"/>
      <c r="LOA193" s="973"/>
      <c r="LOB193" s="973"/>
      <c r="LOC193" s="973"/>
      <c r="LOD193" s="973"/>
      <c r="LOE193" s="973"/>
      <c r="LOF193" s="973"/>
      <c r="LOG193" s="973"/>
      <c r="LOH193" s="973"/>
      <c r="LOI193" s="973"/>
      <c r="LOJ193" s="973"/>
      <c r="LOK193" s="973"/>
      <c r="LOL193" s="973"/>
      <c r="LOM193" s="973"/>
      <c r="LON193" s="973"/>
      <c r="LOO193" s="973"/>
      <c r="LOP193" s="973"/>
      <c r="LOQ193" s="973"/>
      <c r="LOR193" s="973"/>
      <c r="LOS193" s="973"/>
      <c r="LOT193" s="973"/>
      <c r="LOU193" s="973"/>
      <c r="LOV193" s="973"/>
      <c r="LOW193" s="973"/>
      <c r="LOX193" s="973"/>
      <c r="LOY193" s="973"/>
      <c r="LOZ193" s="973"/>
      <c r="LPA193" s="973"/>
      <c r="LPB193" s="973"/>
      <c r="LPC193" s="973"/>
      <c r="LPD193" s="973"/>
      <c r="LPE193" s="973"/>
      <c r="LPF193" s="973"/>
      <c r="LPG193" s="973"/>
      <c r="LPH193" s="973"/>
      <c r="LPI193" s="973"/>
      <c r="LPJ193" s="973"/>
      <c r="LPK193" s="973"/>
      <c r="LPL193" s="973"/>
      <c r="LPM193" s="973"/>
      <c r="LPN193" s="973"/>
      <c r="LPO193" s="973"/>
      <c r="LPP193" s="973"/>
      <c r="LPQ193" s="973"/>
      <c r="LPR193" s="973"/>
      <c r="LPS193" s="973"/>
      <c r="LPT193" s="973"/>
      <c r="LPU193" s="973"/>
      <c r="LPV193" s="973"/>
      <c r="LPW193" s="973"/>
      <c r="LPX193" s="973"/>
      <c r="LPY193" s="973"/>
      <c r="LPZ193" s="973"/>
      <c r="LQA193" s="973"/>
      <c r="LQB193" s="973"/>
      <c r="LQC193" s="973"/>
      <c r="LQD193" s="973"/>
      <c r="LQE193" s="973"/>
      <c r="LQF193" s="973"/>
      <c r="LQG193" s="973"/>
      <c r="LQH193" s="973"/>
      <c r="LQI193" s="973"/>
      <c r="LQJ193" s="973"/>
      <c r="LQK193" s="973"/>
      <c r="LQL193" s="973"/>
      <c r="LQM193" s="973"/>
      <c r="LQN193" s="973"/>
      <c r="LQO193" s="973"/>
      <c r="LQP193" s="973"/>
      <c r="LQQ193" s="973"/>
      <c r="LQR193" s="973"/>
      <c r="LQS193" s="973"/>
      <c r="LQT193" s="973"/>
      <c r="LQU193" s="973"/>
      <c r="LQV193" s="973"/>
      <c r="LQW193" s="973"/>
      <c r="LQX193" s="973"/>
      <c r="LQY193" s="973"/>
      <c r="LQZ193" s="973"/>
      <c r="LRA193" s="973"/>
      <c r="LRB193" s="973"/>
      <c r="LRC193" s="973"/>
      <c r="LRD193" s="973"/>
      <c r="LRE193" s="973"/>
      <c r="LRF193" s="973"/>
      <c r="LRG193" s="973"/>
      <c r="LRH193" s="973"/>
      <c r="LRI193" s="973"/>
      <c r="LRJ193" s="973"/>
      <c r="LRK193" s="973"/>
      <c r="LRL193" s="973"/>
      <c r="LRM193" s="973"/>
      <c r="LRN193" s="973"/>
      <c r="LRO193" s="973"/>
      <c r="LRP193" s="973"/>
      <c r="LRQ193" s="973"/>
      <c r="LRR193" s="973"/>
      <c r="LRS193" s="973"/>
      <c r="LRT193" s="973"/>
      <c r="LRU193" s="973"/>
      <c r="LRV193" s="973"/>
      <c r="LRW193" s="973"/>
      <c r="LRX193" s="973"/>
      <c r="LRY193" s="973"/>
      <c r="LRZ193" s="973"/>
      <c r="LSA193" s="973"/>
      <c r="LSB193" s="973"/>
      <c r="LSC193" s="973"/>
      <c r="LSD193" s="973"/>
      <c r="LSE193" s="973"/>
      <c r="LSF193" s="973"/>
      <c r="LSG193" s="973"/>
      <c r="LSH193" s="973"/>
      <c r="LSI193" s="973"/>
      <c r="LSJ193" s="973"/>
      <c r="LSK193" s="973"/>
      <c r="LSL193" s="973"/>
      <c r="LSM193" s="973"/>
      <c r="LSN193" s="973"/>
      <c r="LSO193" s="973"/>
      <c r="LSP193" s="973"/>
      <c r="LSQ193" s="973"/>
      <c r="LSR193" s="973"/>
      <c r="LSS193" s="973"/>
      <c r="LST193" s="973"/>
      <c r="LSU193" s="973"/>
      <c r="LSV193" s="973"/>
      <c r="LSW193" s="973"/>
      <c r="LSX193" s="973"/>
      <c r="LSY193" s="973"/>
      <c r="LSZ193" s="973"/>
      <c r="LTA193" s="973"/>
      <c r="LTB193" s="973"/>
      <c r="LTC193" s="973"/>
      <c r="LTD193" s="973"/>
      <c r="LTE193" s="973"/>
      <c r="LTF193" s="973"/>
      <c r="LTG193" s="973"/>
      <c r="LTH193" s="973"/>
      <c r="LTI193" s="973"/>
      <c r="LTJ193" s="973"/>
      <c r="LTK193" s="973"/>
      <c r="LTL193" s="973"/>
      <c r="LTM193" s="973"/>
      <c r="LTN193" s="973"/>
      <c r="LTO193" s="973"/>
      <c r="LTP193" s="973"/>
      <c r="LTQ193" s="973"/>
      <c r="LTR193" s="973"/>
      <c r="LTS193" s="973"/>
      <c r="LTT193" s="973"/>
      <c r="LTU193" s="973"/>
      <c r="LTV193" s="973"/>
      <c r="LTW193" s="973"/>
      <c r="LTX193" s="973"/>
      <c r="LTY193" s="973"/>
      <c r="LTZ193" s="973"/>
      <c r="LUA193" s="973"/>
      <c r="LUB193" s="973"/>
      <c r="LUC193" s="973"/>
      <c r="LUD193" s="973"/>
      <c r="LUE193" s="973"/>
      <c r="LUF193" s="973"/>
      <c r="LUG193" s="973"/>
      <c r="LUH193" s="973"/>
      <c r="LUI193" s="973"/>
      <c r="LUJ193" s="973"/>
      <c r="LUK193" s="973"/>
      <c r="LUL193" s="973"/>
      <c r="LUM193" s="973"/>
      <c r="LUN193" s="973"/>
      <c r="LUO193" s="973"/>
      <c r="LUP193" s="973"/>
      <c r="LUQ193" s="973"/>
      <c r="LUR193" s="973"/>
      <c r="LUS193" s="973"/>
      <c r="LUT193" s="973"/>
      <c r="LUU193" s="973"/>
      <c r="LUV193" s="973"/>
      <c r="LUW193" s="973"/>
      <c r="LUX193" s="973"/>
      <c r="LUY193" s="973"/>
      <c r="LUZ193" s="973"/>
      <c r="LVA193" s="973"/>
      <c r="LVB193" s="973"/>
      <c r="LVC193" s="973"/>
      <c r="LVD193" s="973"/>
      <c r="LVE193" s="973"/>
      <c r="LVF193" s="973"/>
      <c r="LVG193" s="973"/>
      <c r="LVH193" s="973"/>
      <c r="LVI193" s="973"/>
      <c r="LVJ193" s="973"/>
      <c r="LVK193" s="973"/>
      <c r="LVL193" s="973"/>
      <c r="LVM193" s="973"/>
      <c r="LVN193" s="973"/>
      <c r="LVO193" s="973"/>
      <c r="LVP193" s="973"/>
      <c r="LVQ193" s="973"/>
      <c r="LVR193" s="973"/>
      <c r="LVS193" s="973"/>
      <c r="LVT193" s="973"/>
      <c r="LVU193" s="973"/>
      <c r="LVV193" s="973"/>
      <c r="LVW193" s="973"/>
      <c r="LVX193" s="973"/>
      <c r="LVY193" s="973"/>
      <c r="LVZ193" s="973"/>
      <c r="LWA193" s="973"/>
      <c r="LWB193" s="973"/>
      <c r="LWC193" s="973"/>
      <c r="LWD193" s="973"/>
      <c r="LWE193" s="973"/>
      <c r="LWF193" s="973"/>
      <c r="LWG193" s="973"/>
      <c r="LWH193" s="973"/>
      <c r="LWI193" s="973"/>
      <c r="LWJ193" s="973"/>
      <c r="LWK193" s="973"/>
      <c r="LWL193" s="973"/>
      <c r="LWM193" s="973"/>
      <c r="LWN193" s="973"/>
      <c r="LWO193" s="973"/>
      <c r="LWP193" s="973"/>
      <c r="LWQ193" s="973"/>
      <c r="LWR193" s="973"/>
      <c r="LWS193" s="973"/>
      <c r="LWT193" s="973"/>
      <c r="LWU193" s="973"/>
      <c r="LWV193" s="973"/>
      <c r="LWW193" s="973"/>
      <c r="LWX193" s="973"/>
      <c r="LWY193" s="973"/>
      <c r="LWZ193" s="973"/>
      <c r="LXA193" s="973"/>
      <c r="LXB193" s="973"/>
      <c r="LXC193" s="973"/>
      <c r="LXD193" s="973"/>
      <c r="LXE193" s="973"/>
      <c r="LXF193" s="973"/>
      <c r="LXG193" s="973"/>
      <c r="LXH193" s="973"/>
      <c r="LXI193" s="973"/>
      <c r="LXJ193" s="973"/>
      <c r="LXK193" s="973"/>
      <c r="LXL193" s="973"/>
      <c r="LXM193" s="973"/>
      <c r="LXN193" s="973"/>
      <c r="LXO193" s="973"/>
      <c r="LXP193" s="973"/>
      <c r="LXQ193" s="973"/>
      <c r="LXR193" s="973"/>
      <c r="LXS193" s="973"/>
      <c r="LXT193" s="973"/>
      <c r="LXU193" s="973"/>
      <c r="LXV193" s="973"/>
      <c r="LXW193" s="973"/>
      <c r="LXX193" s="973"/>
      <c r="LXY193" s="973"/>
      <c r="LXZ193" s="973"/>
      <c r="LYA193" s="973"/>
      <c r="LYB193" s="973"/>
      <c r="LYC193" s="973"/>
      <c r="LYD193" s="973"/>
      <c r="LYE193" s="973"/>
      <c r="LYF193" s="973"/>
      <c r="LYG193" s="973"/>
      <c r="LYH193" s="973"/>
      <c r="LYI193" s="973"/>
      <c r="LYJ193" s="973"/>
      <c r="LYK193" s="973"/>
      <c r="LYL193" s="973"/>
      <c r="LYM193" s="973"/>
      <c r="LYN193" s="973"/>
      <c r="LYO193" s="973"/>
      <c r="LYP193" s="973"/>
      <c r="LYQ193" s="973"/>
      <c r="LYR193" s="973"/>
      <c r="LYS193" s="973"/>
      <c r="LYT193" s="973"/>
      <c r="LYU193" s="973"/>
      <c r="LYV193" s="973"/>
      <c r="LYW193" s="973"/>
      <c r="LYX193" s="973"/>
      <c r="LYY193" s="973"/>
      <c r="LYZ193" s="973"/>
      <c r="LZA193" s="973"/>
      <c r="LZB193" s="973"/>
      <c r="LZC193" s="973"/>
      <c r="LZD193" s="973"/>
      <c r="LZE193" s="973"/>
      <c r="LZF193" s="973"/>
      <c r="LZG193" s="973"/>
      <c r="LZH193" s="973"/>
      <c r="LZI193" s="973"/>
      <c r="LZJ193" s="973"/>
      <c r="LZK193" s="973"/>
      <c r="LZL193" s="973"/>
      <c r="LZM193" s="973"/>
      <c r="LZN193" s="973"/>
      <c r="LZO193" s="973"/>
      <c r="LZP193" s="973"/>
      <c r="LZQ193" s="973"/>
      <c r="LZR193" s="973"/>
      <c r="LZS193" s="973"/>
      <c r="LZT193" s="973"/>
      <c r="LZU193" s="973"/>
      <c r="LZV193" s="973"/>
      <c r="LZW193" s="973"/>
      <c r="LZX193" s="973"/>
      <c r="LZY193" s="973"/>
      <c r="LZZ193" s="973"/>
      <c r="MAA193" s="973"/>
      <c r="MAB193" s="973"/>
      <c r="MAC193" s="973"/>
      <c r="MAD193" s="973"/>
      <c r="MAE193" s="973"/>
      <c r="MAF193" s="973"/>
      <c r="MAG193" s="973"/>
      <c r="MAH193" s="973"/>
      <c r="MAI193" s="973"/>
      <c r="MAJ193" s="973"/>
      <c r="MAK193" s="973"/>
      <c r="MAL193" s="973"/>
      <c r="MAM193" s="973"/>
      <c r="MAN193" s="973"/>
      <c r="MAO193" s="973"/>
      <c r="MAP193" s="973"/>
      <c r="MAQ193" s="973"/>
      <c r="MAR193" s="973"/>
      <c r="MAS193" s="973"/>
      <c r="MAT193" s="973"/>
      <c r="MAU193" s="973"/>
      <c r="MAV193" s="973"/>
      <c r="MAW193" s="973"/>
      <c r="MAX193" s="973"/>
      <c r="MAY193" s="973"/>
      <c r="MAZ193" s="973"/>
      <c r="MBA193" s="973"/>
      <c r="MBB193" s="973"/>
      <c r="MBC193" s="973"/>
      <c r="MBD193" s="973"/>
      <c r="MBE193" s="973"/>
      <c r="MBF193" s="973"/>
      <c r="MBG193" s="973"/>
      <c r="MBH193" s="973"/>
      <c r="MBI193" s="973"/>
      <c r="MBJ193" s="973"/>
      <c r="MBK193" s="973"/>
      <c r="MBL193" s="973"/>
      <c r="MBM193" s="973"/>
      <c r="MBN193" s="973"/>
      <c r="MBO193" s="973"/>
      <c r="MBP193" s="973"/>
      <c r="MBQ193" s="973"/>
      <c r="MBR193" s="973"/>
      <c r="MBS193" s="973"/>
      <c r="MBT193" s="973"/>
      <c r="MBU193" s="973"/>
      <c r="MBV193" s="973"/>
      <c r="MBW193" s="973"/>
      <c r="MBX193" s="973"/>
      <c r="MBY193" s="973"/>
      <c r="MBZ193" s="973"/>
      <c r="MCA193" s="973"/>
      <c r="MCB193" s="973"/>
      <c r="MCC193" s="973"/>
      <c r="MCD193" s="973"/>
      <c r="MCE193" s="973"/>
      <c r="MCF193" s="973"/>
      <c r="MCG193" s="973"/>
      <c r="MCH193" s="973"/>
      <c r="MCI193" s="973"/>
      <c r="MCJ193" s="973"/>
      <c r="MCK193" s="973"/>
      <c r="MCL193" s="973"/>
      <c r="MCM193" s="973"/>
      <c r="MCN193" s="973"/>
      <c r="MCO193" s="973"/>
      <c r="MCP193" s="973"/>
      <c r="MCQ193" s="973"/>
      <c r="MCR193" s="973"/>
      <c r="MCS193" s="973"/>
      <c r="MCT193" s="973"/>
      <c r="MCU193" s="973"/>
      <c r="MCV193" s="973"/>
      <c r="MCW193" s="973"/>
      <c r="MCX193" s="973"/>
      <c r="MCY193" s="973"/>
      <c r="MCZ193" s="973"/>
      <c r="MDA193" s="973"/>
      <c r="MDB193" s="973"/>
      <c r="MDC193" s="973"/>
      <c r="MDD193" s="973"/>
      <c r="MDE193" s="973"/>
      <c r="MDF193" s="973"/>
      <c r="MDG193" s="973"/>
      <c r="MDH193" s="973"/>
      <c r="MDI193" s="973"/>
      <c r="MDJ193" s="973"/>
      <c r="MDK193" s="973"/>
      <c r="MDL193" s="973"/>
      <c r="MDM193" s="973"/>
      <c r="MDN193" s="973"/>
      <c r="MDO193" s="973"/>
      <c r="MDP193" s="973"/>
      <c r="MDQ193" s="973"/>
      <c r="MDR193" s="973"/>
      <c r="MDS193" s="973"/>
      <c r="MDT193" s="973"/>
      <c r="MDU193" s="973"/>
      <c r="MDV193" s="973"/>
      <c r="MDW193" s="973"/>
      <c r="MDX193" s="973"/>
      <c r="MDY193" s="973"/>
      <c r="MDZ193" s="973"/>
      <c r="MEA193" s="973"/>
      <c r="MEB193" s="973"/>
      <c r="MEC193" s="973"/>
      <c r="MED193" s="973"/>
      <c r="MEE193" s="973"/>
      <c r="MEF193" s="973"/>
      <c r="MEG193" s="973"/>
      <c r="MEH193" s="973"/>
      <c r="MEI193" s="973"/>
      <c r="MEJ193" s="973"/>
      <c r="MEK193" s="973"/>
      <c r="MEL193" s="973"/>
      <c r="MEM193" s="973"/>
      <c r="MEN193" s="973"/>
      <c r="MEO193" s="973"/>
      <c r="MEP193" s="973"/>
      <c r="MEQ193" s="973"/>
      <c r="MER193" s="973"/>
      <c r="MES193" s="973"/>
      <c r="MET193" s="973"/>
      <c r="MEU193" s="973"/>
      <c r="MEV193" s="973"/>
      <c r="MEW193" s="973"/>
      <c r="MEX193" s="973"/>
      <c r="MEY193" s="973"/>
      <c r="MEZ193" s="973"/>
      <c r="MFA193" s="973"/>
      <c r="MFB193" s="973"/>
      <c r="MFC193" s="973"/>
      <c r="MFD193" s="973"/>
      <c r="MFE193" s="973"/>
      <c r="MFF193" s="973"/>
      <c r="MFG193" s="973"/>
      <c r="MFH193" s="973"/>
      <c r="MFI193" s="973"/>
      <c r="MFJ193" s="973"/>
      <c r="MFK193" s="973"/>
      <c r="MFL193" s="973"/>
      <c r="MFM193" s="973"/>
      <c r="MFN193" s="973"/>
      <c r="MFO193" s="973"/>
      <c r="MFP193" s="973"/>
      <c r="MFQ193" s="973"/>
      <c r="MFR193" s="973"/>
      <c r="MFS193" s="973"/>
      <c r="MFT193" s="973"/>
      <c r="MFU193" s="973"/>
      <c r="MFV193" s="973"/>
      <c r="MFW193" s="973"/>
      <c r="MFX193" s="973"/>
      <c r="MFY193" s="973"/>
      <c r="MFZ193" s="973"/>
      <c r="MGA193" s="973"/>
      <c r="MGB193" s="973"/>
      <c r="MGC193" s="973"/>
      <c r="MGD193" s="973"/>
      <c r="MGE193" s="973"/>
      <c r="MGF193" s="973"/>
      <c r="MGG193" s="973"/>
      <c r="MGH193" s="973"/>
      <c r="MGI193" s="973"/>
      <c r="MGJ193" s="973"/>
      <c r="MGK193" s="973"/>
      <c r="MGL193" s="973"/>
      <c r="MGM193" s="973"/>
      <c r="MGN193" s="973"/>
      <c r="MGO193" s="973"/>
      <c r="MGP193" s="973"/>
      <c r="MGQ193" s="973"/>
      <c r="MGR193" s="973"/>
      <c r="MGS193" s="973"/>
      <c r="MGT193" s="973"/>
      <c r="MGU193" s="973"/>
      <c r="MGV193" s="973"/>
      <c r="MGW193" s="973"/>
      <c r="MGX193" s="973"/>
      <c r="MGY193" s="973"/>
      <c r="MGZ193" s="973"/>
      <c r="MHA193" s="973"/>
      <c r="MHB193" s="973"/>
      <c r="MHC193" s="973"/>
      <c r="MHD193" s="973"/>
      <c r="MHE193" s="973"/>
      <c r="MHF193" s="973"/>
      <c r="MHG193" s="973"/>
      <c r="MHH193" s="973"/>
      <c r="MHI193" s="973"/>
      <c r="MHJ193" s="973"/>
      <c r="MHK193" s="973"/>
      <c r="MHL193" s="973"/>
      <c r="MHM193" s="973"/>
      <c r="MHN193" s="973"/>
      <c r="MHO193" s="973"/>
      <c r="MHP193" s="973"/>
      <c r="MHQ193" s="973"/>
      <c r="MHR193" s="973"/>
      <c r="MHS193" s="973"/>
      <c r="MHT193" s="973"/>
      <c r="MHU193" s="973"/>
      <c r="MHV193" s="973"/>
      <c r="MHW193" s="973"/>
      <c r="MHX193" s="973"/>
      <c r="MHY193" s="973"/>
      <c r="MHZ193" s="973"/>
      <c r="MIA193" s="973"/>
      <c r="MIB193" s="973"/>
      <c r="MIC193" s="973"/>
      <c r="MID193" s="973"/>
      <c r="MIE193" s="973"/>
      <c r="MIF193" s="973"/>
      <c r="MIG193" s="973"/>
      <c r="MIH193" s="973"/>
      <c r="MII193" s="973"/>
      <c r="MIJ193" s="973"/>
      <c r="MIK193" s="973"/>
      <c r="MIL193" s="973"/>
      <c r="MIM193" s="973"/>
      <c r="MIN193" s="973"/>
      <c r="MIO193" s="973"/>
      <c r="MIP193" s="973"/>
      <c r="MIQ193" s="973"/>
      <c r="MIR193" s="973"/>
      <c r="MIS193" s="973"/>
      <c r="MIT193" s="973"/>
      <c r="MIU193" s="973"/>
      <c r="MIV193" s="973"/>
      <c r="MIW193" s="973"/>
      <c r="MIX193" s="973"/>
      <c r="MIY193" s="973"/>
      <c r="MIZ193" s="973"/>
      <c r="MJA193" s="973"/>
      <c r="MJB193" s="973"/>
      <c r="MJC193" s="973"/>
      <c r="MJD193" s="973"/>
      <c r="MJE193" s="973"/>
      <c r="MJF193" s="973"/>
      <c r="MJG193" s="973"/>
      <c r="MJH193" s="973"/>
      <c r="MJI193" s="973"/>
      <c r="MJJ193" s="973"/>
      <c r="MJK193" s="973"/>
      <c r="MJL193" s="973"/>
      <c r="MJM193" s="973"/>
      <c r="MJN193" s="973"/>
      <c r="MJO193" s="973"/>
      <c r="MJP193" s="973"/>
      <c r="MJQ193" s="973"/>
      <c r="MJR193" s="973"/>
      <c r="MJS193" s="973"/>
      <c r="MJT193" s="973"/>
      <c r="MJU193" s="973"/>
      <c r="MJV193" s="973"/>
      <c r="MJW193" s="973"/>
      <c r="MJX193" s="973"/>
      <c r="MJY193" s="973"/>
      <c r="MJZ193" s="973"/>
      <c r="MKA193" s="973"/>
      <c r="MKB193" s="973"/>
      <c r="MKC193" s="973"/>
      <c r="MKD193" s="973"/>
      <c r="MKE193" s="973"/>
      <c r="MKF193" s="973"/>
      <c r="MKG193" s="973"/>
      <c r="MKH193" s="973"/>
      <c r="MKI193" s="973"/>
      <c r="MKJ193" s="973"/>
      <c r="MKK193" s="973"/>
      <c r="MKL193" s="973"/>
      <c r="MKM193" s="973"/>
      <c r="MKN193" s="973"/>
      <c r="MKO193" s="973"/>
      <c r="MKP193" s="973"/>
      <c r="MKQ193" s="973"/>
      <c r="MKR193" s="973"/>
      <c r="MKS193" s="973"/>
      <c r="MKT193" s="973"/>
      <c r="MKU193" s="973"/>
      <c r="MKV193" s="973"/>
      <c r="MKW193" s="973"/>
      <c r="MKX193" s="973"/>
      <c r="MKY193" s="973"/>
      <c r="MKZ193" s="973"/>
      <c r="MLA193" s="973"/>
      <c r="MLB193" s="973"/>
      <c r="MLC193" s="973"/>
      <c r="MLD193" s="973"/>
      <c r="MLE193" s="973"/>
      <c r="MLF193" s="973"/>
      <c r="MLG193" s="973"/>
      <c r="MLH193" s="973"/>
      <c r="MLI193" s="973"/>
      <c r="MLJ193" s="973"/>
      <c r="MLK193" s="973"/>
      <c r="MLL193" s="973"/>
      <c r="MLM193" s="973"/>
      <c r="MLN193" s="973"/>
      <c r="MLO193" s="973"/>
      <c r="MLP193" s="973"/>
      <c r="MLQ193" s="973"/>
      <c r="MLR193" s="973"/>
      <c r="MLS193" s="973"/>
      <c r="MLT193" s="973"/>
      <c r="MLU193" s="973"/>
      <c r="MLV193" s="973"/>
      <c r="MLW193" s="973"/>
      <c r="MLX193" s="973"/>
      <c r="MLY193" s="973"/>
      <c r="MLZ193" s="973"/>
      <c r="MMA193" s="973"/>
      <c r="MMB193" s="973"/>
      <c r="MMC193" s="973"/>
      <c r="MMD193" s="973"/>
      <c r="MME193" s="973"/>
      <c r="MMF193" s="973"/>
      <c r="MMG193" s="973"/>
      <c r="MMH193" s="973"/>
      <c r="MMI193" s="973"/>
      <c r="MMJ193" s="973"/>
      <c r="MMK193" s="973"/>
      <c r="MML193" s="973"/>
      <c r="MMM193" s="973"/>
      <c r="MMN193" s="973"/>
      <c r="MMO193" s="973"/>
      <c r="MMP193" s="973"/>
      <c r="MMQ193" s="973"/>
      <c r="MMR193" s="973"/>
      <c r="MMS193" s="973"/>
      <c r="MMT193" s="973"/>
      <c r="MMU193" s="973"/>
      <c r="MMV193" s="973"/>
      <c r="MMW193" s="973"/>
      <c r="MMX193" s="973"/>
      <c r="MMY193" s="973"/>
      <c r="MMZ193" s="973"/>
      <c r="MNA193" s="973"/>
      <c r="MNB193" s="973"/>
      <c r="MNC193" s="973"/>
      <c r="MND193" s="973"/>
      <c r="MNE193" s="973"/>
      <c r="MNF193" s="973"/>
      <c r="MNG193" s="973"/>
      <c r="MNH193" s="973"/>
      <c r="MNI193" s="973"/>
      <c r="MNJ193" s="973"/>
      <c r="MNK193" s="973"/>
      <c r="MNL193" s="973"/>
      <c r="MNM193" s="973"/>
      <c r="MNN193" s="973"/>
      <c r="MNO193" s="973"/>
      <c r="MNP193" s="973"/>
      <c r="MNQ193" s="973"/>
      <c r="MNR193" s="973"/>
      <c r="MNS193" s="973"/>
      <c r="MNT193" s="973"/>
      <c r="MNU193" s="973"/>
      <c r="MNV193" s="973"/>
      <c r="MNW193" s="973"/>
      <c r="MNX193" s="973"/>
      <c r="MNY193" s="973"/>
      <c r="MNZ193" s="973"/>
      <c r="MOA193" s="973"/>
      <c r="MOB193" s="973"/>
      <c r="MOC193" s="973"/>
      <c r="MOD193" s="973"/>
      <c r="MOE193" s="973"/>
      <c r="MOF193" s="973"/>
      <c r="MOG193" s="973"/>
      <c r="MOH193" s="973"/>
      <c r="MOI193" s="973"/>
      <c r="MOJ193" s="973"/>
      <c r="MOK193" s="973"/>
      <c r="MOL193" s="973"/>
      <c r="MOM193" s="973"/>
      <c r="MON193" s="973"/>
      <c r="MOO193" s="973"/>
      <c r="MOP193" s="973"/>
      <c r="MOQ193" s="973"/>
      <c r="MOR193" s="973"/>
      <c r="MOS193" s="973"/>
      <c r="MOT193" s="973"/>
      <c r="MOU193" s="973"/>
      <c r="MOV193" s="973"/>
      <c r="MOW193" s="973"/>
      <c r="MOX193" s="973"/>
      <c r="MOY193" s="973"/>
      <c r="MOZ193" s="973"/>
      <c r="MPA193" s="973"/>
      <c r="MPB193" s="973"/>
      <c r="MPC193" s="973"/>
      <c r="MPD193" s="973"/>
      <c r="MPE193" s="973"/>
      <c r="MPF193" s="973"/>
      <c r="MPG193" s="973"/>
      <c r="MPH193" s="973"/>
      <c r="MPI193" s="973"/>
      <c r="MPJ193" s="973"/>
      <c r="MPK193" s="973"/>
      <c r="MPL193" s="973"/>
      <c r="MPM193" s="973"/>
      <c r="MPN193" s="973"/>
      <c r="MPO193" s="973"/>
      <c r="MPP193" s="973"/>
      <c r="MPQ193" s="973"/>
      <c r="MPR193" s="973"/>
      <c r="MPS193" s="973"/>
      <c r="MPT193" s="973"/>
      <c r="MPU193" s="973"/>
      <c r="MPV193" s="973"/>
      <c r="MPW193" s="973"/>
      <c r="MPX193" s="973"/>
      <c r="MPY193" s="973"/>
      <c r="MPZ193" s="973"/>
      <c r="MQA193" s="973"/>
      <c r="MQB193" s="973"/>
      <c r="MQC193" s="973"/>
      <c r="MQD193" s="973"/>
      <c r="MQE193" s="973"/>
      <c r="MQF193" s="973"/>
      <c r="MQG193" s="973"/>
      <c r="MQH193" s="973"/>
      <c r="MQI193" s="973"/>
      <c r="MQJ193" s="973"/>
      <c r="MQK193" s="973"/>
      <c r="MQL193" s="973"/>
      <c r="MQM193" s="973"/>
      <c r="MQN193" s="973"/>
      <c r="MQO193" s="973"/>
      <c r="MQP193" s="973"/>
      <c r="MQQ193" s="973"/>
      <c r="MQR193" s="973"/>
      <c r="MQS193" s="973"/>
      <c r="MQT193" s="973"/>
      <c r="MQU193" s="973"/>
      <c r="MQV193" s="973"/>
      <c r="MQW193" s="973"/>
      <c r="MQX193" s="973"/>
      <c r="MQY193" s="973"/>
      <c r="MQZ193" s="973"/>
      <c r="MRA193" s="973"/>
      <c r="MRB193" s="973"/>
      <c r="MRC193" s="973"/>
      <c r="MRD193" s="973"/>
      <c r="MRE193" s="973"/>
      <c r="MRF193" s="973"/>
      <c r="MRG193" s="973"/>
      <c r="MRH193" s="973"/>
      <c r="MRI193" s="973"/>
      <c r="MRJ193" s="973"/>
      <c r="MRK193" s="973"/>
      <c r="MRL193" s="973"/>
      <c r="MRM193" s="973"/>
      <c r="MRN193" s="973"/>
      <c r="MRO193" s="973"/>
      <c r="MRP193" s="973"/>
      <c r="MRQ193" s="973"/>
      <c r="MRR193" s="973"/>
      <c r="MRS193" s="973"/>
      <c r="MRT193" s="973"/>
      <c r="MRU193" s="973"/>
      <c r="MRV193" s="973"/>
      <c r="MRW193" s="973"/>
      <c r="MRX193" s="973"/>
      <c r="MRY193" s="973"/>
      <c r="MRZ193" s="973"/>
      <c r="MSA193" s="973"/>
      <c r="MSB193" s="973"/>
      <c r="MSC193" s="973"/>
      <c r="MSD193" s="973"/>
      <c r="MSE193" s="973"/>
      <c r="MSF193" s="973"/>
      <c r="MSG193" s="973"/>
      <c r="MSH193" s="973"/>
      <c r="MSI193" s="973"/>
      <c r="MSJ193" s="973"/>
      <c r="MSK193" s="973"/>
      <c r="MSL193" s="973"/>
      <c r="MSM193" s="973"/>
      <c r="MSN193" s="973"/>
      <c r="MSO193" s="973"/>
      <c r="MSP193" s="973"/>
      <c r="MSQ193" s="973"/>
      <c r="MSR193" s="973"/>
      <c r="MSS193" s="973"/>
      <c r="MST193" s="973"/>
      <c r="MSU193" s="973"/>
      <c r="MSV193" s="973"/>
      <c r="MSW193" s="973"/>
      <c r="MSX193" s="973"/>
      <c r="MSY193" s="973"/>
      <c r="MSZ193" s="973"/>
      <c r="MTA193" s="973"/>
      <c r="MTB193" s="973"/>
      <c r="MTC193" s="973"/>
      <c r="MTD193" s="973"/>
      <c r="MTE193" s="973"/>
      <c r="MTF193" s="973"/>
      <c r="MTG193" s="973"/>
      <c r="MTH193" s="973"/>
      <c r="MTI193" s="973"/>
      <c r="MTJ193" s="973"/>
      <c r="MTK193" s="973"/>
      <c r="MTL193" s="973"/>
      <c r="MTM193" s="973"/>
      <c r="MTN193" s="973"/>
      <c r="MTO193" s="973"/>
      <c r="MTP193" s="973"/>
      <c r="MTQ193" s="973"/>
      <c r="MTR193" s="973"/>
      <c r="MTS193" s="973"/>
      <c r="MTT193" s="973"/>
      <c r="MTU193" s="973"/>
      <c r="MTV193" s="973"/>
      <c r="MTW193" s="973"/>
      <c r="MTX193" s="973"/>
      <c r="MTY193" s="973"/>
      <c r="MTZ193" s="973"/>
      <c r="MUA193" s="973"/>
      <c r="MUB193" s="973"/>
      <c r="MUC193" s="973"/>
      <c r="MUD193" s="973"/>
      <c r="MUE193" s="973"/>
      <c r="MUF193" s="973"/>
      <c r="MUG193" s="973"/>
      <c r="MUH193" s="973"/>
      <c r="MUI193" s="973"/>
      <c r="MUJ193" s="973"/>
      <c r="MUK193" s="973"/>
      <c r="MUL193" s="973"/>
      <c r="MUM193" s="973"/>
      <c r="MUN193" s="973"/>
      <c r="MUO193" s="973"/>
      <c r="MUP193" s="973"/>
      <c r="MUQ193" s="973"/>
      <c r="MUR193" s="973"/>
      <c r="MUS193" s="973"/>
      <c r="MUT193" s="973"/>
      <c r="MUU193" s="973"/>
      <c r="MUV193" s="973"/>
      <c r="MUW193" s="973"/>
      <c r="MUX193" s="973"/>
      <c r="MUY193" s="973"/>
      <c r="MUZ193" s="973"/>
      <c r="MVA193" s="973"/>
      <c r="MVB193" s="973"/>
      <c r="MVC193" s="973"/>
      <c r="MVD193" s="973"/>
      <c r="MVE193" s="973"/>
      <c r="MVF193" s="973"/>
      <c r="MVG193" s="973"/>
      <c r="MVH193" s="973"/>
      <c r="MVI193" s="973"/>
      <c r="MVJ193" s="973"/>
      <c r="MVK193" s="973"/>
      <c r="MVL193" s="973"/>
      <c r="MVM193" s="973"/>
      <c r="MVN193" s="973"/>
      <c r="MVO193" s="973"/>
      <c r="MVP193" s="973"/>
      <c r="MVQ193" s="973"/>
      <c r="MVR193" s="973"/>
      <c r="MVS193" s="973"/>
      <c r="MVT193" s="973"/>
      <c r="MVU193" s="973"/>
      <c r="MVV193" s="973"/>
      <c r="MVW193" s="973"/>
      <c r="MVX193" s="973"/>
      <c r="MVY193" s="973"/>
      <c r="MVZ193" s="973"/>
      <c r="MWA193" s="973"/>
      <c r="MWB193" s="973"/>
      <c r="MWC193" s="973"/>
      <c r="MWD193" s="973"/>
      <c r="MWE193" s="973"/>
      <c r="MWF193" s="973"/>
      <c r="MWG193" s="973"/>
      <c r="MWH193" s="973"/>
      <c r="MWI193" s="973"/>
      <c r="MWJ193" s="973"/>
      <c r="MWK193" s="973"/>
      <c r="MWL193" s="973"/>
      <c r="MWM193" s="973"/>
      <c r="MWN193" s="973"/>
      <c r="MWO193" s="973"/>
      <c r="MWP193" s="973"/>
      <c r="MWQ193" s="973"/>
      <c r="MWR193" s="973"/>
      <c r="MWS193" s="973"/>
      <c r="MWT193" s="973"/>
      <c r="MWU193" s="973"/>
      <c r="MWV193" s="973"/>
      <c r="MWW193" s="973"/>
      <c r="MWX193" s="973"/>
      <c r="MWY193" s="973"/>
      <c r="MWZ193" s="973"/>
      <c r="MXA193" s="973"/>
      <c r="MXB193" s="973"/>
      <c r="MXC193" s="973"/>
      <c r="MXD193" s="973"/>
      <c r="MXE193" s="973"/>
      <c r="MXF193" s="973"/>
      <c r="MXG193" s="973"/>
      <c r="MXH193" s="973"/>
      <c r="MXI193" s="973"/>
      <c r="MXJ193" s="973"/>
      <c r="MXK193" s="973"/>
      <c r="MXL193" s="973"/>
      <c r="MXM193" s="973"/>
      <c r="MXN193" s="973"/>
      <c r="MXO193" s="973"/>
      <c r="MXP193" s="973"/>
      <c r="MXQ193" s="973"/>
      <c r="MXR193" s="973"/>
      <c r="MXS193" s="973"/>
      <c r="MXT193" s="973"/>
      <c r="MXU193" s="973"/>
      <c r="MXV193" s="973"/>
      <c r="MXW193" s="973"/>
      <c r="MXX193" s="973"/>
      <c r="MXY193" s="973"/>
      <c r="MXZ193" s="973"/>
      <c r="MYA193" s="973"/>
      <c r="MYB193" s="973"/>
      <c r="MYC193" s="973"/>
      <c r="MYD193" s="973"/>
      <c r="MYE193" s="973"/>
      <c r="MYF193" s="973"/>
      <c r="MYG193" s="973"/>
      <c r="MYH193" s="973"/>
      <c r="MYI193" s="973"/>
      <c r="MYJ193" s="973"/>
      <c r="MYK193" s="973"/>
      <c r="MYL193" s="973"/>
      <c r="MYM193" s="973"/>
      <c r="MYN193" s="973"/>
      <c r="MYO193" s="973"/>
      <c r="MYP193" s="973"/>
      <c r="MYQ193" s="973"/>
      <c r="MYR193" s="973"/>
      <c r="MYS193" s="973"/>
      <c r="MYT193" s="973"/>
      <c r="MYU193" s="973"/>
      <c r="MYV193" s="973"/>
      <c r="MYW193" s="973"/>
      <c r="MYX193" s="973"/>
      <c r="MYY193" s="973"/>
      <c r="MYZ193" s="973"/>
      <c r="MZA193" s="973"/>
      <c r="MZB193" s="973"/>
      <c r="MZC193" s="973"/>
      <c r="MZD193" s="973"/>
      <c r="MZE193" s="973"/>
      <c r="MZF193" s="973"/>
      <c r="MZG193" s="973"/>
      <c r="MZH193" s="973"/>
      <c r="MZI193" s="973"/>
      <c r="MZJ193" s="973"/>
      <c r="MZK193" s="973"/>
      <c r="MZL193" s="973"/>
      <c r="MZM193" s="973"/>
      <c r="MZN193" s="973"/>
      <c r="MZO193" s="973"/>
      <c r="MZP193" s="973"/>
      <c r="MZQ193" s="973"/>
      <c r="MZR193" s="973"/>
      <c r="MZS193" s="973"/>
      <c r="MZT193" s="973"/>
      <c r="MZU193" s="973"/>
      <c r="MZV193" s="973"/>
      <c r="MZW193" s="973"/>
      <c r="MZX193" s="973"/>
      <c r="MZY193" s="973"/>
      <c r="MZZ193" s="973"/>
      <c r="NAA193" s="973"/>
      <c r="NAB193" s="973"/>
      <c r="NAC193" s="973"/>
      <c r="NAD193" s="973"/>
      <c r="NAE193" s="973"/>
      <c r="NAF193" s="973"/>
      <c r="NAG193" s="973"/>
      <c r="NAH193" s="973"/>
      <c r="NAI193" s="973"/>
      <c r="NAJ193" s="973"/>
      <c r="NAK193" s="973"/>
      <c r="NAL193" s="973"/>
      <c r="NAM193" s="973"/>
      <c r="NAN193" s="973"/>
      <c r="NAO193" s="973"/>
      <c r="NAP193" s="973"/>
      <c r="NAQ193" s="973"/>
      <c r="NAR193" s="973"/>
      <c r="NAS193" s="973"/>
      <c r="NAT193" s="973"/>
      <c r="NAU193" s="973"/>
      <c r="NAV193" s="973"/>
      <c r="NAW193" s="973"/>
      <c r="NAX193" s="973"/>
      <c r="NAY193" s="973"/>
      <c r="NAZ193" s="973"/>
      <c r="NBA193" s="973"/>
      <c r="NBB193" s="973"/>
      <c r="NBC193" s="973"/>
      <c r="NBD193" s="973"/>
      <c r="NBE193" s="973"/>
      <c r="NBF193" s="973"/>
      <c r="NBG193" s="973"/>
      <c r="NBH193" s="973"/>
      <c r="NBI193" s="973"/>
      <c r="NBJ193" s="973"/>
      <c r="NBK193" s="973"/>
      <c r="NBL193" s="973"/>
      <c r="NBM193" s="973"/>
      <c r="NBN193" s="973"/>
      <c r="NBO193" s="973"/>
      <c r="NBP193" s="973"/>
      <c r="NBQ193" s="973"/>
      <c r="NBR193" s="973"/>
      <c r="NBS193" s="973"/>
      <c r="NBT193" s="973"/>
      <c r="NBU193" s="973"/>
      <c r="NBV193" s="973"/>
      <c r="NBW193" s="973"/>
      <c r="NBX193" s="973"/>
      <c r="NBY193" s="973"/>
      <c r="NBZ193" s="973"/>
      <c r="NCA193" s="973"/>
      <c r="NCB193" s="973"/>
      <c r="NCC193" s="973"/>
      <c r="NCD193" s="973"/>
      <c r="NCE193" s="973"/>
      <c r="NCF193" s="973"/>
      <c r="NCG193" s="973"/>
      <c r="NCH193" s="973"/>
      <c r="NCI193" s="973"/>
      <c r="NCJ193" s="973"/>
      <c r="NCK193" s="973"/>
      <c r="NCL193" s="973"/>
      <c r="NCM193" s="973"/>
      <c r="NCN193" s="973"/>
      <c r="NCO193" s="973"/>
      <c r="NCP193" s="973"/>
      <c r="NCQ193" s="973"/>
      <c r="NCR193" s="973"/>
      <c r="NCS193" s="973"/>
      <c r="NCT193" s="973"/>
      <c r="NCU193" s="973"/>
      <c r="NCV193" s="973"/>
      <c r="NCW193" s="973"/>
      <c r="NCX193" s="973"/>
      <c r="NCY193" s="973"/>
      <c r="NCZ193" s="973"/>
      <c r="NDA193" s="973"/>
      <c r="NDB193" s="973"/>
      <c r="NDC193" s="973"/>
      <c r="NDD193" s="973"/>
      <c r="NDE193" s="973"/>
      <c r="NDF193" s="973"/>
      <c r="NDG193" s="973"/>
      <c r="NDH193" s="973"/>
      <c r="NDI193" s="973"/>
      <c r="NDJ193" s="973"/>
      <c r="NDK193" s="973"/>
      <c r="NDL193" s="973"/>
      <c r="NDM193" s="973"/>
      <c r="NDN193" s="973"/>
      <c r="NDO193" s="973"/>
      <c r="NDP193" s="973"/>
      <c r="NDQ193" s="973"/>
      <c r="NDR193" s="973"/>
      <c r="NDS193" s="973"/>
      <c r="NDT193" s="973"/>
      <c r="NDU193" s="973"/>
      <c r="NDV193" s="973"/>
      <c r="NDW193" s="973"/>
      <c r="NDX193" s="973"/>
      <c r="NDY193" s="973"/>
      <c r="NDZ193" s="973"/>
      <c r="NEA193" s="973"/>
      <c r="NEB193" s="973"/>
      <c r="NEC193" s="973"/>
      <c r="NED193" s="973"/>
      <c r="NEE193" s="973"/>
      <c r="NEF193" s="973"/>
      <c r="NEG193" s="973"/>
      <c r="NEH193" s="973"/>
      <c r="NEI193" s="973"/>
      <c r="NEJ193" s="973"/>
      <c r="NEK193" s="973"/>
      <c r="NEL193" s="973"/>
      <c r="NEM193" s="973"/>
      <c r="NEN193" s="973"/>
      <c r="NEO193" s="973"/>
      <c r="NEP193" s="973"/>
      <c r="NEQ193" s="973"/>
      <c r="NER193" s="973"/>
      <c r="NES193" s="973"/>
      <c r="NET193" s="973"/>
      <c r="NEU193" s="973"/>
      <c r="NEV193" s="973"/>
      <c r="NEW193" s="973"/>
      <c r="NEX193" s="973"/>
      <c r="NEY193" s="973"/>
      <c r="NEZ193" s="973"/>
      <c r="NFA193" s="973"/>
      <c r="NFB193" s="973"/>
      <c r="NFC193" s="973"/>
      <c r="NFD193" s="973"/>
      <c r="NFE193" s="973"/>
      <c r="NFF193" s="973"/>
      <c r="NFG193" s="973"/>
      <c r="NFH193" s="973"/>
      <c r="NFI193" s="973"/>
      <c r="NFJ193" s="973"/>
      <c r="NFK193" s="973"/>
      <c r="NFL193" s="973"/>
      <c r="NFM193" s="973"/>
      <c r="NFN193" s="973"/>
      <c r="NFO193" s="973"/>
      <c r="NFP193" s="973"/>
      <c r="NFQ193" s="973"/>
      <c r="NFR193" s="973"/>
      <c r="NFS193" s="973"/>
      <c r="NFT193" s="973"/>
      <c r="NFU193" s="973"/>
      <c r="NFV193" s="973"/>
      <c r="NFW193" s="973"/>
      <c r="NFX193" s="973"/>
      <c r="NFY193" s="973"/>
      <c r="NFZ193" s="973"/>
      <c r="NGA193" s="973"/>
      <c r="NGB193" s="973"/>
      <c r="NGC193" s="973"/>
      <c r="NGD193" s="973"/>
      <c r="NGE193" s="973"/>
      <c r="NGF193" s="973"/>
      <c r="NGG193" s="973"/>
      <c r="NGH193" s="973"/>
      <c r="NGI193" s="973"/>
      <c r="NGJ193" s="973"/>
      <c r="NGK193" s="973"/>
      <c r="NGL193" s="973"/>
      <c r="NGM193" s="973"/>
      <c r="NGN193" s="973"/>
      <c r="NGO193" s="973"/>
      <c r="NGP193" s="973"/>
      <c r="NGQ193" s="973"/>
      <c r="NGR193" s="973"/>
      <c r="NGS193" s="973"/>
      <c r="NGT193" s="973"/>
      <c r="NGU193" s="973"/>
      <c r="NGV193" s="973"/>
      <c r="NGW193" s="973"/>
      <c r="NGX193" s="973"/>
      <c r="NGY193" s="973"/>
      <c r="NGZ193" s="973"/>
      <c r="NHA193" s="973"/>
      <c r="NHB193" s="973"/>
      <c r="NHC193" s="973"/>
      <c r="NHD193" s="973"/>
      <c r="NHE193" s="973"/>
      <c r="NHF193" s="973"/>
      <c r="NHG193" s="973"/>
      <c r="NHH193" s="973"/>
      <c r="NHI193" s="973"/>
      <c r="NHJ193" s="973"/>
      <c r="NHK193" s="973"/>
      <c r="NHL193" s="973"/>
      <c r="NHM193" s="973"/>
      <c r="NHN193" s="973"/>
      <c r="NHO193" s="973"/>
      <c r="NHP193" s="973"/>
      <c r="NHQ193" s="973"/>
      <c r="NHR193" s="973"/>
      <c r="NHS193" s="973"/>
      <c r="NHT193" s="973"/>
      <c r="NHU193" s="973"/>
      <c r="NHV193" s="973"/>
      <c r="NHW193" s="973"/>
      <c r="NHX193" s="973"/>
      <c r="NHY193" s="973"/>
      <c r="NHZ193" s="973"/>
      <c r="NIA193" s="973"/>
      <c r="NIB193" s="973"/>
      <c r="NIC193" s="973"/>
      <c r="NID193" s="973"/>
      <c r="NIE193" s="973"/>
      <c r="NIF193" s="973"/>
      <c r="NIG193" s="973"/>
      <c r="NIH193" s="973"/>
      <c r="NII193" s="973"/>
      <c r="NIJ193" s="973"/>
      <c r="NIK193" s="973"/>
      <c r="NIL193" s="973"/>
      <c r="NIM193" s="973"/>
      <c r="NIN193" s="973"/>
      <c r="NIO193" s="973"/>
      <c r="NIP193" s="973"/>
      <c r="NIQ193" s="973"/>
      <c r="NIR193" s="973"/>
      <c r="NIS193" s="973"/>
      <c r="NIT193" s="973"/>
      <c r="NIU193" s="973"/>
      <c r="NIV193" s="973"/>
      <c r="NIW193" s="973"/>
      <c r="NIX193" s="973"/>
      <c r="NIY193" s="973"/>
      <c r="NIZ193" s="973"/>
      <c r="NJA193" s="973"/>
      <c r="NJB193" s="973"/>
      <c r="NJC193" s="973"/>
      <c r="NJD193" s="973"/>
      <c r="NJE193" s="973"/>
      <c r="NJF193" s="973"/>
      <c r="NJG193" s="973"/>
      <c r="NJH193" s="973"/>
      <c r="NJI193" s="973"/>
      <c r="NJJ193" s="973"/>
      <c r="NJK193" s="973"/>
      <c r="NJL193" s="973"/>
      <c r="NJM193" s="973"/>
      <c r="NJN193" s="973"/>
      <c r="NJO193" s="973"/>
      <c r="NJP193" s="973"/>
      <c r="NJQ193" s="973"/>
      <c r="NJR193" s="973"/>
      <c r="NJS193" s="973"/>
      <c r="NJT193" s="973"/>
      <c r="NJU193" s="973"/>
      <c r="NJV193" s="973"/>
      <c r="NJW193" s="973"/>
      <c r="NJX193" s="973"/>
      <c r="NJY193" s="973"/>
      <c r="NJZ193" s="973"/>
      <c r="NKA193" s="973"/>
      <c r="NKB193" s="973"/>
      <c r="NKC193" s="973"/>
      <c r="NKD193" s="973"/>
      <c r="NKE193" s="973"/>
      <c r="NKF193" s="973"/>
      <c r="NKG193" s="973"/>
      <c r="NKH193" s="973"/>
      <c r="NKI193" s="973"/>
      <c r="NKJ193" s="973"/>
      <c r="NKK193" s="973"/>
      <c r="NKL193" s="973"/>
      <c r="NKM193" s="973"/>
      <c r="NKN193" s="973"/>
      <c r="NKO193" s="973"/>
      <c r="NKP193" s="973"/>
      <c r="NKQ193" s="973"/>
      <c r="NKR193" s="973"/>
      <c r="NKS193" s="973"/>
      <c r="NKT193" s="973"/>
      <c r="NKU193" s="973"/>
      <c r="NKV193" s="973"/>
      <c r="NKW193" s="973"/>
      <c r="NKX193" s="973"/>
      <c r="NKY193" s="973"/>
      <c r="NKZ193" s="973"/>
      <c r="NLA193" s="973"/>
      <c r="NLB193" s="973"/>
      <c r="NLC193" s="973"/>
      <c r="NLD193" s="973"/>
      <c r="NLE193" s="973"/>
      <c r="NLF193" s="973"/>
      <c r="NLG193" s="973"/>
      <c r="NLH193" s="973"/>
      <c r="NLI193" s="973"/>
      <c r="NLJ193" s="973"/>
      <c r="NLK193" s="973"/>
      <c r="NLL193" s="973"/>
      <c r="NLM193" s="973"/>
      <c r="NLN193" s="973"/>
      <c r="NLO193" s="973"/>
      <c r="NLP193" s="973"/>
      <c r="NLQ193" s="973"/>
      <c r="NLR193" s="973"/>
      <c r="NLS193" s="973"/>
      <c r="NLT193" s="973"/>
      <c r="NLU193" s="973"/>
      <c r="NLV193" s="973"/>
      <c r="NLW193" s="973"/>
      <c r="NLX193" s="973"/>
      <c r="NLY193" s="973"/>
      <c r="NLZ193" s="973"/>
      <c r="NMA193" s="973"/>
      <c r="NMB193" s="973"/>
      <c r="NMC193" s="973"/>
      <c r="NMD193" s="973"/>
      <c r="NME193" s="973"/>
      <c r="NMF193" s="973"/>
      <c r="NMG193" s="973"/>
      <c r="NMH193" s="973"/>
      <c r="NMI193" s="973"/>
      <c r="NMJ193" s="973"/>
      <c r="NMK193" s="973"/>
      <c r="NML193" s="973"/>
      <c r="NMM193" s="973"/>
      <c r="NMN193" s="973"/>
      <c r="NMO193" s="973"/>
      <c r="NMP193" s="973"/>
      <c r="NMQ193" s="973"/>
      <c r="NMR193" s="973"/>
      <c r="NMS193" s="973"/>
      <c r="NMT193" s="973"/>
      <c r="NMU193" s="973"/>
      <c r="NMV193" s="973"/>
      <c r="NMW193" s="973"/>
      <c r="NMX193" s="973"/>
      <c r="NMY193" s="973"/>
      <c r="NMZ193" s="973"/>
      <c r="NNA193" s="973"/>
      <c r="NNB193" s="973"/>
      <c r="NNC193" s="973"/>
      <c r="NND193" s="973"/>
      <c r="NNE193" s="973"/>
      <c r="NNF193" s="973"/>
      <c r="NNG193" s="973"/>
      <c r="NNH193" s="973"/>
      <c r="NNI193" s="973"/>
      <c r="NNJ193" s="973"/>
      <c r="NNK193" s="973"/>
      <c r="NNL193" s="973"/>
      <c r="NNM193" s="973"/>
      <c r="NNN193" s="973"/>
      <c r="NNO193" s="973"/>
      <c r="NNP193" s="973"/>
      <c r="NNQ193" s="973"/>
      <c r="NNR193" s="973"/>
      <c r="NNS193" s="973"/>
      <c r="NNT193" s="973"/>
      <c r="NNU193" s="973"/>
      <c r="NNV193" s="973"/>
      <c r="NNW193" s="973"/>
      <c r="NNX193" s="973"/>
      <c r="NNY193" s="973"/>
      <c r="NNZ193" s="973"/>
      <c r="NOA193" s="973"/>
      <c r="NOB193" s="973"/>
      <c r="NOC193" s="973"/>
      <c r="NOD193" s="973"/>
      <c r="NOE193" s="973"/>
      <c r="NOF193" s="973"/>
      <c r="NOG193" s="973"/>
      <c r="NOH193" s="973"/>
      <c r="NOI193" s="973"/>
      <c r="NOJ193" s="973"/>
      <c r="NOK193" s="973"/>
      <c r="NOL193" s="973"/>
      <c r="NOM193" s="973"/>
      <c r="NON193" s="973"/>
      <c r="NOO193" s="973"/>
      <c r="NOP193" s="973"/>
      <c r="NOQ193" s="973"/>
      <c r="NOR193" s="973"/>
      <c r="NOS193" s="973"/>
      <c r="NOT193" s="973"/>
      <c r="NOU193" s="973"/>
      <c r="NOV193" s="973"/>
      <c r="NOW193" s="973"/>
      <c r="NOX193" s="973"/>
      <c r="NOY193" s="973"/>
      <c r="NOZ193" s="973"/>
      <c r="NPA193" s="973"/>
      <c r="NPB193" s="973"/>
      <c r="NPC193" s="973"/>
      <c r="NPD193" s="973"/>
      <c r="NPE193" s="973"/>
      <c r="NPF193" s="973"/>
      <c r="NPG193" s="973"/>
      <c r="NPH193" s="973"/>
      <c r="NPI193" s="973"/>
      <c r="NPJ193" s="973"/>
      <c r="NPK193" s="973"/>
      <c r="NPL193" s="973"/>
      <c r="NPM193" s="973"/>
      <c r="NPN193" s="973"/>
      <c r="NPO193" s="973"/>
      <c r="NPP193" s="973"/>
      <c r="NPQ193" s="973"/>
      <c r="NPR193" s="973"/>
      <c r="NPS193" s="973"/>
      <c r="NPT193" s="973"/>
      <c r="NPU193" s="973"/>
      <c r="NPV193" s="973"/>
      <c r="NPW193" s="973"/>
      <c r="NPX193" s="973"/>
      <c r="NPY193" s="973"/>
      <c r="NPZ193" s="973"/>
      <c r="NQA193" s="973"/>
      <c r="NQB193" s="973"/>
      <c r="NQC193" s="973"/>
      <c r="NQD193" s="973"/>
      <c r="NQE193" s="973"/>
      <c r="NQF193" s="973"/>
      <c r="NQG193" s="973"/>
      <c r="NQH193" s="973"/>
      <c r="NQI193" s="973"/>
      <c r="NQJ193" s="973"/>
      <c r="NQK193" s="973"/>
      <c r="NQL193" s="973"/>
      <c r="NQM193" s="973"/>
      <c r="NQN193" s="973"/>
      <c r="NQO193" s="973"/>
      <c r="NQP193" s="973"/>
      <c r="NQQ193" s="973"/>
      <c r="NQR193" s="973"/>
      <c r="NQS193" s="973"/>
      <c r="NQT193" s="973"/>
      <c r="NQU193" s="973"/>
      <c r="NQV193" s="973"/>
      <c r="NQW193" s="973"/>
      <c r="NQX193" s="973"/>
      <c r="NQY193" s="973"/>
      <c r="NQZ193" s="973"/>
      <c r="NRA193" s="973"/>
      <c r="NRB193" s="973"/>
      <c r="NRC193" s="973"/>
      <c r="NRD193" s="973"/>
      <c r="NRE193" s="973"/>
      <c r="NRF193" s="973"/>
      <c r="NRG193" s="973"/>
      <c r="NRH193" s="973"/>
      <c r="NRI193" s="973"/>
      <c r="NRJ193" s="973"/>
      <c r="NRK193" s="973"/>
      <c r="NRL193" s="973"/>
      <c r="NRM193" s="973"/>
      <c r="NRN193" s="973"/>
      <c r="NRO193" s="973"/>
      <c r="NRP193" s="973"/>
      <c r="NRQ193" s="973"/>
      <c r="NRR193" s="973"/>
      <c r="NRS193" s="973"/>
      <c r="NRT193" s="973"/>
      <c r="NRU193" s="973"/>
      <c r="NRV193" s="973"/>
      <c r="NRW193" s="973"/>
      <c r="NRX193" s="973"/>
      <c r="NRY193" s="973"/>
      <c r="NRZ193" s="973"/>
      <c r="NSA193" s="973"/>
      <c r="NSB193" s="973"/>
      <c r="NSC193" s="973"/>
      <c r="NSD193" s="973"/>
      <c r="NSE193" s="973"/>
      <c r="NSF193" s="973"/>
      <c r="NSG193" s="973"/>
      <c r="NSH193" s="973"/>
      <c r="NSI193" s="973"/>
      <c r="NSJ193" s="973"/>
      <c r="NSK193" s="973"/>
      <c r="NSL193" s="973"/>
      <c r="NSM193" s="973"/>
      <c r="NSN193" s="973"/>
      <c r="NSO193" s="973"/>
      <c r="NSP193" s="973"/>
      <c r="NSQ193" s="973"/>
      <c r="NSR193" s="973"/>
      <c r="NSS193" s="973"/>
      <c r="NST193" s="973"/>
      <c r="NSU193" s="973"/>
      <c r="NSV193" s="973"/>
      <c r="NSW193" s="973"/>
      <c r="NSX193" s="973"/>
      <c r="NSY193" s="973"/>
      <c r="NSZ193" s="973"/>
      <c r="NTA193" s="973"/>
      <c r="NTB193" s="973"/>
      <c r="NTC193" s="973"/>
      <c r="NTD193" s="973"/>
      <c r="NTE193" s="973"/>
      <c r="NTF193" s="973"/>
      <c r="NTG193" s="973"/>
      <c r="NTH193" s="973"/>
      <c r="NTI193" s="973"/>
      <c r="NTJ193" s="973"/>
      <c r="NTK193" s="973"/>
      <c r="NTL193" s="973"/>
      <c r="NTM193" s="973"/>
      <c r="NTN193" s="973"/>
      <c r="NTO193" s="973"/>
      <c r="NTP193" s="973"/>
      <c r="NTQ193" s="973"/>
      <c r="NTR193" s="973"/>
      <c r="NTS193" s="973"/>
      <c r="NTT193" s="973"/>
      <c r="NTU193" s="973"/>
      <c r="NTV193" s="973"/>
      <c r="NTW193" s="973"/>
      <c r="NTX193" s="973"/>
      <c r="NTY193" s="973"/>
      <c r="NTZ193" s="973"/>
      <c r="NUA193" s="973"/>
      <c r="NUB193" s="973"/>
      <c r="NUC193" s="973"/>
      <c r="NUD193" s="973"/>
      <c r="NUE193" s="973"/>
      <c r="NUF193" s="973"/>
      <c r="NUG193" s="973"/>
      <c r="NUH193" s="973"/>
      <c r="NUI193" s="973"/>
      <c r="NUJ193" s="973"/>
      <c r="NUK193" s="973"/>
      <c r="NUL193" s="973"/>
      <c r="NUM193" s="973"/>
      <c r="NUN193" s="973"/>
      <c r="NUO193" s="973"/>
      <c r="NUP193" s="973"/>
      <c r="NUQ193" s="973"/>
      <c r="NUR193" s="973"/>
      <c r="NUS193" s="973"/>
      <c r="NUT193" s="973"/>
      <c r="NUU193" s="973"/>
      <c r="NUV193" s="973"/>
      <c r="NUW193" s="973"/>
      <c r="NUX193" s="973"/>
      <c r="NUY193" s="973"/>
      <c r="NUZ193" s="973"/>
      <c r="NVA193" s="973"/>
      <c r="NVB193" s="973"/>
      <c r="NVC193" s="973"/>
      <c r="NVD193" s="973"/>
      <c r="NVE193" s="973"/>
      <c r="NVF193" s="973"/>
      <c r="NVG193" s="973"/>
      <c r="NVH193" s="973"/>
      <c r="NVI193" s="973"/>
      <c r="NVJ193" s="973"/>
      <c r="NVK193" s="973"/>
      <c r="NVL193" s="973"/>
      <c r="NVM193" s="973"/>
      <c r="NVN193" s="973"/>
      <c r="NVO193" s="973"/>
      <c r="NVP193" s="973"/>
      <c r="NVQ193" s="973"/>
      <c r="NVR193" s="973"/>
      <c r="NVS193" s="973"/>
      <c r="NVT193" s="973"/>
      <c r="NVU193" s="973"/>
      <c r="NVV193" s="973"/>
      <c r="NVW193" s="973"/>
      <c r="NVX193" s="973"/>
      <c r="NVY193" s="973"/>
      <c r="NVZ193" s="973"/>
      <c r="NWA193" s="973"/>
      <c r="NWB193" s="973"/>
      <c r="NWC193" s="973"/>
      <c r="NWD193" s="973"/>
      <c r="NWE193" s="973"/>
      <c r="NWF193" s="973"/>
      <c r="NWG193" s="973"/>
      <c r="NWH193" s="973"/>
      <c r="NWI193" s="973"/>
      <c r="NWJ193" s="973"/>
      <c r="NWK193" s="973"/>
      <c r="NWL193" s="973"/>
      <c r="NWM193" s="973"/>
      <c r="NWN193" s="973"/>
      <c r="NWO193" s="973"/>
      <c r="NWP193" s="973"/>
      <c r="NWQ193" s="973"/>
      <c r="NWR193" s="973"/>
      <c r="NWS193" s="973"/>
      <c r="NWT193" s="973"/>
      <c r="NWU193" s="973"/>
      <c r="NWV193" s="973"/>
      <c r="NWW193" s="973"/>
      <c r="NWX193" s="973"/>
      <c r="NWY193" s="973"/>
      <c r="NWZ193" s="973"/>
      <c r="NXA193" s="973"/>
      <c r="NXB193" s="973"/>
      <c r="NXC193" s="973"/>
      <c r="NXD193" s="973"/>
      <c r="NXE193" s="973"/>
      <c r="NXF193" s="973"/>
      <c r="NXG193" s="973"/>
      <c r="NXH193" s="973"/>
      <c r="NXI193" s="973"/>
      <c r="NXJ193" s="973"/>
      <c r="NXK193" s="973"/>
      <c r="NXL193" s="973"/>
      <c r="NXM193" s="973"/>
      <c r="NXN193" s="973"/>
      <c r="NXO193" s="973"/>
      <c r="NXP193" s="973"/>
      <c r="NXQ193" s="973"/>
      <c r="NXR193" s="973"/>
      <c r="NXS193" s="973"/>
      <c r="NXT193" s="973"/>
      <c r="NXU193" s="973"/>
      <c r="NXV193" s="973"/>
      <c r="NXW193" s="973"/>
      <c r="NXX193" s="973"/>
      <c r="NXY193" s="973"/>
      <c r="NXZ193" s="973"/>
      <c r="NYA193" s="973"/>
      <c r="NYB193" s="973"/>
      <c r="NYC193" s="973"/>
      <c r="NYD193" s="973"/>
      <c r="NYE193" s="973"/>
      <c r="NYF193" s="973"/>
      <c r="NYG193" s="973"/>
      <c r="NYH193" s="973"/>
      <c r="NYI193" s="973"/>
      <c r="NYJ193" s="973"/>
      <c r="NYK193" s="973"/>
      <c r="NYL193" s="973"/>
      <c r="NYM193" s="973"/>
      <c r="NYN193" s="973"/>
      <c r="NYO193" s="973"/>
      <c r="NYP193" s="973"/>
      <c r="NYQ193" s="973"/>
      <c r="NYR193" s="973"/>
      <c r="NYS193" s="973"/>
      <c r="NYT193" s="973"/>
      <c r="NYU193" s="973"/>
      <c r="NYV193" s="973"/>
      <c r="NYW193" s="973"/>
      <c r="NYX193" s="973"/>
      <c r="NYY193" s="973"/>
      <c r="NYZ193" s="973"/>
      <c r="NZA193" s="973"/>
      <c r="NZB193" s="973"/>
      <c r="NZC193" s="973"/>
      <c r="NZD193" s="973"/>
      <c r="NZE193" s="973"/>
      <c r="NZF193" s="973"/>
      <c r="NZG193" s="973"/>
      <c r="NZH193" s="973"/>
      <c r="NZI193" s="973"/>
      <c r="NZJ193" s="973"/>
      <c r="NZK193" s="973"/>
      <c r="NZL193" s="973"/>
      <c r="NZM193" s="973"/>
      <c r="NZN193" s="973"/>
      <c r="NZO193" s="973"/>
      <c r="NZP193" s="973"/>
      <c r="NZQ193" s="973"/>
      <c r="NZR193" s="973"/>
      <c r="NZS193" s="973"/>
      <c r="NZT193" s="973"/>
      <c r="NZU193" s="973"/>
      <c r="NZV193" s="973"/>
      <c r="NZW193" s="973"/>
      <c r="NZX193" s="973"/>
      <c r="NZY193" s="973"/>
      <c r="NZZ193" s="973"/>
      <c r="OAA193" s="973"/>
      <c r="OAB193" s="973"/>
      <c r="OAC193" s="973"/>
      <c r="OAD193" s="973"/>
      <c r="OAE193" s="973"/>
      <c r="OAF193" s="973"/>
      <c r="OAG193" s="973"/>
      <c r="OAH193" s="973"/>
      <c r="OAI193" s="973"/>
      <c r="OAJ193" s="973"/>
      <c r="OAK193" s="973"/>
      <c r="OAL193" s="973"/>
      <c r="OAM193" s="973"/>
      <c r="OAN193" s="973"/>
      <c r="OAO193" s="973"/>
      <c r="OAP193" s="973"/>
      <c r="OAQ193" s="973"/>
      <c r="OAR193" s="973"/>
      <c r="OAS193" s="973"/>
      <c r="OAT193" s="973"/>
      <c r="OAU193" s="973"/>
      <c r="OAV193" s="973"/>
      <c r="OAW193" s="973"/>
      <c r="OAX193" s="973"/>
      <c r="OAY193" s="973"/>
      <c r="OAZ193" s="973"/>
      <c r="OBA193" s="973"/>
      <c r="OBB193" s="973"/>
      <c r="OBC193" s="973"/>
      <c r="OBD193" s="973"/>
      <c r="OBE193" s="973"/>
      <c r="OBF193" s="973"/>
      <c r="OBG193" s="973"/>
      <c r="OBH193" s="973"/>
      <c r="OBI193" s="973"/>
      <c r="OBJ193" s="973"/>
      <c r="OBK193" s="973"/>
      <c r="OBL193" s="973"/>
      <c r="OBM193" s="973"/>
      <c r="OBN193" s="973"/>
      <c r="OBO193" s="973"/>
      <c r="OBP193" s="973"/>
      <c r="OBQ193" s="973"/>
      <c r="OBR193" s="973"/>
      <c r="OBS193" s="973"/>
      <c r="OBT193" s="973"/>
      <c r="OBU193" s="973"/>
      <c r="OBV193" s="973"/>
      <c r="OBW193" s="973"/>
      <c r="OBX193" s="973"/>
      <c r="OBY193" s="973"/>
      <c r="OBZ193" s="973"/>
      <c r="OCA193" s="973"/>
      <c r="OCB193" s="973"/>
      <c r="OCC193" s="973"/>
      <c r="OCD193" s="973"/>
      <c r="OCE193" s="973"/>
      <c r="OCF193" s="973"/>
      <c r="OCG193" s="973"/>
      <c r="OCH193" s="973"/>
      <c r="OCI193" s="973"/>
      <c r="OCJ193" s="973"/>
      <c r="OCK193" s="973"/>
      <c r="OCL193" s="973"/>
      <c r="OCM193" s="973"/>
      <c r="OCN193" s="973"/>
      <c r="OCO193" s="973"/>
      <c r="OCP193" s="973"/>
      <c r="OCQ193" s="973"/>
      <c r="OCR193" s="973"/>
      <c r="OCS193" s="973"/>
      <c r="OCT193" s="973"/>
      <c r="OCU193" s="973"/>
      <c r="OCV193" s="973"/>
      <c r="OCW193" s="973"/>
      <c r="OCX193" s="973"/>
      <c r="OCY193" s="973"/>
      <c r="OCZ193" s="973"/>
      <c r="ODA193" s="973"/>
      <c r="ODB193" s="973"/>
      <c r="ODC193" s="973"/>
      <c r="ODD193" s="973"/>
      <c r="ODE193" s="973"/>
      <c r="ODF193" s="973"/>
      <c r="ODG193" s="973"/>
      <c r="ODH193" s="973"/>
      <c r="ODI193" s="973"/>
      <c r="ODJ193" s="973"/>
      <c r="ODK193" s="973"/>
      <c r="ODL193" s="973"/>
      <c r="ODM193" s="973"/>
      <c r="ODN193" s="973"/>
      <c r="ODO193" s="973"/>
      <c r="ODP193" s="973"/>
      <c r="ODQ193" s="973"/>
      <c r="ODR193" s="973"/>
      <c r="ODS193" s="973"/>
      <c r="ODT193" s="973"/>
      <c r="ODU193" s="973"/>
      <c r="ODV193" s="973"/>
      <c r="ODW193" s="973"/>
      <c r="ODX193" s="973"/>
      <c r="ODY193" s="973"/>
      <c r="ODZ193" s="973"/>
      <c r="OEA193" s="973"/>
      <c r="OEB193" s="973"/>
      <c r="OEC193" s="973"/>
      <c r="OED193" s="973"/>
      <c r="OEE193" s="973"/>
      <c r="OEF193" s="973"/>
      <c r="OEG193" s="973"/>
      <c r="OEH193" s="973"/>
      <c r="OEI193" s="973"/>
      <c r="OEJ193" s="973"/>
      <c r="OEK193" s="973"/>
      <c r="OEL193" s="973"/>
      <c r="OEM193" s="973"/>
      <c r="OEN193" s="973"/>
      <c r="OEO193" s="973"/>
      <c r="OEP193" s="973"/>
      <c r="OEQ193" s="973"/>
      <c r="OER193" s="973"/>
      <c r="OES193" s="973"/>
      <c r="OET193" s="973"/>
      <c r="OEU193" s="973"/>
      <c r="OEV193" s="973"/>
      <c r="OEW193" s="973"/>
      <c r="OEX193" s="973"/>
      <c r="OEY193" s="973"/>
      <c r="OEZ193" s="973"/>
      <c r="OFA193" s="973"/>
      <c r="OFB193" s="973"/>
      <c r="OFC193" s="973"/>
      <c r="OFD193" s="973"/>
      <c r="OFE193" s="973"/>
      <c r="OFF193" s="973"/>
      <c r="OFG193" s="973"/>
      <c r="OFH193" s="973"/>
      <c r="OFI193" s="973"/>
      <c r="OFJ193" s="973"/>
      <c r="OFK193" s="973"/>
      <c r="OFL193" s="973"/>
      <c r="OFM193" s="973"/>
      <c r="OFN193" s="973"/>
      <c r="OFO193" s="973"/>
      <c r="OFP193" s="973"/>
      <c r="OFQ193" s="973"/>
      <c r="OFR193" s="973"/>
      <c r="OFS193" s="973"/>
      <c r="OFT193" s="973"/>
      <c r="OFU193" s="973"/>
      <c r="OFV193" s="973"/>
      <c r="OFW193" s="973"/>
      <c r="OFX193" s="973"/>
      <c r="OFY193" s="973"/>
      <c r="OFZ193" s="973"/>
      <c r="OGA193" s="973"/>
      <c r="OGB193" s="973"/>
      <c r="OGC193" s="973"/>
      <c r="OGD193" s="973"/>
      <c r="OGE193" s="973"/>
      <c r="OGF193" s="973"/>
      <c r="OGG193" s="973"/>
      <c r="OGH193" s="973"/>
      <c r="OGI193" s="973"/>
      <c r="OGJ193" s="973"/>
      <c r="OGK193" s="973"/>
      <c r="OGL193" s="973"/>
      <c r="OGM193" s="973"/>
      <c r="OGN193" s="973"/>
      <c r="OGO193" s="973"/>
      <c r="OGP193" s="973"/>
      <c r="OGQ193" s="973"/>
      <c r="OGR193" s="973"/>
      <c r="OGS193" s="973"/>
      <c r="OGT193" s="973"/>
      <c r="OGU193" s="973"/>
      <c r="OGV193" s="973"/>
      <c r="OGW193" s="973"/>
      <c r="OGX193" s="973"/>
      <c r="OGY193" s="973"/>
      <c r="OGZ193" s="973"/>
      <c r="OHA193" s="973"/>
      <c r="OHB193" s="973"/>
      <c r="OHC193" s="973"/>
      <c r="OHD193" s="973"/>
      <c r="OHE193" s="973"/>
      <c r="OHF193" s="973"/>
      <c r="OHG193" s="973"/>
      <c r="OHH193" s="973"/>
      <c r="OHI193" s="973"/>
      <c r="OHJ193" s="973"/>
      <c r="OHK193" s="973"/>
      <c r="OHL193" s="973"/>
      <c r="OHM193" s="973"/>
      <c r="OHN193" s="973"/>
      <c r="OHO193" s="973"/>
      <c r="OHP193" s="973"/>
      <c r="OHQ193" s="973"/>
      <c r="OHR193" s="973"/>
      <c r="OHS193" s="973"/>
      <c r="OHT193" s="973"/>
      <c r="OHU193" s="973"/>
      <c r="OHV193" s="973"/>
      <c r="OHW193" s="973"/>
      <c r="OHX193" s="973"/>
      <c r="OHY193" s="973"/>
      <c r="OHZ193" s="973"/>
      <c r="OIA193" s="973"/>
      <c r="OIB193" s="973"/>
      <c r="OIC193" s="973"/>
      <c r="OID193" s="973"/>
      <c r="OIE193" s="973"/>
      <c r="OIF193" s="973"/>
      <c r="OIG193" s="973"/>
      <c r="OIH193" s="973"/>
      <c r="OII193" s="973"/>
      <c r="OIJ193" s="973"/>
      <c r="OIK193" s="973"/>
      <c r="OIL193" s="973"/>
      <c r="OIM193" s="973"/>
      <c r="OIN193" s="973"/>
      <c r="OIO193" s="973"/>
      <c r="OIP193" s="973"/>
      <c r="OIQ193" s="973"/>
      <c r="OIR193" s="973"/>
      <c r="OIS193" s="973"/>
      <c r="OIT193" s="973"/>
      <c r="OIU193" s="973"/>
      <c r="OIV193" s="973"/>
      <c r="OIW193" s="973"/>
      <c r="OIX193" s="973"/>
      <c r="OIY193" s="973"/>
      <c r="OIZ193" s="973"/>
      <c r="OJA193" s="973"/>
      <c r="OJB193" s="973"/>
      <c r="OJC193" s="973"/>
      <c r="OJD193" s="973"/>
      <c r="OJE193" s="973"/>
      <c r="OJF193" s="973"/>
      <c r="OJG193" s="973"/>
      <c r="OJH193" s="973"/>
      <c r="OJI193" s="973"/>
      <c r="OJJ193" s="973"/>
      <c r="OJK193" s="973"/>
      <c r="OJL193" s="973"/>
      <c r="OJM193" s="973"/>
      <c r="OJN193" s="973"/>
      <c r="OJO193" s="973"/>
      <c r="OJP193" s="973"/>
      <c r="OJQ193" s="973"/>
      <c r="OJR193" s="973"/>
      <c r="OJS193" s="973"/>
      <c r="OJT193" s="973"/>
      <c r="OJU193" s="973"/>
      <c r="OJV193" s="973"/>
      <c r="OJW193" s="973"/>
      <c r="OJX193" s="973"/>
      <c r="OJY193" s="973"/>
      <c r="OJZ193" s="973"/>
      <c r="OKA193" s="973"/>
      <c r="OKB193" s="973"/>
      <c r="OKC193" s="973"/>
      <c r="OKD193" s="973"/>
      <c r="OKE193" s="973"/>
      <c r="OKF193" s="973"/>
      <c r="OKG193" s="973"/>
      <c r="OKH193" s="973"/>
      <c r="OKI193" s="973"/>
      <c r="OKJ193" s="973"/>
      <c r="OKK193" s="973"/>
      <c r="OKL193" s="973"/>
      <c r="OKM193" s="973"/>
      <c r="OKN193" s="973"/>
      <c r="OKO193" s="973"/>
      <c r="OKP193" s="973"/>
      <c r="OKQ193" s="973"/>
      <c r="OKR193" s="973"/>
      <c r="OKS193" s="973"/>
      <c r="OKT193" s="973"/>
      <c r="OKU193" s="973"/>
      <c r="OKV193" s="973"/>
      <c r="OKW193" s="973"/>
      <c r="OKX193" s="973"/>
      <c r="OKY193" s="973"/>
      <c r="OKZ193" s="973"/>
      <c r="OLA193" s="973"/>
      <c r="OLB193" s="973"/>
      <c r="OLC193" s="973"/>
      <c r="OLD193" s="973"/>
      <c r="OLE193" s="973"/>
      <c r="OLF193" s="973"/>
      <c r="OLG193" s="973"/>
      <c r="OLH193" s="973"/>
      <c r="OLI193" s="973"/>
      <c r="OLJ193" s="973"/>
      <c r="OLK193" s="973"/>
      <c r="OLL193" s="973"/>
      <c r="OLM193" s="973"/>
      <c r="OLN193" s="973"/>
      <c r="OLO193" s="973"/>
      <c r="OLP193" s="973"/>
      <c r="OLQ193" s="973"/>
      <c r="OLR193" s="973"/>
      <c r="OLS193" s="973"/>
      <c r="OLT193" s="973"/>
      <c r="OLU193" s="973"/>
      <c r="OLV193" s="973"/>
      <c r="OLW193" s="973"/>
      <c r="OLX193" s="973"/>
      <c r="OLY193" s="973"/>
      <c r="OLZ193" s="973"/>
      <c r="OMA193" s="973"/>
      <c r="OMB193" s="973"/>
      <c r="OMC193" s="973"/>
      <c r="OMD193" s="973"/>
      <c r="OME193" s="973"/>
      <c r="OMF193" s="973"/>
      <c r="OMG193" s="973"/>
      <c r="OMH193" s="973"/>
      <c r="OMI193" s="973"/>
      <c r="OMJ193" s="973"/>
      <c r="OMK193" s="973"/>
      <c r="OML193" s="973"/>
      <c r="OMM193" s="973"/>
      <c r="OMN193" s="973"/>
      <c r="OMO193" s="973"/>
      <c r="OMP193" s="973"/>
      <c r="OMQ193" s="973"/>
      <c r="OMR193" s="973"/>
      <c r="OMS193" s="973"/>
      <c r="OMT193" s="973"/>
      <c r="OMU193" s="973"/>
      <c r="OMV193" s="973"/>
      <c r="OMW193" s="973"/>
      <c r="OMX193" s="973"/>
      <c r="OMY193" s="973"/>
      <c r="OMZ193" s="973"/>
      <c r="ONA193" s="973"/>
      <c r="ONB193" s="973"/>
      <c r="ONC193" s="973"/>
      <c r="OND193" s="973"/>
      <c r="ONE193" s="973"/>
      <c r="ONF193" s="973"/>
      <c r="ONG193" s="973"/>
      <c r="ONH193" s="973"/>
      <c r="ONI193" s="973"/>
      <c r="ONJ193" s="973"/>
      <c r="ONK193" s="973"/>
      <c r="ONL193" s="973"/>
      <c r="ONM193" s="973"/>
      <c r="ONN193" s="973"/>
      <c r="ONO193" s="973"/>
      <c r="ONP193" s="973"/>
      <c r="ONQ193" s="973"/>
      <c r="ONR193" s="973"/>
      <c r="ONS193" s="973"/>
      <c r="ONT193" s="973"/>
      <c r="ONU193" s="973"/>
      <c r="ONV193" s="973"/>
      <c r="ONW193" s="973"/>
      <c r="ONX193" s="973"/>
      <c r="ONY193" s="973"/>
      <c r="ONZ193" s="973"/>
      <c r="OOA193" s="973"/>
      <c r="OOB193" s="973"/>
      <c r="OOC193" s="973"/>
      <c r="OOD193" s="973"/>
      <c r="OOE193" s="973"/>
      <c r="OOF193" s="973"/>
      <c r="OOG193" s="973"/>
      <c r="OOH193" s="973"/>
      <c r="OOI193" s="973"/>
      <c r="OOJ193" s="973"/>
      <c r="OOK193" s="973"/>
      <c r="OOL193" s="973"/>
      <c r="OOM193" s="973"/>
      <c r="OON193" s="973"/>
      <c r="OOO193" s="973"/>
      <c r="OOP193" s="973"/>
      <c r="OOQ193" s="973"/>
      <c r="OOR193" s="973"/>
      <c r="OOS193" s="973"/>
      <c r="OOT193" s="973"/>
      <c r="OOU193" s="973"/>
      <c r="OOV193" s="973"/>
      <c r="OOW193" s="973"/>
      <c r="OOX193" s="973"/>
      <c r="OOY193" s="973"/>
      <c r="OOZ193" s="973"/>
      <c r="OPA193" s="973"/>
      <c r="OPB193" s="973"/>
      <c r="OPC193" s="973"/>
      <c r="OPD193" s="973"/>
      <c r="OPE193" s="973"/>
      <c r="OPF193" s="973"/>
      <c r="OPG193" s="973"/>
      <c r="OPH193" s="973"/>
      <c r="OPI193" s="973"/>
      <c r="OPJ193" s="973"/>
      <c r="OPK193" s="973"/>
      <c r="OPL193" s="973"/>
      <c r="OPM193" s="973"/>
      <c r="OPN193" s="973"/>
      <c r="OPO193" s="973"/>
      <c r="OPP193" s="973"/>
      <c r="OPQ193" s="973"/>
      <c r="OPR193" s="973"/>
      <c r="OPS193" s="973"/>
      <c r="OPT193" s="973"/>
      <c r="OPU193" s="973"/>
      <c r="OPV193" s="973"/>
      <c r="OPW193" s="973"/>
      <c r="OPX193" s="973"/>
      <c r="OPY193" s="973"/>
      <c r="OPZ193" s="973"/>
      <c r="OQA193" s="973"/>
      <c r="OQB193" s="973"/>
      <c r="OQC193" s="973"/>
      <c r="OQD193" s="973"/>
      <c r="OQE193" s="973"/>
      <c r="OQF193" s="973"/>
      <c r="OQG193" s="973"/>
      <c r="OQH193" s="973"/>
      <c r="OQI193" s="973"/>
      <c r="OQJ193" s="973"/>
      <c r="OQK193" s="973"/>
      <c r="OQL193" s="973"/>
      <c r="OQM193" s="973"/>
      <c r="OQN193" s="973"/>
      <c r="OQO193" s="973"/>
      <c r="OQP193" s="973"/>
      <c r="OQQ193" s="973"/>
      <c r="OQR193" s="973"/>
      <c r="OQS193" s="973"/>
      <c r="OQT193" s="973"/>
      <c r="OQU193" s="973"/>
      <c r="OQV193" s="973"/>
      <c r="OQW193" s="973"/>
      <c r="OQX193" s="973"/>
      <c r="OQY193" s="973"/>
      <c r="OQZ193" s="973"/>
      <c r="ORA193" s="973"/>
      <c r="ORB193" s="973"/>
      <c r="ORC193" s="973"/>
      <c r="ORD193" s="973"/>
      <c r="ORE193" s="973"/>
      <c r="ORF193" s="973"/>
      <c r="ORG193" s="973"/>
      <c r="ORH193" s="973"/>
      <c r="ORI193" s="973"/>
      <c r="ORJ193" s="973"/>
      <c r="ORK193" s="973"/>
      <c r="ORL193" s="973"/>
      <c r="ORM193" s="973"/>
      <c r="ORN193" s="973"/>
      <c r="ORO193" s="973"/>
      <c r="ORP193" s="973"/>
      <c r="ORQ193" s="973"/>
      <c r="ORR193" s="973"/>
      <c r="ORS193" s="973"/>
      <c r="ORT193" s="973"/>
      <c r="ORU193" s="973"/>
      <c r="ORV193" s="973"/>
      <c r="ORW193" s="973"/>
      <c r="ORX193" s="973"/>
      <c r="ORY193" s="973"/>
      <c r="ORZ193" s="973"/>
      <c r="OSA193" s="973"/>
      <c r="OSB193" s="973"/>
      <c r="OSC193" s="973"/>
      <c r="OSD193" s="973"/>
      <c r="OSE193" s="973"/>
      <c r="OSF193" s="973"/>
      <c r="OSG193" s="973"/>
      <c r="OSH193" s="973"/>
      <c r="OSI193" s="973"/>
      <c r="OSJ193" s="973"/>
      <c r="OSK193" s="973"/>
      <c r="OSL193" s="973"/>
      <c r="OSM193" s="973"/>
      <c r="OSN193" s="973"/>
      <c r="OSO193" s="973"/>
      <c r="OSP193" s="973"/>
      <c r="OSQ193" s="973"/>
      <c r="OSR193" s="973"/>
      <c r="OSS193" s="973"/>
      <c r="OST193" s="973"/>
      <c r="OSU193" s="973"/>
      <c r="OSV193" s="973"/>
      <c r="OSW193" s="973"/>
      <c r="OSX193" s="973"/>
      <c r="OSY193" s="973"/>
      <c r="OSZ193" s="973"/>
      <c r="OTA193" s="973"/>
      <c r="OTB193" s="973"/>
      <c r="OTC193" s="973"/>
      <c r="OTD193" s="973"/>
      <c r="OTE193" s="973"/>
      <c r="OTF193" s="973"/>
      <c r="OTG193" s="973"/>
      <c r="OTH193" s="973"/>
      <c r="OTI193" s="973"/>
      <c r="OTJ193" s="973"/>
      <c r="OTK193" s="973"/>
      <c r="OTL193" s="973"/>
      <c r="OTM193" s="973"/>
      <c r="OTN193" s="973"/>
      <c r="OTO193" s="973"/>
      <c r="OTP193" s="973"/>
      <c r="OTQ193" s="973"/>
      <c r="OTR193" s="973"/>
      <c r="OTS193" s="973"/>
      <c r="OTT193" s="973"/>
      <c r="OTU193" s="973"/>
      <c r="OTV193" s="973"/>
      <c r="OTW193" s="973"/>
      <c r="OTX193" s="973"/>
      <c r="OTY193" s="973"/>
      <c r="OTZ193" s="973"/>
      <c r="OUA193" s="973"/>
      <c r="OUB193" s="973"/>
      <c r="OUC193" s="973"/>
      <c r="OUD193" s="973"/>
      <c r="OUE193" s="973"/>
      <c r="OUF193" s="973"/>
      <c r="OUG193" s="973"/>
      <c r="OUH193" s="973"/>
      <c r="OUI193" s="973"/>
      <c r="OUJ193" s="973"/>
      <c r="OUK193" s="973"/>
      <c r="OUL193" s="973"/>
      <c r="OUM193" s="973"/>
      <c r="OUN193" s="973"/>
      <c r="OUO193" s="973"/>
      <c r="OUP193" s="973"/>
      <c r="OUQ193" s="973"/>
      <c r="OUR193" s="973"/>
      <c r="OUS193" s="973"/>
      <c r="OUT193" s="973"/>
      <c r="OUU193" s="973"/>
      <c r="OUV193" s="973"/>
      <c r="OUW193" s="973"/>
      <c r="OUX193" s="973"/>
      <c r="OUY193" s="973"/>
      <c r="OUZ193" s="973"/>
      <c r="OVA193" s="973"/>
      <c r="OVB193" s="973"/>
      <c r="OVC193" s="973"/>
      <c r="OVD193" s="973"/>
      <c r="OVE193" s="973"/>
      <c r="OVF193" s="973"/>
      <c r="OVG193" s="973"/>
      <c r="OVH193" s="973"/>
      <c r="OVI193" s="973"/>
      <c r="OVJ193" s="973"/>
      <c r="OVK193" s="973"/>
      <c r="OVL193" s="973"/>
      <c r="OVM193" s="973"/>
      <c r="OVN193" s="973"/>
      <c r="OVO193" s="973"/>
      <c r="OVP193" s="973"/>
      <c r="OVQ193" s="973"/>
      <c r="OVR193" s="973"/>
      <c r="OVS193" s="973"/>
      <c r="OVT193" s="973"/>
      <c r="OVU193" s="973"/>
      <c r="OVV193" s="973"/>
      <c r="OVW193" s="973"/>
      <c r="OVX193" s="973"/>
      <c r="OVY193" s="973"/>
      <c r="OVZ193" s="973"/>
      <c r="OWA193" s="973"/>
      <c r="OWB193" s="973"/>
      <c r="OWC193" s="973"/>
      <c r="OWD193" s="973"/>
      <c r="OWE193" s="973"/>
      <c r="OWF193" s="973"/>
      <c r="OWG193" s="973"/>
      <c r="OWH193" s="973"/>
      <c r="OWI193" s="973"/>
      <c r="OWJ193" s="973"/>
      <c r="OWK193" s="973"/>
      <c r="OWL193" s="973"/>
      <c r="OWM193" s="973"/>
      <c r="OWN193" s="973"/>
      <c r="OWO193" s="973"/>
      <c r="OWP193" s="973"/>
      <c r="OWQ193" s="973"/>
      <c r="OWR193" s="973"/>
      <c r="OWS193" s="973"/>
      <c r="OWT193" s="973"/>
      <c r="OWU193" s="973"/>
      <c r="OWV193" s="973"/>
      <c r="OWW193" s="973"/>
      <c r="OWX193" s="973"/>
      <c r="OWY193" s="973"/>
      <c r="OWZ193" s="973"/>
      <c r="OXA193" s="973"/>
      <c r="OXB193" s="973"/>
      <c r="OXC193" s="973"/>
      <c r="OXD193" s="973"/>
      <c r="OXE193" s="973"/>
      <c r="OXF193" s="973"/>
      <c r="OXG193" s="973"/>
      <c r="OXH193" s="973"/>
      <c r="OXI193" s="973"/>
      <c r="OXJ193" s="973"/>
      <c r="OXK193" s="973"/>
      <c r="OXL193" s="973"/>
      <c r="OXM193" s="973"/>
      <c r="OXN193" s="973"/>
      <c r="OXO193" s="973"/>
      <c r="OXP193" s="973"/>
      <c r="OXQ193" s="973"/>
      <c r="OXR193" s="973"/>
      <c r="OXS193" s="973"/>
      <c r="OXT193" s="973"/>
      <c r="OXU193" s="973"/>
      <c r="OXV193" s="973"/>
      <c r="OXW193" s="973"/>
      <c r="OXX193" s="973"/>
      <c r="OXY193" s="973"/>
      <c r="OXZ193" s="973"/>
      <c r="OYA193" s="973"/>
      <c r="OYB193" s="973"/>
      <c r="OYC193" s="973"/>
      <c r="OYD193" s="973"/>
      <c r="OYE193" s="973"/>
      <c r="OYF193" s="973"/>
      <c r="OYG193" s="973"/>
      <c r="OYH193" s="973"/>
      <c r="OYI193" s="973"/>
      <c r="OYJ193" s="973"/>
      <c r="OYK193" s="973"/>
      <c r="OYL193" s="973"/>
      <c r="OYM193" s="973"/>
      <c r="OYN193" s="973"/>
      <c r="OYO193" s="973"/>
      <c r="OYP193" s="973"/>
      <c r="OYQ193" s="973"/>
      <c r="OYR193" s="973"/>
      <c r="OYS193" s="973"/>
      <c r="OYT193" s="973"/>
      <c r="OYU193" s="973"/>
      <c r="OYV193" s="973"/>
      <c r="OYW193" s="973"/>
      <c r="OYX193" s="973"/>
      <c r="OYY193" s="973"/>
      <c r="OYZ193" s="973"/>
      <c r="OZA193" s="973"/>
      <c r="OZB193" s="973"/>
      <c r="OZC193" s="973"/>
      <c r="OZD193" s="973"/>
      <c r="OZE193" s="973"/>
      <c r="OZF193" s="973"/>
      <c r="OZG193" s="973"/>
      <c r="OZH193" s="973"/>
      <c r="OZI193" s="973"/>
      <c r="OZJ193" s="973"/>
      <c r="OZK193" s="973"/>
      <c r="OZL193" s="973"/>
      <c r="OZM193" s="973"/>
      <c r="OZN193" s="973"/>
      <c r="OZO193" s="973"/>
      <c r="OZP193" s="973"/>
      <c r="OZQ193" s="973"/>
      <c r="OZR193" s="973"/>
      <c r="OZS193" s="973"/>
      <c r="OZT193" s="973"/>
      <c r="OZU193" s="973"/>
      <c r="OZV193" s="973"/>
      <c r="OZW193" s="973"/>
      <c r="OZX193" s="973"/>
      <c r="OZY193" s="973"/>
      <c r="OZZ193" s="973"/>
      <c r="PAA193" s="973"/>
      <c r="PAB193" s="973"/>
      <c r="PAC193" s="973"/>
      <c r="PAD193" s="973"/>
      <c r="PAE193" s="973"/>
      <c r="PAF193" s="973"/>
      <c r="PAG193" s="973"/>
      <c r="PAH193" s="973"/>
      <c r="PAI193" s="973"/>
      <c r="PAJ193" s="973"/>
      <c r="PAK193" s="973"/>
      <c r="PAL193" s="973"/>
      <c r="PAM193" s="973"/>
      <c r="PAN193" s="973"/>
      <c r="PAO193" s="973"/>
      <c r="PAP193" s="973"/>
      <c r="PAQ193" s="973"/>
      <c r="PAR193" s="973"/>
      <c r="PAS193" s="973"/>
      <c r="PAT193" s="973"/>
      <c r="PAU193" s="973"/>
      <c r="PAV193" s="973"/>
      <c r="PAW193" s="973"/>
      <c r="PAX193" s="973"/>
      <c r="PAY193" s="973"/>
      <c r="PAZ193" s="973"/>
      <c r="PBA193" s="973"/>
      <c r="PBB193" s="973"/>
      <c r="PBC193" s="973"/>
      <c r="PBD193" s="973"/>
      <c r="PBE193" s="973"/>
      <c r="PBF193" s="973"/>
      <c r="PBG193" s="973"/>
      <c r="PBH193" s="973"/>
      <c r="PBI193" s="973"/>
      <c r="PBJ193" s="973"/>
      <c r="PBK193" s="973"/>
      <c r="PBL193" s="973"/>
      <c r="PBM193" s="973"/>
      <c r="PBN193" s="973"/>
      <c r="PBO193" s="973"/>
      <c r="PBP193" s="973"/>
      <c r="PBQ193" s="973"/>
      <c r="PBR193" s="973"/>
      <c r="PBS193" s="973"/>
      <c r="PBT193" s="973"/>
      <c r="PBU193" s="973"/>
      <c r="PBV193" s="973"/>
      <c r="PBW193" s="973"/>
      <c r="PBX193" s="973"/>
      <c r="PBY193" s="973"/>
      <c r="PBZ193" s="973"/>
      <c r="PCA193" s="973"/>
      <c r="PCB193" s="973"/>
      <c r="PCC193" s="973"/>
      <c r="PCD193" s="973"/>
      <c r="PCE193" s="973"/>
      <c r="PCF193" s="973"/>
      <c r="PCG193" s="973"/>
      <c r="PCH193" s="973"/>
      <c r="PCI193" s="973"/>
      <c r="PCJ193" s="973"/>
      <c r="PCK193" s="973"/>
      <c r="PCL193" s="973"/>
      <c r="PCM193" s="973"/>
      <c r="PCN193" s="973"/>
      <c r="PCO193" s="973"/>
      <c r="PCP193" s="973"/>
      <c r="PCQ193" s="973"/>
      <c r="PCR193" s="973"/>
      <c r="PCS193" s="973"/>
      <c r="PCT193" s="973"/>
      <c r="PCU193" s="973"/>
      <c r="PCV193" s="973"/>
      <c r="PCW193" s="973"/>
      <c r="PCX193" s="973"/>
      <c r="PCY193" s="973"/>
      <c r="PCZ193" s="973"/>
      <c r="PDA193" s="973"/>
      <c r="PDB193" s="973"/>
      <c r="PDC193" s="973"/>
      <c r="PDD193" s="973"/>
      <c r="PDE193" s="973"/>
      <c r="PDF193" s="973"/>
      <c r="PDG193" s="973"/>
      <c r="PDH193" s="973"/>
      <c r="PDI193" s="973"/>
      <c r="PDJ193" s="973"/>
      <c r="PDK193" s="973"/>
      <c r="PDL193" s="973"/>
      <c r="PDM193" s="973"/>
      <c r="PDN193" s="973"/>
      <c r="PDO193" s="973"/>
      <c r="PDP193" s="973"/>
      <c r="PDQ193" s="973"/>
      <c r="PDR193" s="973"/>
      <c r="PDS193" s="973"/>
      <c r="PDT193" s="973"/>
      <c r="PDU193" s="973"/>
      <c r="PDV193" s="973"/>
      <c r="PDW193" s="973"/>
      <c r="PDX193" s="973"/>
      <c r="PDY193" s="973"/>
      <c r="PDZ193" s="973"/>
      <c r="PEA193" s="973"/>
      <c r="PEB193" s="973"/>
      <c r="PEC193" s="973"/>
      <c r="PED193" s="973"/>
      <c r="PEE193" s="973"/>
      <c r="PEF193" s="973"/>
      <c r="PEG193" s="973"/>
      <c r="PEH193" s="973"/>
      <c r="PEI193" s="973"/>
      <c r="PEJ193" s="973"/>
      <c r="PEK193" s="973"/>
      <c r="PEL193" s="973"/>
      <c r="PEM193" s="973"/>
      <c r="PEN193" s="973"/>
      <c r="PEO193" s="973"/>
      <c r="PEP193" s="973"/>
      <c r="PEQ193" s="973"/>
      <c r="PER193" s="973"/>
      <c r="PES193" s="973"/>
      <c r="PET193" s="973"/>
      <c r="PEU193" s="973"/>
      <c r="PEV193" s="973"/>
      <c r="PEW193" s="973"/>
      <c r="PEX193" s="973"/>
      <c r="PEY193" s="973"/>
      <c r="PEZ193" s="973"/>
      <c r="PFA193" s="973"/>
      <c r="PFB193" s="973"/>
      <c r="PFC193" s="973"/>
      <c r="PFD193" s="973"/>
      <c r="PFE193" s="973"/>
      <c r="PFF193" s="973"/>
      <c r="PFG193" s="973"/>
      <c r="PFH193" s="973"/>
      <c r="PFI193" s="973"/>
      <c r="PFJ193" s="973"/>
      <c r="PFK193" s="973"/>
      <c r="PFL193" s="973"/>
      <c r="PFM193" s="973"/>
      <c r="PFN193" s="973"/>
      <c r="PFO193" s="973"/>
      <c r="PFP193" s="973"/>
      <c r="PFQ193" s="973"/>
      <c r="PFR193" s="973"/>
      <c r="PFS193" s="973"/>
      <c r="PFT193" s="973"/>
      <c r="PFU193" s="973"/>
      <c r="PFV193" s="973"/>
      <c r="PFW193" s="973"/>
      <c r="PFX193" s="973"/>
      <c r="PFY193" s="973"/>
      <c r="PFZ193" s="973"/>
      <c r="PGA193" s="973"/>
      <c r="PGB193" s="973"/>
      <c r="PGC193" s="973"/>
      <c r="PGD193" s="973"/>
      <c r="PGE193" s="973"/>
      <c r="PGF193" s="973"/>
      <c r="PGG193" s="973"/>
      <c r="PGH193" s="973"/>
      <c r="PGI193" s="973"/>
      <c r="PGJ193" s="973"/>
      <c r="PGK193" s="973"/>
      <c r="PGL193" s="973"/>
      <c r="PGM193" s="973"/>
      <c r="PGN193" s="973"/>
      <c r="PGO193" s="973"/>
      <c r="PGP193" s="973"/>
      <c r="PGQ193" s="973"/>
      <c r="PGR193" s="973"/>
      <c r="PGS193" s="973"/>
      <c r="PGT193" s="973"/>
      <c r="PGU193" s="973"/>
      <c r="PGV193" s="973"/>
      <c r="PGW193" s="973"/>
      <c r="PGX193" s="973"/>
      <c r="PGY193" s="973"/>
      <c r="PGZ193" s="973"/>
      <c r="PHA193" s="973"/>
      <c r="PHB193" s="973"/>
      <c r="PHC193" s="973"/>
      <c r="PHD193" s="973"/>
      <c r="PHE193" s="973"/>
      <c r="PHF193" s="973"/>
      <c r="PHG193" s="973"/>
      <c r="PHH193" s="973"/>
      <c r="PHI193" s="973"/>
      <c r="PHJ193" s="973"/>
      <c r="PHK193" s="973"/>
      <c r="PHL193" s="973"/>
      <c r="PHM193" s="973"/>
      <c r="PHN193" s="973"/>
      <c r="PHO193" s="973"/>
      <c r="PHP193" s="973"/>
      <c r="PHQ193" s="973"/>
      <c r="PHR193" s="973"/>
      <c r="PHS193" s="973"/>
      <c r="PHT193" s="973"/>
      <c r="PHU193" s="973"/>
      <c r="PHV193" s="973"/>
      <c r="PHW193" s="973"/>
      <c r="PHX193" s="973"/>
      <c r="PHY193" s="973"/>
      <c r="PHZ193" s="973"/>
      <c r="PIA193" s="973"/>
      <c r="PIB193" s="973"/>
      <c r="PIC193" s="973"/>
      <c r="PID193" s="973"/>
      <c r="PIE193" s="973"/>
      <c r="PIF193" s="973"/>
      <c r="PIG193" s="973"/>
      <c r="PIH193" s="973"/>
      <c r="PII193" s="973"/>
      <c r="PIJ193" s="973"/>
      <c r="PIK193" s="973"/>
      <c r="PIL193" s="973"/>
      <c r="PIM193" s="973"/>
      <c r="PIN193" s="973"/>
      <c r="PIO193" s="973"/>
      <c r="PIP193" s="973"/>
      <c r="PIQ193" s="973"/>
      <c r="PIR193" s="973"/>
      <c r="PIS193" s="973"/>
      <c r="PIT193" s="973"/>
      <c r="PIU193" s="973"/>
      <c r="PIV193" s="973"/>
      <c r="PIW193" s="973"/>
      <c r="PIX193" s="973"/>
      <c r="PIY193" s="973"/>
      <c r="PIZ193" s="973"/>
      <c r="PJA193" s="973"/>
      <c r="PJB193" s="973"/>
      <c r="PJC193" s="973"/>
      <c r="PJD193" s="973"/>
      <c r="PJE193" s="973"/>
      <c r="PJF193" s="973"/>
      <c r="PJG193" s="973"/>
      <c r="PJH193" s="973"/>
      <c r="PJI193" s="973"/>
      <c r="PJJ193" s="973"/>
      <c r="PJK193" s="973"/>
      <c r="PJL193" s="973"/>
      <c r="PJM193" s="973"/>
      <c r="PJN193" s="973"/>
      <c r="PJO193" s="973"/>
      <c r="PJP193" s="973"/>
      <c r="PJQ193" s="973"/>
      <c r="PJR193" s="973"/>
      <c r="PJS193" s="973"/>
      <c r="PJT193" s="973"/>
      <c r="PJU193" s="973"/>
      <c r="PJV193" s="973"/>
      <c r="PJW193" s="973"/>
      <c r="PJX193" s="973"/>
      <c r="PJY193" s="973"/>
      <c r="PJZ193" s="973"/>
      <c r="PKA193" s="973"/>
      <c r="PKB193" s="973"/>
      <c r="PKC193" s="973"/>
      <c r="PKD193" s="973"/>
      <c r="PKE193" s="973"/>
      <c r="PKF193" s="973"/>
      <c r="PKG193" s="973"/>
      <c r="PKH193" s="973"/>
      <c r="PKI193" s="973"/>
      <c r="PKJ193" s="973"/>
      <c r="PKK193" s="973"/>
      <c r="PKL193" s="973"/>
      <c r="PKM193" s="973"/>
      <c r="PKN193" s="973"/>
      <c r="PKO193" s="973"/>
      <c r="PKP193" s="973"/>
      <c r="PKQ193" s="973"/>
      <c r="PKR193" s="973"/>
      <c r="PKS193" s="973"/>
      <c r="PKT193" s="973"/>
      <c r="PKU193" s="973"/>
      <c r="PKV193" s="973"/>
      <c r="PKW193" s="973"/>
      <c r="PKX193" s="973"/>
      <c r="PKY193" s="973"/>
      <c r="PKZ193" s="973"/>
      <c r="PLA193" s="973"/>
      <c r="PLB193" s="973"/>
      <c r="PLC193" s="973"/>
      <c r="PLD193" s="973"/>
      <c r="PLE193" s="973"/>
      <c r="PLF193" s="973"/>
      <c r="PLG193" s="973"/>
      <c r="PLH193" s="973"/>
      <c r="PLI193" s="973"/>
      <c r="PLJ193" s="973"/>
      <c r="PLK193" s="973"/>
      <c r="PLL193" s="973"/>
      <c r="PLM193" s="973"/>
      <c r="PLN193" s="973"/>
      <c r="PLO193" s="973"/>
      <c r="PLP193" s="973"/>
      <c r="PLQ193" s="973"/>
      <c r="PLR193" s="973"/>
      <c r="PLS193" s="973"/>
      <c r="PLT193" s="973"/>
      <c r="PLU193" s="973"/>
      <c r="PLV193" s="973"/>
      <c r="PLW193" s="973"/>
      <c r="PLX193" s="973"/>
      <c r="PLY193" s="973"/>
      <c r="PLZ193" s="973"/>
      <c r="PMA193" s="973"/>
      <c r="PMB193" s="973"/>
      <c r="PMC193" s="973"/>
      <c r="PMD193" s="973"/>
      <c r="PME193" s="973"/>
      <c r="PMF193" s="973"/>
      <c r="PMG193" s="973"/>
      <c r="PMH193" s="973"/>
      <c r="PMI193" s="973"/>
      <c r="PMJ193" s="973"/>
      <c r="PMK193" s="973"/>
      <c r="PML193" s="973"/>
      <c r="PMM193" s="973"/>
      <c r="PMN193" s="973"/>
      <c r="PMO193" s="973"/>
      <c r="PMP193" s="973"/>
      <c r="PMQ193" s="973"/>
      <c r="PMR193" s="973"/>
      <c r="PMS193" s="973"/>
      <c r="PMT193" s="973"/>
      <c r="PMU193" s="973"/>
      <c r="PMV193" s="973"/>
      <c r="PMW193" s="973"/>
      <c r="PMX193" s="973"/>
      <c r="PMY193" s="973"/>
      <c r="PMZ193" s="973"/>
      <c r="PNA193" s="973"/>
      <c r="PNB193" s="973"/>
      <c r="PNC193" s="973"/>
      <c r="PND193" s="973"/>
      <c r="PNE193" s="973"/>
      <c r="PNF193" s="973"/>
      <c r="PNG193" s="973"/>
      <c r="PNH193" s="973"/>
      <c r="PNI193" s="973"/>
      <c r="PNJ193" s="973"/>
      <c r="PNK193" s="973"/>
      <c r="PNL193" s="973"/>
      <c r="PNM193" s="973"/>
      <c r="PNN193" s="973"/>
      <c r="PNO193" s="973"/>
      <c r="PNP193" s="973"/>
      <c r="PNQ193" s="973"/>
      <c r="PNR193" s="973"/>
      <c r="PNS193" s="973"/>
      <c r="PNT193" s="973"/>
      <c r="PNU193" s="973"/>
      <c r="PNV193" s="973"/>
      <c r="PNW193" s="973"/>
      <c r="PNX193" s="973"/>
      <c r="PNY193" s="973"/>
      <c r="PNZ193" s="973"/>
      <c r="POA193" s="973"/>
      <c r="POB193" s="973"/>
      <c r="POC193" s="973"/>
      <c r="POD193" s="973"/>
      <c r="POE193" s="973"/>
      <c r="POF193" s="973"/>
      <c r="POG193" s="973"/>
      <c r="POH193" s="973"/>
      <c r="POI193" s="973"/>
      <c r="POJ193" s="973"/>
      <c r="POK193" s="973"/>
      <c r="POL193" s="973"/>
      <c r="POM193" s="973"/>
      <c r="PON193" s="973"/>
      <c r="POO193" s="973"/>
      <c r="POP193" s="973"/>
      <c r="POQ193" s="973"/>
      <c r="POR193" s="973"/>
      <c r="POS193" s="973"/>
      <c r="POT193" s="973"/>
      <c r="POU193" s="973"/>
      <c r="POV193" s="973"/>
      <c r="POW193" s="973"/>
      <c r="POX193" s="973"/>
      <c r="POY193" s="973"/>
      <c r="POZ193" s="973"/>
      <c r="PPA193" s="973"/>
      <c r="PPB193" s="973"/>
      <c r="PPC193" s="973"/>
      <c r="PPD193" s="973"/>
      <c r="PPE193" s="973"/>
      <c r="PPF193" s="973"/>
      <c r="PPG193" s="973"/>
      <c r="PPH193" s="973"/>
      <c r="PPI193" s="973"/>
      <c r="PPJ193" s="973"/>
      <c r="PPK193" s="973"/>
      <c r="PPL193" s="973"/>
      <c r="PPM193" s="973"/>
      <c r="PPN193" s="973"/>
      <c r="PPO193" s="973"/>
      <c r="PPP193" s="973"/>
      <c r="PPQ193" s="973"/>
      <c r="PPR193" s="973"/>
      <c r="PPS193" s="973"/>
      <c r="PPT193" s="973"/>
      <c r="PPU193" s="973"/>
      <c r="PPV193" s="973"/>
      <c r="PPW193" s="973"/>
      <c r="PPX193" s="973"/>
      <c r="PPY193" s="973"/>
      <c r="PPZ193" s="973"/>
      <c r="PQA193" s="973"/>
      <c r="PQB193" s="973"/>
      <c r="PQC193" s="973"/>
      <c r="PQD193" s="973"/>
      <c r="PQE193" s="973"/>
      <c r="PQF193" s="973"/>
      <c r="PQG193" s="973"/>
      <c r="PQH193" s="973"/>
      <c r="PQI193" s="973"/>
      <c r="PQJ193" s="973"/>
      <c r="PQK193" s="973"/>
      <c r="PQL193" s="973"/>
      <c r="PQM193" s="973"/>
      <c r="PQN193" s="973"/>
      <c r="PQO193" s="973"/>
      <c r="PQP193" s="973"/>
      <c r="PQQ193" s="973"/>
      <c r="PQR193" s="973"/>
      <c r="PQS193" s="973"/>
      <c r="PQT193" s="973"/>
      <c r="PQU193" s="973"/>
      <c r="PQV193" s="973"/>
      <c r="PQW193" s="973"/>
      <c r="PQX193" s="973"/>
      <c r="PQY193" s="973"/>
      <c r="PQZ193" s="973"/>
      <c r="PRA193" s="973"/>
      <c r="PRB193" s="973"/>
      <c r="PRC193" s="973"/>
      <c r="PRD193" s="973"/>
      <c r="PRE193" s="973"/>
      <c r="PRF193" s="973"/>
      <c r="PRG193" s="973"/>
      <c r="PRH193" s="973"/>
      <c r="PRI193" s="973"/>
      <c r="PRJ193" s="973"/>
      <c r="PRK193" s="973"/>
      <c r="PRL193" s="973"/>
      <c r="PRM193" s="973"/>
      <c r="PRN193" s="973"/>
      <c r="PRO193" s="973"/>
      <c r="PRP193" s="973"/>
      <c r="PRQ193" s="973"/>
      <c r="PRR193" s="973"/>
      <c r="PRS193" s="973"/>
      <c r="PRT193" s="973"/>
      <c r="PRU193" s="973"/>
      <c r="PRV193" s="973"/>
      <c r="PRW193" s="973"/>
      <c r="PRX193" s="973"/>
      <c r="PRY193" s="973"/>
      <c r="PRZ193" s="973"/>
      <c r="PSA193" s="973"/>
      <c r="PSB193" s="973"/>
      <c r="PSC193" s="973"/>
      <c r="PSD193" s="973"/>
      <c r="PSE193" s="973"/>
      <c r="PSF193" s="973"/>
      <c r="PSG193" s="973"/>
      <c r="PSH193" s="973"/>
      <c r="PSI193" s="973"/>
      <c r="PSJ193" s="973"/>
      <c r="PSK193" s="973"/>
      <c r="PSL193" s="973"/>
      <c r="PSM193" s="973"/>
      <c r="PSN193" s="973"/>
      <c r="PSO193" s="973"/>
      <c r="PSP193" s="973"/>
      <c r="PSQ193" s="973"/>
      <c r="PSR193" s="973"/>
      <c r="PSS193" s="973"/>
      <c r="PST193" s="973"/>
      <c r="PSU193" s="973"/>
      <c r="PSV193" s="973"/>
      <c r="PSW193" s="973"/>
      <c r="PSX193" s="973"/>
      <c r="PSY193" s="973"/>
      <c r="PSZ193" s="973"/>
      <c r="PTA193" s="973"/>
      <c r="PTB193" s="973"/>
      <c r="PTC193" s="973"/>
      <c r="PTD193" s="973"/>
      <c r="PTE193" s="973"/>
      <c r="PTF193" s="973"/>
      <c r="PTG193" s="973"/>
      <c r="PTH193" s="973"/>
      <c r="PTI193" s="973"/>
      <c r="PTJ193" s="973"/>
      <c r="PTK193" s="973"/>
      <c r="PTL193" s="973"/>
      <c r="PTM193" s="973"/>
      <c r="PTN193" s="973"/>
      <c r="PTO193" s="973"/>
      <c r="PTP193" s="973"/>
      <c r="PTQ193" s="973"/>
      <c r="PTR193" s="973"/>
      <c r="PTS193" s="973"/>
      <c r="PTT193" s="973"/>
      <c r="PTU193" s="973"/>
      <c r="PTV193" s="973"/>
      <c r="PTW193" s="973"/>
      <c r="PTX193" s="973"/>
      <c r="PTY193" s="973"/>
      <c r="PTZ193" s="973"/>
      <c r="PUA193" s="973"/>
      <c r="PUB193" s="973"/>
      <c r="PUC193" s="973"/>
      <c r="PUD193" s="973"/>
      <c r="PUE193" s="973"/>
      <c r="PUF193" s="973"/>
      <c r="PUG193" s="973"/>
      <c r="PUH193" s="973"/>
      <c r="PUI193" s="973"/>
      <c r="PUJ193" s="973"/>
      <c r="PUK193" s="973"/>
      <c r="PUL193" s="973"/>
      <c r="PUM193" s="973"/>
      <c r="PUN193" s="973"/>
      <c r="PUO193" s="973"/>
      <c r="PUP193" s="973"/>
      <c r="PUQ193" s="973"/>
      <c r="PUR193" s="973"/>
      <c r="PUS193" s="973"/>
      <c r="PUT193" s="973"/>
      <c r="PUU193" s="973"/>
      <c r="PUV193" s="973"/>
      <c r="PUW193" s="973"/>
      <c r="PUX193" s="973"/>
      <c r="PUY193" s="973"/>
      <c r="PUZ193" s="973"/>
      <c r="PVA193" s="973"/>
      <c r="PVB193" s="973"/>
      <c r="PVC193" s="973"/>
      <c r="PVD193" s="973"/>
      <c r="PVE193" s="973"/>
      <c r="PVF193" s="973"/>
      <c r="PVG193" s="973"/>
      <c r="PVH193" s="973"/>
      <c r="PVI193" s="973"/>
      <c r="PVJ193" s="973"/>
      <c r="PVK193" s="973"/>
      <c r="PVL193" s="973"/>
      <c r="PVM193" s="973"/>
      <c r="PVN193" s="973"/>
      <c r="PVO193" s="973"/>
      <c r="PVP193" s="973"/>
      <c r="PVQ193" s="973"/>
      <c r="PVR193" s="973"/>
      <c r="PVS193" s="973"/>
      <c r="PVT193" s="973"/>
      <c r="PVU193" s="973"/>
      <c r="PVV193" s="973"/>
      <c r="PVW193" s="973"/>
      <c r="PVX193" s="973"/>
      <c r="PVY193" s="973"/>
      <c r="PVZ193" s="973"/>
      <c r="PWA193" s="973"/>
      <c r="PWB193" s="973"/>
      <c r="PWC193" s="973"/>
      <c r="PWD193" s="973"/>
      <c r="PWE193" s="973"/>
      <c r="PWF193" s="973"/>
      <c r="PWG193" s="973"/>
      <c r="PWH193" s="973"/>
      <c r="PWI193" s="973"/>
      <c r="PWJ193" s="973"/>
      <c r="PWK193" s="973"/>
      <c r="PWL193" s="973"/>
      <c r="PWM193" s="973"/>
      <c r="PWN193" s="973"/>
      <c r="PWO193" s="973"/>
      <c r="PWP193" s="973"/>
      <c r="PWQ193" s="973"/>
      <c r="PWR193" s="973"/>
      <c r="PWS193" s="973"/>
      <c r="PWT193" s="973"/>
      <c r="PWU193" s="973"/>
      <c r="PWV193" s="973"/>
      <c r="PWW193" s="973"/>
      <c r="PWX193" s="973"/>
      <c r="PWY193" s="973"/>
      <c r="PWZ193" s="973"/>
      <c r="PXA193" s="973"/>
      <c r="PXB193" s="973"/>
      <c r="PXC193" s="973"/>
      <c r="PXD193" s="973"/>
      <c r="PXE193" s="973"/>
      <c r="PXF193" s="973"/>
      <c r="PXG193" s="973"/>
      <c r="PXH193" s="973"/>
      <c r="PXI193" s="973"/>
      <c r="PXJ193" s="973"/>
      <c r="PXK193" s="973"/>
      <c r="PXL193" s="973"/>
      <c r="PXM193" s="973"/>
      <c r="PXN193" s="973"/>
      <c r="PXO193" s="973"/>
      <c r="PXP193" s="973"/>
      <c r="PXQ193" s="973"/>
      <c r="PXR193" s="973"/>
      <c r="PXS193" s="973"/>
      <c r="PXT193" s="973"/>
      <c r="PXU193" s="973"/>
      <c r="PXV193" s="973"/>
      <c r="PXW193" s="973"/>
      <c r="PXX193" s="973"/>
      <c r="PXY193" s="973"/>
      <c r="PXZ193" s="973"/>
      <c r="PYA193" s="973"/>
      <c r="PYB193" s="973"/>
      <c r="PYC193" s="973"/>
      <c r="PYD193" s="973"/>
      <c r="PYE193" s="973"/>
      <c r="PYF193" s="973"/>
      <c r="PYG193" s="973"/>
      <c r="PYH193" s="973"/>
      <c r="PYI193" s="973"/>
      <c r="PYJ193" s="973"/>
      <c r="PYK193" s="973"/>
      <c r="PYL193" s="973"/>
      <c r="PYM193" s="973"/>
      <c r="PYN193" s="973"/>
      <c r="PYO193" s="973"/>
      <c r="PYP193" s="973"/>
      <c r="PYQ193" s="973"/>
      <c r="PYR193" s="973"/>
      <c r="PYS193" s="973"/>
      <c r="PYT193" s="973"/>
      <c r="PYU193" s="973"/>
      <c r="PYV193" s="973"/>
      <c r="PYW193" s="973"/>
      <c r="PYX193" s="973"/>
      <c r="PYY193" s="973"/>
      <c r="PYZ193" s="973"/>
      <c r="PZA193" s="973"/>
      <c r="PZB193" s="973"/>
      <c r="PZC193" s="973"/>
      <c r="PZD193" s="973"/>
      <c r="PZE193" s="973"/>
      <c r="PZF193" s="973"/>
      <c r="PZG193" s="973"/>
      <c r="PZH193" s="973"/>
      <c r="PZI193" s="973"/>
      <c r="PZJ193" s="973"/>
      <c r="PZK193" s="973"/>
      <c r="PZL193" s="973"/>
      <c r="PZM193" s="973"/>
      <c r="PZN193" s="973"/>
      <c r="PZO193" s="973"/>
      <c r="PZP193" s="973"/>
      <c r="PZQ193" s="973"/>
      <c r="PZR193" s="973"/>
      <c r="PZS193" s="973"/>
      <c r="PZT193" s="973"/>
      <c r="PZU193" s="973"/>
      <c r="PZV193" s="973"/>
      <c r="PZW193" s="973"/>
      <c r="PZX193" s="973"/>
      <c r="PZY193" s="973"/>
      <c r="PZZ193" s="973"/>
      <c r="QAA193" s="973"/>
      <c r="QAB193" s="973"/>
      <c r="QAC193" s="973"/>
      <c r="QAD193" s="973"/>
      <c r="QAE193" s="973"/>
      <c r="QAF193" s="973"/>
      <c r="QAG193" s="973"/>
      <c r="QAH193" s="973"/>
      <c r="QAI193" s="973"/>
      <c r="QAJ193" s="973"/>
      <c r="QAK193" s="973"/>
      <c r="QAL193" s="973"/>
      <c r="QAM193" s="973"/>
      <c r="QAN193" s="973"/>
      <c r="QAO193" s="973"/>
      <c r="QAP193" s="973"/>
      <c r="QAQ193" s="973"/>
      <c r="QAR193" s="973"/>
      <c r="QAS193" s="973"/>
      <c r="QAT193" s="973"/>
      <c r="QAU193" s="973"/>
      <c r="QAV193" s="973"/>
      <c r="QAW193" s="973"/>
      <c r="QAX193" s="973"/>
      <c r="QAY193" s="973"/>
      <c r="QAZ193" s="973"/>
      <c r="QBA193" s="973"/>
      <c r="QBB193" s="973"/>
      <c r="QBC193" s="973"/>
      <c r="QBD193" s="973"/>
      <c r="QBE193" s="973"/>
      <c r="QBF193" s="973"/>
      <c r="QBG193" s="973"/>
      <c r="QBH193" s="973"/>
      <c r="QBI193" s="973"/>
      <c r="QBJ193" s="973"/>
      <c r="QBK193" s="973"/>
      <c r="QBL193" s="973"/>
      <c r="QBM193" s="973"/>
      <c r="QBN193" s="973"/>
      <c r="QBO193" s="973"/>
      <c r="QBP193" s="973"/>
      <c r="QBQ193" s="973"/>
      <c r="QBR193" s="973"/>
      <c r="QBS193" s="973"/>
      <c r="QBT193" s="973"/>
      <c r="QBU193" s="973"/>
      <c r="QBV193" s="973"/>
      <c r="QBW193" s="973"/>
      <c r="QBX193" s="973"/>
      <c r="QBY193" s="973"/>
      <c r="QBZ193" s="973"/>
      <c r="QCA193" s="973"/>
      <c r="QCB193" s="973"/>
      <c r="QCC193" s="973"/>
      <c r="QCD193" s="973"/>
      <c r="QCE193" s="973"/>
      <c r="QCF193" s="973"/>
      <c r="QCG193" s="973"/>
      <c r="QCH193" s="973"/>
      <c r="QCI193" s="973"/>
      <c r="QCJ193" s="973"/>
      <c r="QCK193" s="973"/>
      <c r="QCL193" s="973"/>
      <c r="QCM193" s="973"/>
      <c r="QCN193" s="973"/>
      <c r="QCO193" s="973"/>
      <c r="QCP193" s="973"/>
      <c r="QCQ193" s="973"/>
      <c r="QCR193" s="973"/>
      <c r="QCS193" s="973"/>
      <c r="QCT193" s="973"/>
      <c r="QCU193" s="973"/>
      <c r="QCV193" s="973"/>
      <c r="QCW193" s="973"/>
      <c r="QCX193" s="973"/>
      <c r="QCY193" s="973"/>
      <c r="QCZ193" s="973"/>
      <c r="QDA193" s="973"/>
      <c r="QDB193" s="973"/>
      <c r="QDC193" s="973"/>
      <c r="QDD193" s="973"/>
      <c r="QDE193" s="973"/>
      <c r="QDF193" s="973"/>
      <c r="QDG193" s="973"/>
      <c r="QDH193" s="973"/>
      <c r="QDI193" s="973"/>
      <c r="QDJ193" s="973"/>
      <c r="QDK193" s="973"/>
      <c r="QDL193" s="973"/>
      <c r="QDM193" s="973"/>
      <c r="QDN193" s="973"/>
      <c r="QDO193" s="973"/>
      <c r="QDP193" s="973"/>
      <c r="QDQ193" s="973"/>
      <c r="QDR193" s="973"/>
      <c r="QDS193" s="973"/>
      <c r="QDT193" s="973"/>
      <c r="QDU193" s="973"/>
      <c r="QDV193" s="973"/>
      <c r="QDW193" s="973"/>
      <c r="QDX193" s="973"/>
      <c r="QDY193" s="973"/>
      <c r="QDZ193" s="973"/>
      <c r="QEA193" s="973"/>
      <c r="QEB193" s="973"/>
      <c r="QEC193" s="973"/>
      <c r="QED193" s="973"/>
      <c r="QEE193" s="973"/>
      <c r="QEF193" s="973"/>
      <c r="QEG193" s="973"/>
      <c r="QEH193" s="973"/>
      <c r="QEI193" s="973"/>
      <c r="QEJ193" s="973"/>
      <c r="QEK193" s="973"/>
      <c r="QEL193" s="973"/>
      <c r="QEM193" s="973"/>
      <c r="QEN193" s="973"/>
      <c r="QEO193" s="973"/>
      <c r="QEP193" s="973"/>
      <c r="QEQ193" s="973"/>
      <c r="QER193" s="973"/>
      <c r="QES193" s="973"/>
      <c r="QET193" s="973"/>
      <c r="QEU193" s="973"/>
      <c r="QEV193" s="973"/>
      <c r="QEW193" s="973"/>
      <c r="QEX193" s="973"/>
      <c r="QEY193" s="973"/>
      <c r="QEZ193" s="973"/>
      <c r="QFA193" s="973"/>
      <c r="QFB193" s="973"/>
      <c r="QFC193" s="973"/>
      <c r="QFD193" s="973"/>
      <c r="QFE193" s="973"/>
      <c r="QFF193" s="973"/>
      <c r="QFG193" s="973"/>
      <c r="QFH193" s="973"/>
      <c r="QFI193" s="973"/>
      <c r="QFJ193" s="973"/>
      <c r="QFK193" s="973"/>
      <c r="QFL193" s="973"/>
      <c r="QFM193" s="973"/>
      <c r="QFN193" s="973"/>
      <c r="QFO193" s="973"/>
      <c r="QFP193" s="973"/>
      <c r="QFQ193" s="973"/>
      <c r="QFR193" s="973"/>
      <c r="QFS193" s="973"/>
      <c r="QFT193" s="973"/>
      <c r="QFU193" s="973"/>
      <c r="QFV193" s="973"/>
      <c r="QFW193" s="973"/>
      <c r="QFX193" s="973"/>
      <c r="QFY193" s="973"/>
      <c r="QFZ193" s="973"/>
      <c r="QGA193" s="973"/>
      <c r="QGB193" s="973"/>
      <c r="QGC193" s="973"/>
      <c r="QGD193" s="973"/>
      <c r="QGE193" s="973"/>
      <c r="QGF193" s="973"/>
      <c r="QGG193" s="973"/>
      <c r="QGH193" s="973"/>
      <c r="QGI193" s="973"/>
      <c r="QGJ193" s="973"/>
      <c r="QGK193" s="973"/>
      <c r="QGL193" s="973"/>
      <c r="QGM193" s="973"/>
      <c r="QGN193" s="973"/>
      <c r="QGO193" s="973"/>
      <c r="QGP193" s="973"/>
      <c r="QGQ193" s="973"/>
      <c r="QGR193" s="973"/>
      <c r="QGS193" s="973"/>
      <c r="QGT193" s="973"/>
      <c r="QGU193" s="973"/>
      <c r="QGV193" s="973"/>
      <c r="QGW193" s="973"/>
      <c r="QGX193" s="973"/>
      <c r="QGY193" s="973"/>
      <c r="QGZ193" s="973"/>
      <c r="QHA193" s="973"/>
      <c r="QHB193" s="973"/>
      <c r="QHC193" s="973"/>
      <c r="QHD193" s="973"/>
      <c r="QHE193" s="973"/>
      <c r="QHF193" s="973"/>
      <c r="QHG193" s="973"/>
      <c r="QHH193" s="973"/>
      <c r="QHI193" s="973"/>
      <c r="QHJ193" s="973"/>
      <c r="QHK193" s="973"/>
      <c r="QHL193" s="973"/>
      <c r="QHM193" s="973"/>
      <c r="QHN193" s="973"/>
      <c r="QHO193" s="973"/>
      <c r="QHP193" s="973"/>
      <c r="QHQ193" s="973"/>
      <c r="QHR193" s="973"/>
      <c r="QHS193" s="973"/>
      <c r="QHT193" s="973"/>
      <c r="QHU193" s="973"/>
      <c r="QHV193" s="973"/>
      <c r="QHW193" s="973"/>
      <c r="QHX193" s="973"/>
      <c r="QHY193" s="973"/>
      <c r="QHZ193" s="973"/>
      <c r="QIA193" s="973"/>
      <c r="QIB193" s="973"/>
      <c r="QIC193" s="973"/>
      <c r="QID193" s="973"/>
      <c r="QIE193" s="973"/>
      <c r="QIF193" s="973"/>
      <c r="QIG193" s="973"/>
      <c r="QIH193" s="973"/>
      <c r="QII193" s="973"/>
      <c r="QIJ193" s="973"/>
      <c r="QIK193" s="973"/>
      <c r="QIL193" s="973"/>
      <c r="QIM193" s="973"/>
      <c r="QIN193" s="973"/>
      <c r="QIO193" s="973"/>
      <c r="QIP193" s="973"/>
      <c r="QIQ193" s="973"/>
      <c r="QIR193" s="973"/>
      <c r="QIS193" s="973"/>
      <c r="QIT193" s="973"/>
      <c r="QIU193" s="973"/>
      <c r="QIV193" s="973"/>
      <c r="QIW193" s="973"/>
      <c r="QIX193" s="973"/>
      <c r="QIY193" s="973"/>
      <c r="QIZ193" s="973"/>
      <c r="QJA193" s="973"/>
      <c r="QJB193" s="973"/>
      <c r="QJC193" s="973"/>
      <c r="QJD193" s="973"/>
      <c r="QJE193" s="973"/>
      <c r="QJF193" s="973"/>
      <c r="QJG193" s="973"/>
      <c r="QJH193" s="973"/>
      <c r="QJI193" s="973"/>
      <c r="QJJ193" s="973"/>
      <c r="QJK193" s="973"/>
      <c r="QJL193" s="973"/>
      <c r="QJM193" s="973"/>
      <c r="QJN193" s="973"/>
      <c r="QJO193" s="973"/>
      <c r="QJP193" s="973"/>
      <c r="QJQ193" s="973"/>
      <c r="QJR193" s="973"/>
      <c r="QJS193" s="973"/>
      <c r="QJT193" s="973"/>
      <c r="QJU193" s="973"/>
      <c r="QJV193" s="973"/>
      <c r="QJW193" s="973"/>
      <c r="QJX193" s="973"/>
      <c r="QJY193" s="973"/>
      <c r="QJZ193" s="973"/>
      <c r="QKA193" s="973"/>
      <c r="QKB193" s="973"/>
      <c r="QKC193" s="973"/>
      <c r="QKD193" s="973"/>
      <c r="QKE193" s="973"/>
      <c r="QKF193" s="973"/>
      <c r="QKG193" s="973"/>
      <c r="QKH193" s="973"/>
      <c r="QKI193" s="973"/>
      <c r="QKJ193" s="973"/>
      <c r="QKK193" s="973"/>
      <c r="QKL193" s="973"/>
      <c r="QKM193" s="973"/>
      <c r="QKN193" s="973"/>
      <c r="QKO193" s="973"/>
      <c r="QKP193" s="973"/>
      <c r="QKQ193" s="973"/>
      <c r="QKR193" s="973"/>
      <c r="QKS193" s="973"/>
      <c r="QKT193" s="973"/>
      <c r="QKU193" s="973"/>
      <c r="QKV193" s="973"/>
      <c r="QKW193" s="973"/>
      <c r="QKX193" s="973"/>
      <c r="QKY193" s="973"/>
      <c r="QKZ193" s="973"/>
      <c r="QLA193" s="973"/>
      <c r="QLB193" s="973"/>
      <c r="QLC193" s="973"/>
      <c r="QLD193" s="973"/>
      <c r="QLE193" s="973"/>
      <c r="QLF193" s="973"/>
      <c r="QLG193" s="973"/>
      <c r="QLH193" s="973"/>
      <c r="QLI193" s="973"/>
      <c r="QLJ193" s="973"/>
      <c r="QLK193" s="973"/>
      <c r="QLL193" s="973"/>
      <c r="QLM193" s="973"/>
      <c r="QLN193" s="973"/>
      <c r="QLO193" s="973"/>
      <c r="QLP193" s="973"/>
      <c r="QLQ193" s="973"/>
      <c r="QLR193" s="973"/>
      <c r="QLS193" s="973"/>
      <c r="QLT193" s="973"/>
      <c r="QLU193" s="973"/>
      <c r="QLV193" s="973"/>
      <c r="QLW193" s="973"/>
      <c r="QLX193" s="973"/>
      <c r="QLY193" s="973"/>
      <c r="QLZ193" s="973"/>
      <c r="QMA193" s="973"/>
      <c r="QMB193" s="973"/>
      <c r="QMC193" s="973"/>
      <c r="QMD193" s="973"/>
      <c r="QME193" s="973"/>
      <c r="QMF193" s="973"/>
      <c r="QMG193" s="973"/>
      <c r="QMH193" s="973"/>
      <c r="QMI193" s="973"/>
      <c r="QMJ193" s="973"/>
      <c r="QMK193" s="973"/>
      <c r="QML193" s="973"/>
      <c r="QMM193" s="973"/>
      <c r="QMN193" s="973"/>
      <c r="QMO193" s="973"/>
      <c r="QMP193" s="973"/>
      <c r="QMQ193" s="973"/>
      <c r="QMR193" s="973"/>
      <c r="QMS193" s="973"/>
      <c r="QMT193" s="973"/>
      <c r="QMU193" s="973"/>
      <c r="QMV193" s="973"/>
      <c r="QMW193" s="973"/>
      <c r="QMX193" s="973"/>
      <c r="QMY193" s="973"/>
      <c r="QMZ193" s="973"/>
      <c r="QNA193" s="973"/>
      <c r="QNB193" s="973"/>
      <c r="QNC193" s="973"/>
      <c r="QND193" s="973"/>
      <c r="QNE193" s="973"/>
      <c r="QNF193" s="973"/>
      <c r="QNG193" s="973"/>
      <c r="QNH193" s="973"/>
      <c r="QNI193" s="973"/>
      <c r="QNJ193" s="973"/>
      <c r="QNK193" s="973"/>
      <c r="QNL193" s="973"/>
      <c r="QNM193" s="973"/>
      <c r="QNN193" s="973"/>
      <c r="QNO193" s="973"/>
      <c r="QNP193" s="973"/>
      <c r="QNQ193" s="973"/>
      <c r="QNR193" s="973"/>
      <c r="QNS193" s="973"/>
      <c r="QNT193" s="973"/>
      <c r="QNU193" s="973"/>
      <c r="QNV193" s="973"/>
      <c r="QNW193" s="973"/>
      <c r="QNX193" s="973"/>
      <c r="QNY193" s="973"/>
      <c r="QNZ193" s="973"/>
      <c r="QOA193" s="973"/>
      <c r="QOB193" s="973"/>
      <c r="QOC193" s="973"/>
      <c r="QOD193" s="973"/>
      <c r="QOE193" s="973"/>
      <c r="QOF193" s="973"/>
      <c r="QOG193" s="973"/>
      <c r="QOH193" s="973"/>
      <c r="QOI193" s="973"/>
      <c r="QOJ193" s="973"/>
      <c r="QOK193" s="973"/>
      <c r="QOL193" s="973"/>
      <c r="QOM193" s="973"/>
      <c r="QON193" s="973"/>
      <c r="QOO193" s="973"/>
      <c r="QOP193" s="973"/>
      <c r="QOQ193" s="973"/>
      <c r="QOR193" s="973"/>
      <c r="QOS193" s="973"/>
      <c r="QOT193" s="973"/>
      <c r="QOU193" s="973"/>
      <c r="QOV193" s="973"/>
      <c r="QOW193" s="973"/>
      <c r="QOX193" s="973"/>
      <c r="QOY193" s="973"/>
      <c r="QOZ193" s="973"/>
      <c r="QPA193" s="973"/>
      <c r="QPB193" s="973"/>
      <c r="QPC193" s="973"/>
      <c r="QPD193" s="973"/>
      <c r="QPE193" s="973"/>
      <c r="QPF193" s="973"/>
      <c r="QPG193" s="973"/>
      <c r="QPH193" s="973"/>
      <c r="QPI193" s="973"/>
      <c r="QPJ193" s="973"/>
      <c r="QPK193" s="973"/>
      <c r="QPL193" s="973"/>
      <c r="QPM193" s="973"/>
      <c r="QPN193" s="973"/>
      <c r="QPO193" s="973"/>
      <c r="QPP193" s="973"/>
      <c r="QPQ193" s="973"/>
      <c r="QPR193" s="973"/>
      <c r="QPS193" s="973"/>
      <c r="QPT193" s="973"/>
      <c r="QPU193" s="973"/>
      <c r="QPV193" s="973"/>
      <c r="QPW193" s="973"/>
      <c r="QPX193" s="973"/>
      <c r="QPY193" s="973"/>
      <c r="QPZ193" s="973"/>
      <c r="QQA193" s="973"/>
      <c r="QQB193" s="973"/>
      <c r="QQC193" s="973"/>
      <c r="QQD193" s="973"/>
      <c r="QQE193" s="973"/>
      <c r="QQF193" s="973"/>
      <c r="QQG193" s="973"/>
      <c r="QQH193" s="973"/>
      <c r="QQI193" s="973"/>
      <c r="QQJ193" s="973"/>
      <c r="QQK193" s="973"/>
      <c r="QQL193" s="973"/>
      <c r="QQM193" s="973"/>
      <c r="QQN193" s="973"/>
      <c r="QQO193" s="973"/>
      <c r="QQP193" s="973"/>
      <c r="QQQ193" s="973"/>
      <c r="QQR193" s="973"/>
      <c r="QQS193" s="973"/>
      <c r="QQT193" s="973"/>
      <c r="QQU193" s="973"/>
      <c r="QQV193" s="973"/>
      <c r="QQW193" s="973"/>
      <c r="QQX193" s="973"/>
      <c r="QQY193" s="973"/>
      <c r="QQZ193" s="973"/>
      <c r="QRA193" s="973"/>
      <c r="QRB193" s="973"/>
      <c r="QRC193" s="973"/>
      <c r="QRD193" s="973"/>
      <c r="QRE193" s="973"/>
      <c r="QRF193" s="973"/>
      <c r="QRG193" s="973"/>
      <c r="QRH193" s="973"/>
      <c r="QRI193" s="973"/>
      <c r="QRJ193" s="973"/>
      <c r="QRK193" s="973"/>
      <c r="QRL193" s="973"/>
      <c r="QRM193" s="973"/>
      <c r="QRN193" s="973"/>
      <c r="QRO193" s="973"/>
      <c r="QRP193" s="973"/>
      <c r="QRQ193" s="973"/>
      <c r="QRR193" s="973"/>
      <c r="QRS193" s="973"/>
      <c r="QRT193" s="973"/>
      <c r="QRU193" s="973"/>
      <c r="QRV193" s="973"/>
      <c r="QRW193" s="973"/>
      <c r="QRX193" s="973"/>
      <c r="QRY193" s="973"/>
      <c r="QRZ193" s="973"/>
      <c r="QSA193" s="973"/>
      <c r="QSB193" s="973"/>
      <c r="QSC193" s="973"/>
      <c r="QSD193" s="973"/>
      <c r="QSE193" s="973"/>
      <c r="QSF193" s="973"/>
      <c r="QSG193" s="973"/>
      <c r="QSH193" s="973"/>
      <c r="QSI193" s="973"/>
      <c r="QSJ193" s="973"/>
      <c r="QSK193" s="973"/>
      <c r="QSL193" s="973"/>
      <c r="QSM193" s="973"/>
      <c r="QSN193" s="973"/>
      <c r="QSO193" s="973"/>
      <c r="QSP193" s="973"/>
      <c r="QSQ193" s="973"/>
      <c r="QSR193" s="973"/>
      <c r="QSS193" s="973"/>
      <c r="QST193" s="973"/>
      <c r="QSU193" s="973"/>
      <c r="QSV193" s="973"/>
      <c r="QSW193" s="973"/>
      <c r="QSX193" s="973"/>
      <c r="QSY193" s="973"/>
      <c r="QSZ193" s="973"/>
      <c r="QTA193" s="973"/>
      <c r="QTB193" s="973"/>
      <c r="QTC193" s="973"/>
      <c r="QTD193" s="973"/>
      <c r="QTE193" s="973"/>
      <c r="QTF193" s="973"/>
      <c r="QTG193" s="973"/>
      <c r="QTH193" s="973"/>
      <c r="QTI193" s="973"/>
      <c r="QTJ193" s="973"/>
      <c r="QTK193" s="973"/>
      <c r="QTL193" s="973"/>
      <c r="QTM193" s="973"/>
      <c r="QTN193" s="973"/>
      <c r="QTO193" s="973"/>
      <c r="QTP193" s="973"/>
      <c r="QTQ193" s="973"/>
      <c r="QTR193" s="973"/>
      <c r="QTS193" s="973"/>
      <c r="QTT193" s="973"/>
      <c r="QTU193" s="973"/>
      <c r="QTV193" s="973"/>
      <c r="QTW193" s="973"/>
      <c r="QTX193" s="973"/>
      <c r="QTY193" s="973"/>
      <c r="QTZ193" s="973"/>
      <c r="QUA193" s="973"/>
      <c r="QUB193" s="973"/>
      <c r="QUC193" s="973"/>
      <c r="QUD193" s="973"/>
      <c r="QUE193" s="973"/>
      <c r="QUF193" s="973"/>
      <c r="QUG193" s="973"/>
      <c r="QUH193" s="973"/>
      <c r="QUI193" s="973"/>
      <c r="QUJ193" s="973"/>
      <c r="QUK193" s="973"/>
      <c r="QUL193" s="973"/>
      <c r="QUM193" s="973"/>
      <c r="QUN193" s="973"/>
      <c r="QUO193" s="973"/>
      <c r="QUP193" s="973"/>
      <c r="QUQ193" s="973"/>
      <c r="QUR193" s="973"/>
      <c r="QUS193" s="973"/>
      <c r="QUT193" s="973"/>
      <c r="QUU193" s="973"/>
      <c r="QUV193" s="973"/>
      <c r="QUW193" s="973"/>
      <c r="QUX193" s="973"/>
      <c r="QUY193" s="973"/>
      <c r="QUZ193" s="973"/>
      <c r="QVA193" s="973"/>
      <c r="QVB193" s="973"/>
      <c r="QVC193" s="973"/>
      <c r="QVD193" s="973"/>
      <c r="QVE193" s="973"/>
      <c r="QVF193" s="973"/>
      <c r="QVG193" s="973"/>
      <c r="QVH193" s="973"/>
      <c r="QVI193" s="973"/>
      <c r="QVJ193" s="973"/>
      <c r="QVK193" s="973"/>
      <c r="QVL193" s="973"/>
      <c r="QVM193" s="973"/>
      <c r="QVN193" s="973"/>
      <c r="QVO193" s="973"/>
      <c r="QVP193" s="973"/>
      <c r="QVQ193" s="973"/>
      <c r="QVR193" s="973"/>
      <c r="QVS193" s="973"/>
      <c r="QVT193" s="973"/>
      <c r="QVU193" s="973"/>
      <c r="QVV193" s="973"/>
      <c r="QVW193" s="973"/>
      <c r="QVX193" s="973"/>
      <c r="QVY193" s="973"/>
      <c r="QVZ193" s="973"/>
      <c r="QWA193" s="973"/>
      <c r="QWB193" s="973"/>
      <c r="QWC193" s="973"/>
      <c r="QWD193" s="973"/>
      <c r="QWE193" s="973"/>
      <c r="QWF193" s="973"/>
      <c r="QWG193" s="973"/>
      <c r="QWH193" s="973"/>
      <c r="QWI193" s="973"/>
      <c r="QWJ193" s="973"/>
      <c r="QWK193" s="973"/>
      <c r="QWL193" s="973"/>
      <c r="QWM193" s="973"/>
      <c r="QWN193" s="973"/>
      <c r="QWO193" s="973"/>
      <c r="QWP193" s="973"/>
      <c r="QWQ193" s="973"/>
      <c r="QWR193" s="973"/>
      <c r="QWS193" s="973"/>
      <c r="QWT193" s="973"/>
      <c r="QWU193" s="973"/>
      <c r="QWV193" s="973"/>
      <c r="QWW193" s="973"/>
      <c r="QWX193" s="973"/>
      <c r="QWY193" s="973"/>
      <c r="QWZ193" s="973"/>
      <c r="QXA193" s="973"/>
      <c r="QXB193" s="973"/>
      <c r="QXC193" s="973"/>
      <c r="QXD193" s="973"/>
      <c r="QXE193" s="973"/>
      <c r="QXF193" s="973"/>
      <c r="QXG193" s="973"/>
      <c r="QXH193" s="973"/>
      <c r="QXI193" s="973"/>
      <c r="QXJ193" s="973"/>
      <c r="QXK193" s="973"/>
      <c r="QXL193" s="973"/>
      <c r="QXM193" s="973"/>
      <c r="QXN193" s="973"/>
      <c r="QXO193" s="973"/>
      <c r="QXP193" s="973"/>
      <c r="QXQ193" s="973"/>
      <c r="QXR193" s="973"/>
      <c r="QXS193" s="973"/>
      <c r="QXT193" s="973"/>
      <c r="QXU193" s="973"/>
      <c r="QXV193" s="973"/>
      <c r="QXW193" s="973"/>
      <c r="QXX193" s="973"/>
      <c r="QXY193" s="973"/>
      <c r="QXZ193" s="973"/>
      <c r="QYA193" s="973"/>
      <c r="QYB193" s="973"/>
      <c r="QYC193" s="973"/>
      <c r="QYD193" s="973"/>
      <c r="QYE193" s="973"/>
      <c r="QYF193" s="973"/>
      <c r="QYG193" s="973"/>
      <c r="QYH193" s="973"/>
      <c r="QYI193" s="973"/>
      <c r="QYJ193" s="973"/>
      <c r="QYK193" s="973"/>
      <c r="QYL193" s="973"/>
      <c r="QYM193" s="973"/>
      <c r="QYN193" s="973"/>
      <c r="QYO193" s="973"/>
      <c r="QYP193" s="973"/>
      <c r="QYQ193" s="973"/>
      <c r="QYR193" s="973"/>
      <c r="QYS193" s="973"/>
      <c r="QYT193" s="973"/>
      <c r="QYU193" s="973"/>
      <c r="QYV193" s="973"/>
      <c r="QYW193" s="973"/>
      <c r="QYX193" s="973"/>
      <c r="QYY193" s="973"/>
      <c r="QYZ193" s="973"/>
      <c r="QZA193" s="973"/>
      <c r="QZB193" s="973"/>
      <c r="QZC193" s="973"/>
      <c r="QZD193" s="973"/>
      <c r="QZE193" s="973"/>
      <c r="QZF193" s="973"/>
      <c r="QZG193" s="973"/>
      <c r="QZH193" s="973"/>
      <c r="QZI193" s="973"/>
      <c r="QZJ193" s="973"/>
      <c r="QZK193" s="973"/>
      <c r="QZL193" s="973"/>
      <c r="QZM193" s="973"/>
      <c r="QZN193" s="973"/>
      <c r="QZO193" s="973"/>
      <c r="QZP193" s="973"/>
      <c r="QZQ193" s="973"/>
      <c r="QZR193" s="973"/>
      <c r="QZS193" s="973"/>
      <c r="QZT193" s="973"/>
      <c r="QZU193" s="973"/>
      <c r="QZV193" s="973"/>
      <c r="QZW193" s="973"/>
      <c r="QZX193" s="973"/>
      <c r="QZY193" s="973"/>
      <c r="QZZ193" s="973"/>
      <c r="RAA193" s="973"/>
      <c r="RAB193" s="973"/>
      <c r="RAC193" s="973"/>
      <c r="RAD193" s="973"/>
      <c r="RAE193" s="973"/>
      <c r="RAF193" s="973"/>
      <c r="RAG193" s="973"/>
      <c r="RAH193" s="973"/>
      <c r="RAI193" s="973"/>
      <c r="RAJ193" s="973"/>
      <c r="RAK193" s="973"/>
      <c r="RAL193" s="973"/>
      <c r="RAM193" s="973"/>
      <c r="RAN193" s="973"/>
      <c r="RAO193" s="973"/>
      <c r="RAP193" s="973"/>
      <c r="RAQ193" s="973"/>
      <c r="RAR193" s="973"/>
      <c r="RAS193" s="973"/>
      <c r="RAT193" s="973"/>
      <c r="RAU193" s="973"/>
      <c r="RAV193" s="973"/>
      <c r="RAW193" s="973"/>
      <c r="RAX193" s="973"/>
      <c r="RAY193" s="973"/>
      <c r="RAZ193" s="973"/>
      <c r="RBA193" s="973"/>
      <c r="RBB193" s="973"/>
      <c r="RBC193" s="973"/>
      <c r="RBD193" s="973"/>
      <c r="RBE193" s="973"/>
      <c r="RBF193" s="973"/>
      <c r="RBG193" s="973"/>
      <c r="RBH193" s="973"/>
      <c r="RBI193" s="973"/>
      <c r="RBJ193" s="973"/>
      <c r="RBK193" s="973"/>
      <c r="RBL193" s="973"/>
      <c r="RBM193" s="973"/>
      <c r="RBN193" s="973"/>
      <c r="RBO193" s="973"/>
      <c r="RBP193" s="973"/>
      <c r="RBQ193" s="973"/>
      <c r="RBR193" s="973"/>
      <c r="RBS193" s="973"/>
      <c r="RBT193" s="973"/>
      <c r="RBU193" s="973"/>
      <c r="RBV193" s="973"/>
      <c r="RBW193" s="973"/>
      <c r="RBX193" s="973"/>
      <c r="RBY193" s="973"/>
      <c r="RBZ193" s="973"/>
      <c r="RCA193" s="973"/>
      <c r="RCB193" s="973"/>
      <c r="RCC193" s="973"/>
      <c r="RCD193" s="973"/>
      <c r="RCE193" s="973"/>
      <c r="RCF193" s="973"/>
      <c r="RCG193" s="973"/>
      <c r="RCH193" s="973"/>
      <c r="RCI193" s="973"/>
      <c r="RCJ193" s="973"/>
      <c r="RCK193" s="973"/>
      <c r="RCL193" s="973"/>
      <c r="RCM193" s="973"/>
      <c r="RCN193" s="973"/>
      <c r="RCO193" s="973"/>
      <c r="RCP193" s="973"/>
      <c r="RCQ193" s="973"/>
      <c r="RCR193" s="973"/>
      <c r="RCS193" s="973"/>
      <c r="RCT193" s="973"/>
      <c r="RCU193" s="973"/>
      <c r="RCV193" s="973"/>
      <c r="RCW193" s="973"/>
      <c r="RCX193" s="973"/>
      <c r="RCY193" s="973"/>
      <c r="RCZ193" s="973"/>
      <c r="RDA193" s="973"/>
      <c r="RDB193" s="973"/>
      <c r="RDC193" s="973"/>
      <c r="RDD193" s="973"/>
      <c r="RDE193" s="973"/>
      <c r="RDF193" s="973"/>
      <c r="RDG193" s="973"/>
      <c r="RDH193" s="973"/>
      <c r="RDI193" s="973"/>
      <c r="RDJ193" s="973"/>
      <c r="RDK193" s="973"/>
      <c r="RDL193" s="973"/>
      <c r="RDM193" s="973"/>
      <c r="RDN193" s="973"/>
      <c r="RDO193" s="973"/>
      <c r="RDP193" s="973"/>
      <c r="RDQ193" s="973"/>
      <c r="RDR193" s="973"/>
      <c r="RDS193" s="973"/>
      <c r="RDT193" s="973"/>
      <c r="RDU193" s="973"/>
      <c r="RDV193" s="973"/>
      <c r="RDW193" s="973"/>
      <c r="RDX193" s="973"/>
      <c r="RDY193" s="973"/>
      <c r="RDZ193" s="973"/>
      <c r="REA193" s="973"/>
      <c r="REB193" s="973"/>
      <c r="REC193" s="973"/>
      <c r="RED193" s="973"/>
      <c r="REE193" s="973"/>
      <c r="REF193" s="973"/>
      <c r="REG193" s="973"/>
      <c r="REH193" s="973"/>
      <c r="REI193" s="973"/>
      <c r="REJ193" s="973"/>
      <c r="REK193" s="973"/>
      <c r="REL193" s="973"/>
      <c r="REM193" s="973"/>
      <c r="REN193" s="973"/>
      <c r="REO193" s="973"/>
      <c r="REP193" s="973"/>
      <c r="REQ193" s="973"/>
      <c r="RER193" s="973"/>
      <c r="RES193" s="973"/>
      <c r="RET193" s="973"/>
      <c r="REU193" s="973"/>
      <c r="REV193" s="973"/>
      <c r="REW193" s="973"/>
      <c r="REX193" s="973"/>
      <c r="REY193" s="973"/>
      <c r="REZ193" s="973"/>
      <c r="RFA193" s="973"/>
      <c r="RFB193" s="973"/>
      <c r="RFC193" s="973"/>
      <c r="RFD193" s="973"/>
      <c r="RFE193" s="973"/>
      <c r="RFF193" s="973"/>
      <c r="RFG193" s="973"/>
      <c r="RFH193" s="973"/>
      <c r="RFI193" s="973"/>
      <c r="RFJ193" s="973"/>
      <c r="RFK193" s="973"/>
      <c r="RFL193" s="973"/>
      <c r="RFM193" s="973"/>
      <c r="RFN193" s="973"/>
      <c r="RFO193" s="973"/>
      <c r="RFP193" s="973"/>
      <c r="RFQ193" s="973"/>
      <c r="RFR193" s="973"/>
      <c r="RFS193" s="973"/>
      <c r="RFT193" s="973"/>
      <c r="RFU193" s="973"/>
      <c r="RFV193" s="973"/>
      <c r="RFW193" s="973"/>
      <c r="RFX193" s="973"/>
      <c r="RFY193" s="973"/>
      <c r="RFZ193" s="973"/>
      <c r="RGA193" s="973"/>
      <c r="RGB193" s="973"/>
      <c r="RGC193" s="973"/>
      <c r="RGD193" s="973"/>
      <c r="RGE193" s="973"/>
      <c r="RGF193" s="973"/>
      <c r="RGG193" s="973"/>
      <c r="RGH193" s="973"/>
      <c r="RGI193" s="973"/>
      <c r="RGJ193" s="973"/>
      <c r="RGK193" s="973"/>
      <c r="RGL193" s="973"/>
      <c r="RGM193" s="973"/>
      <c r="RGN193" s="973"/>
      <c r="RGO193" s="973"/>
      <c r="RGP193" s="973"/>
      <c r="RGQ193" s="973"/>
      <c r="RGR193" s="973"/>
      <c r="RGS193" s="973"/>
      <c r="RGT193" s="973"/>
      <c r="RGU193" s="973"/>
      <c r="RGV193" s="973"/>
      <c r="RGW193" s="973"/>
      <c r="RGX193" s="973"/>
      <c r="RGY193" s="973"/>
      <c r="RGZ193" s="973"/>
      <c r="RHA193" s="973"/>
      <c r="RHB193" s="973"/>
      <c r="RHC193" s="973"/>
      <c r="RHD193" s="973"/>
      <c r="RHE193" s="973"/>
      <c r="RHF193" s="973"/>
      <c r="RHG193" s="973"/>
      <c r="RHH193" s="973"/>
      <c r="RHI193" s="973"/>
      <c r="RHJ193" s="973"/>
      <c r="RHK193" s="973"/>
      <c r="RHL193" s="973"/>
      <c r="RHM193" s="973"/>
      <c r="RHN193" s="973"/>
      <c r="RHO193" s="973"/>
      <c r="RHP193" s="973"/>
      <c r="RHQ193" s="973"/>
      <c r="RHR193" s="973"/>
      <c r="RHS193" s="973"/>
      <c r="RHT193" s="973"/>
      <c r="RHU193" s="973"/>
      <c r="RHV193" s="973"/>
      <c r="RHW193" s="973"/>
      <c r="RHX193" s="973"/>
      <c r="RHY193" s="973"/>
      <c r="RHZ193" s="973"/>
      <c r="RIA193" s="973"/>
      <c r="RIB193" s="973"/>
      <c r="RIC193" s="973"/>
      <c r="RID193" s="973"/>
      <c r="RIE193" s="973"/>
      <c r="RIF193" s="973"/>
      <c r="RIG193" s="973"/>
      <c r="RIH193" s="973"/>
      <c r="RII193" s="973"/>
      <c r="RIJ193" s="973"/>
      <c r="RIK193" s="973"/>
      <c r="RIL193" s="973"/>
      <c r="RIM193" s="973"/>
      <c r="RIN193" s="973"/>
      <c r="RIO193" s="973"/>
      <c r="RIP193" s="973"/>
      <c r="RIQ193" s="973"/>
      <c r="RIR193" s="973"/>
      <c r="RIS193" s="973"/>
      <c r="RIT193" s="973"/>
      <c r="RIU193" s="973"/>
      <c r="RIV193" s="973"/>
      <c r="RIW193" s="973"/>
      <c r="RIX193" s="973"/>
      <c r="RIY193" s="973"/>
      <c r="RIZ193" s="973"/>
      <c r="RJA193" s="973"/>
      <c r="RJB193" s="973"/>
      <c r="RJC193" s="973"/>
      <c r="RJD193" s="973"/>
      <c r="RJE193" s="973"/>
      <c r="RJF193" s="973"/>
      <c r="RJG193" s="973"/>
      <c r="RJH193" s="973"/>
      <c r="RJI193" s="973"/>
      <c r="RJJ193" s="973"/>
      <c r="RJK193" s="973"/>
      <c r="RJL193" s="973"/>
      <c r="RJM193" s="973"/>
      <c r="RJN193" s="973"/>
      <c r="RJO193" s="973"/>
      <c r="RJP193" s="973"/>
      <c r="RJQ193" s="973"/>
      <c r="RJR193" s="973"/>
      <c r="RJS193" s="973"/>
      <c r="RJT193" s="973"/>
      <c r="RJU193" s="973"/>
      <c r="RJV193" s="973"/>
      <c r="RJW193" s="973"/>
      <c r="RJX193" s="973"/>
      <c r="RJY193" s="973"/>
      <c r="RJZ193" s="973"/>
      <c r="RKA193" s="973"/>
      <c r="RKB193" s="973"/>
      <c r="RKC193" s="973"/>
      <c r="RKD193" s="973"/>
      <c r="RKE193" s="973"/>
      <c r="RKF193" s="973"/>
      <c r="RKG193" s="973"/>
      <c r="RKH193" s="973"/>
      <c r="RKI193" s="973"/>
      <c r="RKJ193" s="973"/>
      <c r="RKK193" s="973"/>
      <c r="RKL193" s="973"/>
      <c r="RKM193" s="973"/>
      <c r="RKN193" s="973"/>
      <c r="RKO193" s="973"/>
      <c r="RKP193" s="973"/>
      <c r="RKQ193" s="973"/>
      <c r="RKR193" s="973"/>
      <c r="RKS193" s="973"/>
      <c r="RKT193" s="973"/>
      <c r="RKU193" s="973"/>
      <c r="RKV193" s="973"/>
      <c r="RKW193" s="973"/>
      <c r="RKX193" s="973"/>
      <c r="RKY193" s="973"/>
      <c r="RKZ193" s="973"/>
      <c r="RLA193" s="973"/>
      <c r="RLB193" s="973"/>
      <c r="RLC193" s="973"/>
      <c r="RLD193" s="973"/>
      <c r="RLE193" s="973"/>
      <c r="RLF193" s="973"/>
      <c r="RLG193" s="973"/>
      <c r="RLH193" s="973"/>
      <c r="RLI193" s="973"/>
      <c r="RLJ193" s="973"/>
      <c r="RLK193" s="973"/>
      <c r="RLL193" s="973"/>
      <c r="RLM193" s="973"/>
      <c r="RLN193" s="973"/>
      <c r="RLO193" s="973"/>
      <c r="RLP193" s="973"/>
      <c r="RLQ193" s="973"/>
      <c r="RLR193" s="973"/>
      <c r="RLS193" s="973"/>
      <c r="RLT193" s="973"/>
      <c r="RLU193" s="973"/>
      <c r="RLV193" s="973"/>
      <c r="RLW193" s="973"/>
      <c r="RLX193" s="973"/>
      <c r="RLY193" s="973"/>
      <c r="RLZ193" s="973"/>
      <c r="RMA193" s="973"/>
      <c r="RMB193" s="973"/>
      <c r="RMC193" s="973"/>
      <c r="RMD193" s="973"/>
      <c r="RME193" s="973"/>
      <c r="RMF193" s="973"/>
      <c r="RMG193" s="973"/>
      <c r="RMH193" s="973"/>
      <c r="RMI193" s="973"/>
      <c r="RMJ193" s="973"/>
      <c r="RMK193" s="973"/>
      <c r="RML193" s="973"/>
      <c r="RMM193" s="973"/>
      <c r="RMN193" s="973"/>
      <c r="RMO193" s="973"/>
      <c r="RMP193" s="973"/>
      <c r="RMQ193" s="973"/>
      <c r="RMR193" s="973"/>
      <c r="RMS193" s="973"/>
      <c r="RMT193" s="973"/>
      <c r="RMU193" s="973"/>
      <c r="RMV193" s="973"/>
      <c r="RMW193" s="973"/>
      <c r="RMX193" s="973"/>
      <c r="RMY193" s="973"/>
      <c r="RMZ193" s="973"/>
      <c r="RNA193" s="973"/>
      <c r="RNB193" s="973"/>
      <c r="RNC193" s="973"/>
      <c r="RND193" s="973"/>
      <c r="RNE193" s="973"/>
      <c r="RNF193" s="973"/>
      <c r="RNG193" s="973"/>
      <c r="RNH193" s="973"/>
      <c r="RNI193" s="973"/>
      <c r="RNJ193" s="973"/>
      <c r="RNK193" s="973"/>
      <c r="RNL193" s="973"/>
      <c r="RNM193" s="973"/>
      <c r="RNN193" s="973"/>
      <c r="RNO193" s="973"/>
      <c r="RNP193" s="973"/>
      <c r="RNQ193" s="973"/>
      <c r="RNR193" s="973"/>
      <c r="RNS193" s="973"/>
      <c r="RNT193" s="973"/>
      <c r="RNU193" s="973"/>
      <c r="RNV193" s="973"/>
      <c r="RNW193" s="973"/>
      <c r="RNX193" s="973"/>
      <c r="RNY193" s="973"/>
      <c r="RNZ193" s="973"/>
      <c r="ROA193" s="973"/>
      <c r="ROB193" s="973"/>
      <c r="ROC193" s="973"/>
      <c r="ROD193" s="973"/>
      <c r="ROE193" s="973"/>
      <c r="ROF193" s="973"/>
      <c r="ROG193" s="973"/>
      <c r="ROH193" s="973"/>
      <c r="ROI193" s="973"/>
      <c r="ROJ193" s="973"/>
      <c r="ROK193" s="973"/>
      <c r="ROL193" s="973"/>
      <c r="ROM193" s="973"/>
      <c r="RON193" s="973"/>
      <c r="ROO193" s="973"/>
      <c r="ROP193" s="973"/>
      <c r="ROQ193" s="973"/>
      <c r="ROR193" s="973"/>
      <c r="ROS193" s="973"/>
      <c r="ROT193" s="973"/>
      <c r="ROU193" s="973"/>
      <c r="ROV193" s="973"/>
      <c r="ROW193" s="973"/>
      <c r="ROX193" s="973"/>
      <c r="ROY193" s="973"/>
      <c r="ROZ193" s="973"/>
      <c r="RPA193" s="973"/>
      <c r="RPB193" s="973"/>
      <c r="RPC193" s="973"/>
      <c r="RPD193" s="973"/>
      <c r="RPE193" s="973"/>
      <c r="RPF193" s="973"/>
      <c r="RPG193" s="973"/>
      <c r="RPH193" s="973"/>
      <c r="RPI193" s="973"/>
      <c r="RPJ193" s="973"/>
      <c r="RPK193" s="973"/>
      <c r="RPL193" s="973"/>
      <c r="RPM193" s="973"/>
      <c r="RPN193" s="973"/>
      <c r="RPO193" s="973"/>
      <c r="RPP193" s="973"/>
      <c r="RPQ193" s="973"/>
      <c r="RPR193" s="973"/>
      <c r="RPS193" s="973"/>
      <c r="RPT193" s="973"/>
      <c r="RPU193" s="973"/>
      <c r="RPV193" s="973"/>
      <c r="RPW193" s="973"/>
      <c r="RPX193" s="973"/>
      <c r="RPY193" s="973"/>
      <c r="RPZ193" s="973"/>
      <c r="RQA193" s="973"/>
      <c r="RQB193" s="973"/>
      <c r="RQC193" s="973"/>
      <c r="RQD193" s="973"/>
      <c r="RQE193" s="973"/>
      <c r="RQF193" s="973"/>
      <c r="RQG193" s="973"/>
      <c r="RQH193" s="973"/>
      <c r="RQI193" s="973"/>
      <c r="RQJ193" s="973"/>
      <c r="RQK193" s="973"/>
      <c r="RQL193" s="973"/>
      <c r="RQM193" s="973"/>
      <c r="RQN193" s="973"/>
      <c r="RQO193" s="973"/>
      <c r="RQP193" s="973"/>
      <c r="RQQ193" s="973"/>
      <c r="RQR193" s="973"/>
      <c r="RQS193" s="973"/>
      <c r="RQT193" s="973"/>
      <c r="RQU193" s="973"/>
      <c r="RQV193" s="973"/>
      <c r="RQW193" s="973"/>
      <c r="RQX193" s="973"/>
      <c r="RQY193" s="973"/>
      <c r="RQZ193" s="973"/>
      <c r="RRA193" s="973"/>
      <c r="RRB193" s="973"/>
      <c r="RRC193" s="973"/>
      <c r="RRD193" s="973"/>
      <c r="RRE193" s="973"/>
      <c r="RRF193" s="973"/>
      <c r="RRG193" s="973"/>
      <c r="RRH193" s="973"/>
      <c r="RRI193" s="973"/>
      <c r="RRJ193" s="973"/>
      <c r="RRK193" s="973"/>
      <c r="RRL193" s="973"/>
      <c r="RRM193" s="973"/>
      <c r="RRN193" s="973"/>
      <c r="RRO193" s="973"/>
      <c r="RRP193" s="973"/>
      <c r="RRQ193" s="973"/>
      <c r="RRR193" s="973"/>
      <c r="RRS193" s="973"/>
      <c r="RRT193" s="973"/>
      <c r="RRU193" s="973"/>
      <c r="RRV193" s="973"/>
      <c r="RRW193" s="973"/>
      <c r="RRX193" s="973"/>
      <c r="RRY193" s="973"/>
      <c r="RRZ193" s="973"/>
      <c r="RSA193" s="973"/>
      <c r="RSB193" s="973"/>
      <c r="RSC193" s="973"/>
      <c r="RSD193" s="973"/>
      <c r="RSE193" s="973"/>
      <c r="RSF193" s="973"/>
      <c r="RSG193" s="973"/>
      <c r="RSH193" s="973"/>
      <c r="RSI193" s="973"/>
      <c r="RSJ193" s="973"/>
      <c r="RSK193" s="973"/>
      <c r="RSL193" s="973"/>
      <c r="RSM193" s="973"/>
      <c r="RSN193" s="973"/>
      <c r="RSO193" s="973"/>
      <c r="RSP193" s="973"/>
      <c r="RSQ193" s="973"/>
      <c r="RSR193" s="973"/>
      <c r="RSS193" s="973"/>
      <c r="RST193" s="973"/>
      <c r="RSU193" s="973"/>
      <c r="RSV193" s="973"/>
      <c r="RSW193" s="973"/>
      <c r="RSX193" s="973"/>
      <c r="RSY193" s="973"/>
      <c r="RSZ193" s="973"/>
      <c r="RTA193" s="973"/>
      <c r="RTB193" s="973"/>
      <c r="RTC193" s="973"/>
      <c r="RTD193" s="973"/>
      <c r="RTE193" s="973"/>
      <c r="RTF193" s="973"/>
      <c r="RTG193" s="973"/>
      <c r="RTH193" s="973"/>
      <c r="RTI193" s="973"/>
      <c r="RTJ193" s="973"/>
      <c r="RTK193" s="973"/>
      <c r="RTL193" s="973"/>
      <c r="RTM193" s="973"/>
      <c r="RTN193" s="973"/>
      <c r="RTO193" s="973"/>
      <c r="RTP193" s="973"/>
      <c r="RTQ193" s="973"/>
      <c r="RTR193" s="973"/>
      <c r="RTS193" s="973"/>
      <c r="RTT193" s="973"/>
      <c r="RTU193" s="973"/>
      <c r="RTV193" s="973"/>
      <c r="RTW193" s="973"/>
      <c r="RTX193" s="973"/>
      <c r="RTY193" s="973"/>
      <c r="RTZ193" s="973"/>
      <c r="RUA193" s="973"/>
      <c r="RUB193" s="973"/>
      <c r="RUC193" s="973"/>
      <c r="RUD193" s="973"/>
      <c r="RUE193" s="973"/>
      <c r="RUF193" s="973"/>
      <c r="RUG193" s="973"/>
      <c r="RUH193" s="973"/>
      <c r="RUI193" s="973"/>
      <c r="RUJ193" s="973"/>
      <c r="RUK193" s="973"/>
      <c r="RUL193" s="973"/>
      <c r="RUM193" s="973"/>
      <c r="RUN193" s="973"/>
      <c r="RUO193" s="973"/>
      <c r="RUP193" s="973"/>
      <c r="RUQ193" s="973"/>
      <c r="RUR193" s="973"/>
      <c r="RUS193" s="973"/>
      <c r="RUT193" s="973"/>
      <c r="RUU193" s="973"/>
      <c r="RUV193" s="973"/>
      <c r="RUW193" s="973"/>
      <c r="RUX193" s="973"/>
      <c r="RUY193" s="973"/>
      <c r="RUZ193" s="973"/>
      <c r="RVA193" s="973"/>
      <c r="RVB193" s="973"/>
      <c r="RVC193" s="973"/>
      <c r="RVD193" s="973"/>
      <c r="RVE193" s="973"/>
      <c r="RVF193" s="973"/>
      <c r="RVG193" s="973"/>
      <c r="RVH193" s="973"/>
      <c r="RVI193" s="973"/>
      <c r="RVJ193" s="973"/>
      <c r="RVK193" s="973"/>
      <c r="RVL193" s="973"/>
      <c r="RVM193" s="973"/>
      <c r="RVN193" s="973"/>
      <c r="RVO193" s="973"/>
      <c r="RVP193" s="973"/>
      <c r="RVQ193" s="973"/>
      <c r="RVR193" s="973"/>
      <c r="RVS193" s="973"/>
      <c r="RVT193" s="973"/>
      <c r="RVU193" s="973"/>
      <c r="RVV193" s="973"/>
      <c r="RVW193" s="973"/>
      <c r="RVX193" s="973"/>
      <c r="RVY193" s="973"/>
      <c r="RVZ193" s="973"/>
      <c r="RWA193" s="973"/>
      <c r="RWB193" s="973"/>
      <c r="RWC193" s="973"/>
      <c r="RWD193" s="973"/>
      <c r="RWE193" s="973"/>
      <c r="RWF193" s="973"/>
      <c r="RWG193" s="973"/>
      <c r="RWH193" s="973"/>
      <c r="RWI193" s="973"/>
      <c r="RWJ193" s="973"/>
      <c r="RWK193" s="973"/>
      <c r="RWL193" s="973"/>
      <c r="RWM193" s="973"/>
      <c r="RWN193" s="973"/>
      <c r="RWO193" s="973"/>
      <c r="RWP193" s="973"/>
      <c r="RWQ193" s="973"/>
      <c r="RWR193" s="973"/>
      <c r="RWS193" s="973"/>
      <c r="RWT193" s="973"/>
      <c r="RWU193" s="973"/>
      <c r="RWV193" s="973"/>
      <c r="RWW193" s="973"/>
      <c r="RWX193" s="973"/>
      <c r="RWY193" s="973"/>
      <c r="RWZ193" s="973"/>
      <c r="RXA193" s="973"/>
      <c r="RXB193" s="973"/>
      <c r="RXC193" s="973"/>
      <c r="RXD193" s="973"/>
      <c r="RXE193" s="973"/>
      <c r="RXF193" s="973"/>
      <c r="RXG193" s="973"/>
      <c r="RXH193" s="973"/>
      <c r="RXI193" s="973"/>
      <c r="RXJ193" s="973"/>
      <c r="RXK193" s="973"/>
      <c r="RXL193" s="973"/>
      <c r="RXM193" s="973"/>
      <c r="RXN193" s="973"/>
      <c r="RXO193" s="973"/>
      <c r="RXP193" s="973"/>
      <c r="RXQ193" s="973"/>
      <c r="RXR193" s="973"/>
      <c r="RXS193" s="973"/>
      <c r="RXT193" s="973"/>
      <c r="RXU193" s="973"/>
      <c r="RXV193" s="973"/>
      <c r="RXW193" s="973"/>
      <c r="RXX193" s="973"/>
      <c r="RXY193" s="973"/>
      <c r="RXZ193" s="973"/>
      <c r="RYA193" s="973"/>
      <c r="RYB193" s="973"/>
      <c r="RYC193" s="973"/>
      <c r="RYD193" s="973"/>
      <c r="RYE193" s="973"/>
      <c r="RYF193" s="973"/>
      <c r="RYG193" s="973"/>
      <c r="RYH193" s="973"/>
      <c r="RYI193" s="973"/>
      <c r="RYJ193" s="973"/>
      <c r="RYK193" s="973"/>
      <c r="RYL193" s="973"/>
      <c r="RYM193" s="973"/>
      <c r="RYN193" s="973"/>
      <c r="RYO193" s="973"/>
      <c r="RYP193" s="973"/>
      <c r="RYQ193" s="973"/>
      <c r="RYR193" s="973"/>
      <c r="RYS193" s="973"/>
      <c r="RYT193" s="973"/>
      <c r="RYU193" s="973"/>
      <c r="RYV193" s="973"/>
      <c r="RYW193" s="973"/>
      <c r="RYX193" s="973"/>
      <c r="RYY193" s="973"/>
      <c r="RYZ193" s="973"/>
      <c r="RZA193" s="973"/>
      <c r="RZB193" s="973"/>
      <c r="RZC193" s="973"/>
      <c r="RZD193" s="973"/>
      <c r="RZE193" s="973"/>
      <c r="RZF193" s="973"/>
      <c r="RZG193" s="973"/>
      <c r="RZH193" s="973"/>
      <c r="RZI193" s="973"/>
      <c r="RZJ193" s="973"/>
      <c r="RZK193" s="973"/>
      <c r="RZL193" s="973"/>
      <c r="RZM193" s="973"/>
      <c r="RZN193" s="973"/>
      <c r="RZO193" s="973"/>
      <c r="RZP193" s="973"/>
      <c r="RZQ193" s="973"/>
      <c r="RZR193" s="973"/>
      <c r="RZS193" s="973"/>
      <c r="RZT193" s="973"/>
      <c r="RZU193" s="973"/>
      <c r="RZV193" s="973"/>
      <c r="RZW193" s="973"/>
      <c r="RZX193" s="973"/>
      <c r="RZY193" s="973"/>
      <c r="RZZ193" s="973"/>
      <c r="SAA193" s="973"/>
      <c r="SAB193" s="973"/>
      <c r="SAC193" s="973"/>
      <c r="SAD193" s="973"/>
      <c r="SAE193" s="973"/>
      <c r="SAF193" s="973"/>
      <c r="SAG193" s="973"/>
      <c r="SAH193" s="973"/>
      <c r="SAI193" s="973"/>
      <c r="SAJ193" s="973"/>
      <c r="SAK193" s="973"/>
      <c r="SAL193" s="973"/>
      <c r="SAM193" s="973"/>
      <c r="SAN193" s="973"/>
      <c r="SAO193" s="973"/>
      <c r="SAP193" s="973"/>
      <c r="SAQ193" s="973"/>
      <c r="SAR193" s="973"/>
      <c r="SAS193" s="973"/>
      <c r="SAT193" s="973"/>
      <c r="SAU193" s="973"/>
      <c r="SAV193" s="973"/>
      <c r="SAW193" s="973"/>
      <c r="SAX193" s="973"/>
      <c r="SAY193" s="973"/>
      <c r="SAZ193" s="973"/>
      <c r="SBA193" s="973"/>
      <c r="SBB193" s="973"/>
      <c r="SBC193" s="973"/>
      <c r="SBD193" s="973"/>
      <c r="SBE193" s="973"/>
      <c r="SBF193" s="973"/>
      <c r="SBG193" s="973"/>
      <c r="SBH193" s="973"/>
      <c r="SBI193" s="973"/>
      <c r="SBJ193" s="973"/>
      <c r="SBK193" s="973"/>
      <c r="SBL193" s="973"/>
      <c r="SBM193" s="973"/>
      <c r="SBN193" s="973"/>
      <c r="SBO193" s="973"/>
      <c r="SBP193" s="973"/>
      <c r="SBQ193" s="973"/>
      <c r="SBR193" s="973"/>
      <c r="SBS193" s="973"/>
      <c r="SBT193" s="973"/>
      <c r="SBU193" s="973"/>
      <c r="SBV193" s="973"/>
      <c r="SBW193" s="973"/>
      <c r="SBX193" s="973"/>
      <c r="SBY193" s="973"/>
      <c r="SBZ193" s="973"/>
      <c r="SCA193" s="973"/>
      <c r="SCB193" s="973"/>
      <c r="SCC193" s="973"/>
      <c r="SCD193" s="973"/>
      <c r="SCE193" s="973"/>
      <c r="SCF193" s="973"/>
      <c r="SCG193" s="973"/>
      <c r="SCH193" s="973"/>
      <c r="SCI193" s="973"/>
      <c r="SCJ193" s="973"/>
      <c r="SCK193" s="973"/>
      <c r="SCL193" s="973"/>
      <c r="SCM193" s="973"/>
      <c r="SCN193" s="973"/>
      <c r="SCO193" s="973"/>
      <c r="SCP193" s="973"/>
      <c r="SCQ193" s="973"/>
      <c r="SCR193" s="973"/>
      <c r="SCS193" s="973"/>
      <c r="SCT193" s="973"/>
      <c r="SCU193" s="973"/>
      <c r="SCV193" s="973"/>
      <c r="SCW193" s="973"/>
      <c r="SCX193" s="973"/>
      <c r="SCY193" s="973"/>
      <c r="SCZ193" s="973"/>
      <c r="SDA193" s="973"/>
      <c r="SDB193" s="973"/>
      <c r="SDC193" s="973"/>
      <c r="SDD193" s="973"/>
      <c r="SDE193" s="973"/>
      <c r="SDF193" s="973"/>
      <c r="SDG193" s="973"/>
      <c r="SDH193" s="973"/>
      <c r="SDI193" s="973"/>
      <c r="SDJ193" s="973"/>
      <c r="SDK193" s="973"/>
      <c r="SDL193" s="973"/>
      <c r="SDM193" s="973"/>
      <c r="SDN193" s="973"/>
      <c r="SDO193" s="973"/>
      <c r="SDP193" s="973"/>
      <c r="SDQ193" s="973"/>
      <c r="SDR193" s="973"/>
      <c r="SDS193" s="973"/>
      <c r="SDT193" s="973"/>
      <c r="SDU193" s="973"/>
      <c r="SDV193" s="973"/>
      <c r="SDW193" s="973"/>
      <c r="SDX193" s="973"/>
      <c r="SDY193" s="973"/>
      <c r="SDZ193" s="973"/>
      <c r="SEA193" s="973"/>
      <c r="SEB193" s="973"/>
      <c r="SEC193" s="973"/>
      <c r="SED193" s="973"/>
      <c r="SEE193" s="973"/>
      <c r="SEF193" s="973"/>
      <c r="SEG193" s="973"/>
      <c r="SEH193" s="973"/>
      <c r="SEI193" s="973"/>
      <c r="SEJ193" s="973"/>
      <c r="SEK193" s="973"/>
      <c r="SEL193" s="973"/>
      <c r="SEM193" s="973"/>
      <c r="SEN193" s="973"/>
      <c r="SEO193" s="973"/>
      <c r="SEP193" s="973"/>
      <c r="SEQ193" s="973"/>
      <c r="SER193" s="973"/>
      <c r="SES193" s="973"/>
      <c r="SET193" s="973"/>
      <c r="SEU193" s="973"/>
      <c r="SEV193" s="973"/>
      <c r="SEW193" s="973"/>
      <c r="SEX193" s="973"/>
      <c r="SEY193" s="973"/>
      <c r="SEZ193" s="973"/>
      <c r="SFA193" s="973"/>
      <c r="SFB193" s="973"/>
      <c r="SFC193" s="973"/>
      <c r="SFD193" s="973"/>
      <c r="SFE193" s="973"/>
      <c r="SFF193" s="973"/>
      <c r="SFG193" s="973"/>
      <c r="SFH193" s="973"/>
      <c r="SFI193" s="973"/>
      <c r="SFJ193" s="973"/>
      <c r="SFK193" s="973"/>
      <c r="SFL193" s="973"/>
      <c r="SFM193" s="973"/>
      <c r="SFN193" s="973"/>
      <c r="SFO193" s="973"/>
      <c r="SFP193" s="973"/>
      <c r="SFQ193" s="973"/>
      <c r="SFR193" s="973"/>
      <c r="SFS193" s="973"/>
      <c r="SFT193" s="973"/>
      <c r="SFU193" s="973"/>
      <c r="SFV193" s="973"/>
      <c r="SFW193" s="973"/>
      <c r="SFX193" s="973"/>
      <c r="SFY193" s="973"/>
      <c r="SFZ193" s="973"/>
      <c r="SGA193" s="973"/>
      <c r="SGB193" s="973"/>
      <c r="SGC193" s="973"/>
      <c r="SGD193" s="973"/>
      <c r="SGE193" s="973"/>
      <c r="SGF193" s="973"/>
      <c r="SGG193" s="973"/>
      <c r="SGH193" s="973"/>
      <c r="SGI193" s="973"/>
      <c r="SGJ193" s="973"/>
      <c r="SGK193" s="973"/>
      <c r="SGL193" s="973"/>
      <c r="SGM193" s="973"/>
      <c r="SGN193" s="973"/>
      <c r="SGO193" s="973"/>
      <c r="SGP193" s="973"/>
      <c r="SGQ193" s="973"/>
      <c r="SGR193" s="973"/>
      <c r="SGS193" s="973"/>
      <c r="SGT193" s="973"/>
      <c r="SGU193" s="973"/>
      <c r="SGV193" s="973"/>
      <c r="SGW193" s="973"/>
      <c r="SGX193" s="973"/>
      <c r="SGY193" s="973"/>
      <c r="SGZ193" s="973"/>
      <c r="SHA193" s="973"/>
      <c r="SHB193" s="973"/>
      <c r="SHC193" s="973"/>
      <c r="SHD193" s="973"/>
      <c r="SHE193" s="973"/>
      <c r="SHF193" s="973"/>
      <c r="SHG193" s="973"/>
      <c r="SHH193" s="973"/>
      <c r="SHI193" s="973"/>
      <c r="SHJ193" s="973"/>
      <c r="SHK193" s="973"/>
      <c r="SHL193" s="973"/>
      <c r="SHM193" s="973"/>
      <c r="SHN193" s="973"/>
      <c r="SHO193" s="973"/>
      <c r="SHP193" s="973"/>
      <c r="SHQ193" s="973"/>
      <c r="SHR193" s="973"/>
      <c r="SHS193" s="973"/>
      <c r="SHT193" s="973"/>
      <c r="SHU193" s="973"/>
      <c r="SHV193" s="973"/>
      <c r="SHW193" s="973"/>
      <c r="SHX193" s="973"/>
      <c r="SHY193" s="973"/>
      <c r="SHZ193" s="973"/>
      <c r="SIA193" s="973"/>
      <c r="SIB193" s="973"/>
      <c r="SIC193" s="973"/>
      <c r="SID193" s="973"/>
      <c r="SIE193" s="973"/>
      <c r="SIF193" s="973"/>
      <c r="SIG193" s="973"/>
      <c r="SIH193" s="973"/>
      <c r="SII193" s="973"/>
      <c r="SIJ193" s="973"/>
      <c r="SIK193" s="973"/>
      <c r="SIL193" s="973"/>
      <c r="SIM193" s="973"/>
      <c r="SIN193" s="973"/>
      <c r="SIO193" s="973"/>
      <c r="SIP193" s="973"/>
      <c r="SIQ193" s="973"/>
      <c r="SIR193" s="973"/>
      <c r="SIS193" s="973"/>
      <c r="SIT193" s="973"/>
      <c r="SIU193" s="973"/>
      <c r="SIV193" s="973"/>
      <c r="SIW193" s="973"/>
      <c r="SIX193" s="973"/>
      <c r="SIY193" s="973"/>
      <c r="SIZ193" s="973"/>
      <c r="SJA193" s="973"/>
      <c r="SJB193" s="973"/>
      <c r="SJC193" s="973"/>
      <c r="SJD193" s="973"/>
      <c r="SJE193" s="973"/>
      <c r="SJF193" s="973"/>
      <c r="SJG193" s="973"/>
      <c r="SJH193" s="973"/>
      <c r="SJI193" s="973"/>
      <c r="SJJ193" s="973"/>
      <c r="SJK193" s="973"/>
      <c r="SJL193" s="973"/>
      <c r="SJM193" s="973"/>
      <c r="SJN193" s="973"/>
      <c r="SJO193" s="973"/>
      <c r="SJP193" s="973"/>
      <c r="SJQ193" s="973"/>
      <c r="SJR193" s="973"/>
      <c r="SJS193" s="973"/>
      <c r="SJT193" s="973"/>
      <c r="SJU193" s="973"/>
      <c r="SJV193" s="973"/>
      <c r="SJW193" s="973"/>
      <c r="SJX193" s="973"/>
      <c r="SJY193" s="973"/>
      <c r="SJZ193" s="973"/>
      <c r="SKA193" s="973"/>
      <c r="SKB193" s="973"/>
      <c r="SKC193" s="973"/>
      <c r="SKD193" s="973"/>
      <c r="SKE193" s="973"/>
      <c r="SKF193" s="973"/>
      <c r="SKG193" s="973"/>
      <c r="SKH193" s="973"/>
      <c r="SKI193" s="973"/>
      <c r="SKJ193" s="973"/>
      <c r="SKK193" s="973"/>
      <c r="SKL193" s="973"/>
      <c r="SKM193" s="973"/>
      <c r="SKN193" s="973"/>
      <c r="SKO193" s="973"/>
      <c r="SKP193" s="973"/>
      <c r="SKQ193" s="973"/>
      <c r="SKR193" s="973"/>
      <c r="SKS193" s="973"/>
      <c r="SKT193" s="973"/>
      <c r="SKU193" s="973"/>
      <c r="SKV193" s="973"/>
      <c r="SKW193" s="973"/>
      <c r="SKX193" s="973"/>
      <c r="SKY193" s="973"/>
      <c r="SKZ193" s="973"/>
      <c r="SLA193" s="973"/>
      <c r="SLB193" s="973"/>
      <c r="SLC193" s="973"/>
      <c r="SLD193" s="973"/>
      <c r="SLE193" s="973"/>
      <c r="SLF193" s="973"/>
      <c r="SLG193" s="973"/>
      <c r="SLH193" s="973"/>
      <c r="SLI193" s="973"/>
      <c r="SLJ193" s="973"/>
      <c r="SLK193" s="973"/>
      <c r="SLL193" s="973"/>
      <c r="SLM193" s="973"/>
      <c r="SLN193" s="973"/>
      <c r="SLO193" s="973"/>
      <c r="SLP193" s="973"/>
      <c r="SLQ193" s="973"/>
      <c r="SLR193" s="973"/>
      <c r="SLS193" s="973"/>
      <c r="SLT193" s="973"/>
      <c r="SLU193" s="973"/>
      <c r="SLV193" s="973"/>
      <c r="SLW193" s="973"/>
      <c r="SLX193" s="973"/>
      <c r="SLY193" s="973"/>
      <c r="SLZ193" s="973"/>
      <c r="SMA193" s="973"/>
      <c r="SMB193" s="973"/>
      <c r="SMC193" s="973"/>
      <c r="SMD193" s="973"/>
      <c r="SME193" s="973"/>
      <c r="SMF193" s="973"/>
      <c r="SMG193" s="973"/>
      <c r="SMH193" s="973"/>
      <c r="SMI193" s="973"/>
      <c r="SMJ193" s="973"/>
      <c r="SMK193" s="973"/>
      <c r="SML193" s="973"/>
      <c r="SMM193" s="973"/>
      <c r="SMN193" s="973"/>
      <c r="SMO193" s="973"/>
      <c r="SMP193" s="973"/>
      <c r="SMQ193" s="973"/>
      <c r="SMR193" s="973"/>
      <c r="SMS193" s="973"/>
      <c r="SMT193" s="973"/>
      <c r="SMU193" s="973"/>
      <c r="SMV193" s="973"/>
      <c r="SMW193" s="973"/>
      <c r="SMX193" s="973"/>
      <c r="SMY193" s="973"/>
      <c r="SMZ193" s="973"/>
      <c r="SNA193" s="973"/>
      <c r="SNB193" s="973"/>
      <c r="SNC193" s="973"/>
      <c r="SND193" s="973"/>
      <c r="SNE193" s="973"/>
      <c r="SNF193" s="973"/>
      <c r="SNG193" s="973"/>
      <c r="SNH193" s="973"/>
      <c r="SNI193" s="973"/>
      <c r="SNJ193" s="973"/>
      <c r="SNK193" s="973"/>
      <c r="SNL193" s="973"/>
      <c r="SNM193" s="973"/>
      <c r="SNN193" s="973"/>
      <c r="SNO193" s="973"/>
      <c r="SNP193" s="973"/>
      <c r="SNQ193" s="973"/>
      <c r="SNR193" s="973"/>
      <c r="SNS193" s="973"/>
      <c r="SNT193" s="973"/>
      <c r="SNU193" s="973"/>
      <c r="SNV193" s="973"/>
      <c r="SNW193" s="973"/>
      <c r="SNX193" s="973"/>
      <c r="SNY193" s="973"/>
      <c r="SNZ193" s="973"/>
      <c r="SOA193" s="973"/>
      <c r="SOB193" s="973"/>
      <c r="SOC193" s="973"/>
      <c r="SOD193" s="973"/>
      <c r="SOE193" s="973"/>
      <c r="SOF193" s="973"/>
      <c r="SOG193" s="973"/>
      <c r="SOH193" s="973"/>
      <c r="SOI193" s="973"/>
      <c r="SOJ193" s="973"/>
      <c r="SOK193" s="973"/>
      <c r="SOL193" s="973"/>
      <c r="SOM193" s="973"/>
      <c r="SON193" s="973"/>
      <c r="SOO193" s="973"/>
      <c r="SOP193" s="973"/>
      <c r="SOQ193" s="973"/>
      <c r="SOR193" s="973"/>
      <c r="SOS193" s="973"/>
      <c r="SOT193" s="973"/>
      <c r="SOU193" s="973"/>
      <c r="SOV193" s="973"/>
      <c r="SOW193" s="973"/>
      <c r="SOX193" s="973"/>
      <c r="SOY193" s="973"/>
      <c r="SOZ193" s="973"/>
      <c r="SPA193" s="973"/>
      <c r="SPB193" s="973"/>
      <c r="SPC193" s="973"/>
      <c r="SPD193" s="973"/>
      <c r="SPE193" s="973"/>
      <c r="SPF193" s="973"/>
      <c r="SPG193" s="973"/>
      <c r="SPH193" s="973"/>
      <c r="SPI193" s="973"/>
      <c r="SPJ193" s="973"/>
      <c r="SPK193" s="973"/>
      <c r="SPL193" s="973"/>
      <c r="SPM193" s="973"/>
      <c r="SPN193" s="973"/>
      <c r="SPO193" s="973"/>
      <c r="SPP193" s="973"/>
      <c r="SPQ193" s="973"/>
      <c r="SPR193" s="973"/>
      <c r="SPS193" s="973"/>
      <c r="SPT193" s="973"/>
      <c r="SPU193" s="973"/>
      <c r="SPV193" s="973"/>
      <c r="SPW193" s="973"/>
      <c r="SPX193" s="973"/>
      <c r="SPY193" s="973"/>
      <c r="SPZ193" s="973"/>
      <c r="SQA193" s="973"/>
      <c r="SQB193" s="973"/>
      <c r="SQC193" s="973"/>
      <c r="SQD193" s="973"/>
      <c r="SQE193" s="973"/>
      <c r="SQF193" s="973"/>
      <c r="SQG193" s="973"/>
      <c r="SQH193" s="973"/>
      <c r="SQI193" s="973"/>
      <c r="SQJ193" s="973"/>
      <c r="SQK193" s="973"/>
      <c r="SQL193" s="973"/>
      <c r="SQM193" s="973"/>
      <c r="SQN193" s="973"/>
      <c r="SQO193" s="973"/>
      <c r="SQP193" s="973"/>
      <c r="SQQ193" s="973"/>
      <c r="SQR193" s="973"/>
      <c r="SQS193" s="973"/>
      <c r="SQT193" s="973"/>
      <c r="SQU193" s="973"/>
      <c r="SQV193" s="973"/>
      <c r="SQW193" s="973"/>
      <c r="SQX193" s="973"/>
      <c r="SQY193" s="973"/>
      <c r="SQZ193" s="973"/>
      <c r="SRA193" s="973"/>
      <c r="SRB193" s="973"/>
      <c r="SRC193" s="973"/>
      <c r="SRD193" s="973"/>
      <c r="SRE193" s="973"/>
      <c r="SRF193" s="973"/>
      <c r="SRG193" s="973"/>
      <c r="SRH193" s="973"/>
      <c r="SRI193" s="973"/>
      <c r="SRJ193" s="973"/>
      <c r="SRK193" s="973"/>
      <c r="SRL193" s="973"/>
      <c r="SRM193" s="973"/>
      <c r="SRN193" s="973"/>
      <c r="SRO193" s="973"/>
      <c r="SRP193" s="973"/>
      <c r="SRQ193" s="973"/>
      <c r="SRR193" s="973"/>
      <c r="SRS193" s="973"/>
      <c r="SRT193" s="973"/>
      <c r="SRU193" s="973"/>
      <c r="SRV193" s="973"/>
      <c r="SRW193" s="973"/>
      <c r="SRX193" s="973"/>
      <c r="SRY193" s="973"/>
      <c r="SRZ193" s="973"/>
      <c r="SSA193" s="973"/>
      <c r="SSB193" s="973"/>
      <c r="SSC193" s="973"/>
      <c r="SSD193" s="973"/>
      <c r="SSE193" s="973"/>
      <c r="SSF193" s="973"/>
      <c r="SSG193" s="973"/>
      <c r="SSH193" s="973"/>
      <c r="SSI193" s="973"/>
      <c r="SSJ193" s="973"/>
      <c r="SSK193" s="973"/>
      <c r="SSL193" s="973"/>
      <c r="SSM193" s="973"/>
      <c r="SSN193" s="973"/>
      <c r="SSO193" s="973"/>
      <c r="SSP193" s="973"/>
      <c r="SSQ193" s="973"/>
      <c r="SSR193" s="973"/>
      <c r="SSS193" s="973"/>
      <c r="SST193" s="973"/>
      <c r="SSU193" s="973"/>
      <c r="SSV193" s="973"/>
      <c r="SSW193" s="973"/>
      <c r="SSX193" s="973"/>
      <c r="SSY193" s="973"/>
      <c r="SSZ193" s="973"/>
      <c r="STA193" s="973"/>
      <c r="STB193" s="973"/>
      <c r="STC193" s="973"/>
      <c r="STD193" s="973"/>
      <c r="STE193" s="973"/>
      <c r="STF193" s="973"/>
      <c r="STG193" s="973"/>
      <c r="STH193" s="973"/>
      <c r="STI193" s="973"/>
      <c r="STJ193" s="973"/>
      <c r="STK193" s="973"/>
      <c r="STL193" s="973"/>
      <c r="STM193" s="973"/>
      <c r="STN193" s="973"/>
      <c r="STO193" s="973"/>
      <c r="STP193" s="973"/>
      <c r="STQ193" s="973"/>
      <c r="STR193" s="973"/>
      <c r="STS193" s="973"/>
      <c r="STT193" s="973"/>
      <c r="STU193" s="973"/>
      <c r="STV193" s="973"/>
      <c r="STW193" s="973"/>
      <c r="STX193" s="973"/>
      <c r="STY193" s="973"/>
      <c r="STZ193" s="973"/>
      <c r="SUA193" s="973"/>
      <c r="SUB193" s="973"/>
      <c r="SUC193" s="973"/>
      <c r="SUD193" s="973"/>
      <c r="SUE193" s="973"/>
      <c r="SUF193" s="973"/>
      <c r="SUG193" s="973"/>
      <c r="SUH193" s="973"/>
      <c r="SUI193" s="973"/>
      <c r="SUJ193" s="973"/>
      <c r="SUK193" s="973"/>
      <c r="SUL193" s="973"/>
      <c r="SUM193" s="973"/>
      <c r="SUN193" s="973"/>
      <c r="SUO193" s="973"/>
      <c r="SUP193" s="973"/>
      <c r="SUQ193" s="973"/>
      <c r="SUR193" s="973"/>
      <c r="SUS193" s="973"/>
      <c r="SUT193" s="973"/>
      <c r="SUU193" s="973"/>
      <c r="SUV193" s="973"/>
      <c r="SUW193" s="973"/>
      <c r="SUX193" s="973"/>
      <c r="SUY193" s="973"/>
      <c r="SUZ193" s="973"/>
      <c r="SVA193" s="973"/>
      <c r="SVB193" s="973"/>
      <c r="SVC193" s="973"/>
      <c r="SVD193" s="973"/>
      <c r="SVE193" s="973"/>
      <c r="SVF193" s="973"/>
      <c r="SVG193" s="973"/>
      <c r="SVH193" s="973"/>
      <c r="SVI193" s="973"/>
      <c r="SVJ193" s="973"/>
      <c r="SVK193" s="973"/>
      <c r="SVL193" s="973"/>
      <c r="SVM193" s="973"/>
      <c r="SVN193" s="973"/>
      <c r="SVO193" s="973"/>
      <c r="SVP193" s="973"/>
      <c r="SVQ193" s="973"/>
      <c r="SVR193" s="973"/>
      <c r="SVS193" s="973"/>
      <c r="SVT193" s="973"/>
      <c r="SVU193" s="973"/>
      <c r="SVV193" s="973"/>
      <c r="SVW193" s="973"/>
      <c r="SVX193" s="973"/>
      <c r="SVY193" s="973"/>
      <c r="SVZ193" s="973"/>
      <c r="SWA193" s="973"/>
      <c r="SWB193" s="973"/>
      <c r="SWC193" s="973"/>
      <c r="SWD193" s="973"/>
      <c r="SWE193" s="973"/>
      <c r="SWF193" s="973"/>
      <c r="SWG193" s="973"/>
      <c r="SWH193" s="973"/>
      <c r="SWI193" s="973"/>
      <c r="SWJ193" s="973"/>
      <c r="SWK193" s="973"/>
      <c r="SWL193" s="973"/>
      <c r="SWM193" s="973"/>
      <c r="SWN193" s="973"/>
      <c r="SWO193" s="973"/>
      <c r="SWP193" s="973"/>
      <c r="SWQ193" s="973"/>
      <c r="SWR193" s="973"/>
      <c r="SWS193" s="973"/>
      <c r="SWT193" s="973"/>
      <c r="SWU193" s="973"/>
      <c r="SWV193" s="973"/>
      <c r="SWW193" s="973"/>
      <c r="SWX193" s="973"/>
      <c r="SWY193" s="973"/>
      <c r="SWZ193" s="973"/>
      <c r="SXA193" s="973"/>
      <c r="SXB193" s="973"/>
      <c r="SXC193" s="973"/>
      <c r="SXD193" s="973"/>
      <c r="SXE193" s="973"/>
      <c r="SXF193" s="973"/>
      <c r="SXG193" s="973"/>
      <c r="SXH193" s="973"/>
      <c r="SXI193" s="973"/>
      <c r="SXJ193" s="973"/>
      <c r="SXK193" s="973"/>
      <c r="SXL193" s="973"/>
      <c r="SXM193" s="973"/>
      <c r="SXN193" s="973"/>
      <c r="SXO193" s="973"/>
      <c r="SXP193" s="973"/>
      <c r="SXQ193" s="973"/>
      <c r="SXR193" s="973"/>
      <c r="SXS193" s="973"/>
      <c r="SXT193" s="973"/>
      <c r="SXU193" s="973"/>
      <c r="SXV193" s="973"/>
      <c r="SXW193" s="973"/>
      <c r="SXX193" s="973"/>
      <c r="SXY193" s="973"/>
      <c r="SXZ193" s="973"/>
      <c r="SYA193" s="973"/>
      <c r="SYB193" s="973"/>
      <c r="SYC193" s="973"/>
      <c r="SYD193" s="973"/>
      <c r="SYE193" s="973"/>
      <c r="SYF193" s="973"/>
      <c r="SYG193" s="973"/>
      <c r="SYH193" s="973"/>
      <c r="SYI193" s="973"/>
      <c r="SYJ193" s="973"/>
      <c r="SYK193" s="973"/>
      <c r="SYL193" s="973"/>
      <c r="SYM193" s="973"/>
      <c r="SYN193" s="973"/>
      <c r="SYO193" s="973"/>
      <c r="SYP193" s="973"/>
      <c r="SYQ193" s="973"/>
      <c r="SYR193" s="973"/>
      <c r="SYS193" s="973"/>
      <c r="SYT193" s="973"/>
      <c r="SYU193" s="973"/>
      <c r="SYV193" s="973"/>
      <c r="SYW193" s="973"/>
      <c r="SYX193" s="973"/>
      <c r="SYY193" s="973"/>
      <c r="SYZ193" s="973"/>
      <c r="SZA193" s="973"/>
      <c r="SZB193" s="973"/>
      <c r="SZC193" s="973"/>
      <c r="SZD193" s="973"/>
      <c r="SZE193" s="973"/>
      <c r="SZF193" s="973"/>
      <c r="SZG193" s="973"/>
      <c r="SZH193" s="973"/>
      <c r="SZI193" s="973"/>
      <c r="SZJ193" s="973"/>
      <c r="SZK193" s="973"/>
      <c r="SZL193" s="973"/>
      <c r="SZM193" s="973"/>
      <c r="SZN193" s="973"/>
      <c r="SZO193" s="973"/>
      <c r="SZP193" s="973"/>
      <c r="SZQ193" s="973"/>
      <c r="SZR193" s="973"/>
      <c r="SZS193" s="973"/>
      <c r="SZT193" s="973"/>
      <c r="SZU193" s="973"/>
      <c r="SZV193" s="973"/>
      <c r="SZW193" s="973"/>
      <c r="SZX193" s="973"/>
      <c r="SZY193" s="973"/>
      <c r="SZZ193" s="973"/>
      <c r="TAA193" s="973"/>
      <c r="TAB193" s="973"/>
      <c r="TAC193" s="973"/>
      <c r="TAD193" s="973"/>
      <c r="TAE193" s="973"/>
      <c r="TAF193" s="973"/>
      <c r="TAG193" s="973"/>
      <c r="TAH193" s="973"/>
      <c r="TAI193" s="973"/>
      <c r="TAJ193" s="973"/>
      <c r="TAK193" s="973"/>
      <c r="TAL193" s="973"/>
      <c r="TAM193" s="973"/>
      <c r="TAN193" s="973"/>
      <c r="TAO193" s="973"/>
      <c r="TAP193" s="973"/>
      <c r="TAQ193" s="973"/>
      <c r="TAR193" s="973"/>
      <c r="TAS193" s="973"/>
      <c r="TAT193" s="973"/>
      <c r="TAU193" s="973"/>
      <c r="TAV193" s="973"/>
      <c r="TAW193" s="973"/>
      <c r="TAX193" s="973"/>
      <c r="TAY193" s="973"/>
      <c r="TAZ193" s="973"/>
      <c r="TBA193" s="973"/>
      <c r="TBB193" s="973"/>
      <c r="TBC193" s="973"/>
      <c r="TBD193" s="973"/>
      <c r="TBE193" s="973"/>
      <c r="TBF193" s="973"/>
      <c r="TBG193" s="973"/>
      <c r="TBH193" s="973"/>
      <c r="TBI193" s="973"/>
      <c r="TBJ193" s="973"/>
      <c r="TBK193" s="973"/>
      <c r="TBL193" s="973"/>
      <c r="TBM193" s="973"/>
      <c r="TBN193" s="973"/>
      <c r="TBO193" s="973"/>
      <c r="TBP193" s="973"/>
      <c r="TBQ193" s="973"/>
      <c r="TBR193" s="973"/>
      <c r="TBS193" s="973"/>
      <c r="TBT193" s="973"/>
      <c r="TBU193" s="973"/>
      <c r="TBV193" s="973"/>
      <c r="TBW193" s="973"/>
      <c r="TBX193" s="973"/>
      <c r="TBY193" s="973"/>
      <c r="TBZ193" s="973"/>
      <c r="TCA193" s="973"/>
      <c r="TCB193" s="973"/>
      <c r="TCC193" s="973"/>
      <c r="TCD193" s="973"/>
      <c r="TCE193" s="973"/>
      <c r="TCF193" s="973"/>
      <c r="TCG193" s="973"/>
      <c r="TCH193" s="973"/>
      <c r="TCI193" s="973"/>
      <c r="TCJ193" s="973"/>
      <c r="TCK193" s="973"/>
      <c r="TCL193" s="973"/>
      <c r="TCM193" s="973"/>
      <c r="TCN193" s="973"/>
      <c r="TCO193" s="973"/>
      <c r="TCP193" s="973"/>
      <c r="TCQ193" s="973"/>
      <c r="TCR193" s="973"/>
      <c r="TCS193" s="973"/>
      <c r="TCT193" s="973"/>
      <c r="TCU193" s="973"/>
      <c r="TCV193" s="973"/>
      <c r="TCW193" s="973"/>
      <c r="TCX193" s="973"/>
      <c r="TCY193" s="973"/>
      <c r="TCZ193" s="973"/>
      <c r="TDA193" s="973"/>
      <c r="TDB193" s="973"/>
      <c r="TDC193" s="973"/>
      <c r="TDD193" s="973"/>
      <c r="TDE193" s="973"/>
      <c r="TDF193" s="973"/>
      <c r="TDG193" s="973"/>
      <c r="TDH193" s="973"/>
      <c r="TDI193" s="973"/>
      <c r="TDJ193" s="973"/>
      <c r="TDK193" s="973"/>
      <c r="TDL193" s="973"/>
      <c r="TDM193" s="973"/>
      <c r="TDN193" s="973"/>
      <c r="TDO193" s="973"/>
      <c r="TDP193" s="973"/>
      <c r="TDQ193" s="973"/>
      <c r="TDR193" s="973"/>
      <c r="TDS193" s="973"/>
      <c r="TDT193" s="973"/>
      <c r="TDU193" s="973"/>
      <c r="TDV193" s="973"/>
      <c r="TDW193" s="973"/>
      <c r="TDX193" s="973"/>
      <c r="TDY193" s="973"/>
      <c r="TDZ193" s="973"/>
      <c r="TEA193" s="973"/>
      <c r="TEB193" s="973"/>
      <c r="TEC193" s="973"/>
      <c r="TED193" s="973"/>
      <c r="TEE193" s="973"/>
      <c r="TEF193" s="973"/>
      <c r="TEG193" s="973"/>
      <c r="TEH193" s="973"/>
      <c r="TEI193" s="973"/>
      <c r="TEJ193" s="973"/>
      <c r="TEK193" s="973"/>
      <c r="TEL193" s="973"/>
      <c r="TEM193" s="973"/>
      <c r="TEN193" s="973"/>
      <c r="TEO193" s="973"/>
      <c r="TEP193" s="973"/>
      <c r="TEQ193" s="973"/>
      <c r="TER193" s="973"/>
      <c r="TES193" s="973"/>
      <c r="TET193" s="973"/>
      <c r="TEU193" s="973"/>
      <c r="TEV193" s="973"/>
      <c r="TEW193" s="973"/>
      <c r="TEX193" s="973"/>
      <c r="TEY193" s="973"/>
      <c r="TEZ193" s="973"/>
      <c r="TFA193" s="973"/>
      <c r="TFB193" s="973"/>
      <c r="TFC193" s="973"/>
      <c r="TFD193" s="973"/>
      <c r="TFE193" s="973"/>
      <c r="TFF193" s="973"/>
      <c r="TFG193" s="973"/>
      <c r="TFH193" s="973"/>
      <c r="TFI193" s="973"/>
      <c r="TFJ193" s="973"/>
      <c r="TFK193" s="973"/>
      <c r="TFL193" s="973"/>
      <c r="TFM193" s="973"/>
      <c r="TFN193" s="973"/>
      <c r="TFO193" s="973"/>
      <c r="TFP193" s="973"/>
      <c r="TFQ193" s="973"/>
      <c r="TFR193" s="973"/>
      <c r="TFS193" s="973"/>
      <c r="TFT193" s="973"/>
      <c r="TFU193" s="973"/>
      <c r="TFV193" s="973"/>
      <c r="TFW193" s="973"/>
      <c r="TFX193" s="973"/>
      <c r="TFY193" s="973"/>
      <c r="TFZ193" s="973"/>
      <c r="TGA193" s="973"/>
      <c r="TGB193" s="973"/>
      <c r="TGC193" s="973"/>
      <c r="TGD193" s="973"/>
      <c r="TGE193" s="973"/>
      <c r="TGF193" s="973"/>
      <c r="TGG193" s="973"/>
      <c r="TGH193" s="973"/>
      <c r="TGI193" s="973"/>
      <c r="TGJ193" s="973"/>
      <c r="TGK193" s="973"/>
      <c r="TGL193" s="973"/>
      <c r="TGM193" s="973"/>
      <c r="TGN193" s="973"/>
      <c r="TGO193" s="973"/>
      <c r="TGP193" s="973"/>
      <c r="TGQ193" s="973"/>
      <c r="TGR193" s="973"/>
      <c r="TGS193" s="973"/>
      <c r="TGT193" s="973"/>
      <c r="TGU193" s="973"/>
      <c r="TGV193" s="973"/>
      <c r="TGW193" s="973"/>
      <c r="TGX193" s="973"/>
      <c r="TGY193" s="973"/>
      <c r="TGZ193" s="973"/>
      <c r="THA193" s="973"/>
      <c r="THB193" s="973"/>
      <c r="THC193" s="973"/>
      <c r="THD193" s="973"/>
      <c r="THE193" s="973"/>
      <c r="THF193" s="973"/>
      <c r="THG193" s="973"/>
      <c r="THH193" s="973"/>
      <c r="THI193" s="973"/>
      <c r="THJ193" s="973"/>
      <c r="THK193" s="973"/>
      <c r="THL193" s="973"/>
      <c r="THM193" s="973"/>
      <c r="THN193" s="973"/>
      <c r="THO193" s="973"/>
      <c r="THP193" s="973"/>
      <c r="THQ193" s="973"/>
      <c r="THR193" s="973"/>
      <c r="THS193" s="973"/>
      <c r="THT193" s="973"/>
      <c r="THU193" s="973"/>
      <c r="THV193" s="973"/>
      <c r="THW193" s="973"/>
      <c r="THX193" s="973"/>
      <c r="THY193" s="973"/>
      <c r="THZ193" s="973"/>
      <c r="TIA193" s="973"/>
      <c r="TIB193" s="973"/>
      <c r="TIC193" s="973"/>
      <c r="TID193" s="973"/>
      <c r="TIE193" s="973"/>
      <c r="TIF193" s="973"/>
      <c r="TIG193" s="973"/>
      <c r="TIH193" s="973"/>
      <c r="TII193" s="973"/>
      <c r="TIJ193" s="973"/>
      <c r="TIK193" s="973"/>
      <c r="TIL193" s="973"/>
      <c r="TIM193" s="973"/>
      <c r="TIN193" s="973"/>
      <c r="TIO193" s="973"/>
      <c r="TIP193" s="973"/>
      <c r="TIQ193" s="973"/>
      <c r="TIR193" s="973"/>
      <c r="TIS193" s="973"/>
      <c r="TIT193" s="973"/>
      <c r="TIU193" s="973"/>
      <c r="TIV193" s="973"/>
      <c r="TIW193" s="973"/>
      <c r="TIX193" s="973"/>
      <c r="TIY193" s="973"/>
      <c r="TIZ193" s="973"/>
      <c r="TJA193" s="973"/>
      <c r="TJB193" s="973"/>
      <c r="TJC193" s="973"/>
      <c r="TJD193" s="973"/>
      <c r="TJE193" s="973"/>
      <c r="TJF193" s="973"/>
      <c r="TJG193" s="973"/>
      <c r="TJH193" s="973"/>
      <c r="TJI193" s="973"/>
      <c r="TJJ193" s="973"/>
      <c r="TJK193" s="973"/>
      <c r="TJL193" s="973"/>
      <c r="TJM193" s="973"/>
      <c r="TJN193" s="973"/>
      <c r="TJO193" s="973"/>
      <c r="TJP193" s="973"/>
      <c r="TJQ193" s="973"/>
      <c r="TJR193" s="973"/>
      <c r="TJS193" s="973"/>
      <c r="TJT193" s="973"/>
      <c r="TJU193" s="973"/>
      <c r="TJV193" s="973"/>
      <c r="TJW193" s="973"/>
      <c r="TJX193" s="973"/>
      <c r="TJY193" s="973"/>
      <c r="TJZ193" s="973"/>
      <c r="TKA193" s="973"/>
      <c r="TKB193" s="973"/>
      <c r="TKC193" s="973"/>
      <c r="TKD193" s="973"/>
      <c r="TKE193" s="973"/>
      <c r="TKF193" s="973"/>
      <c r="TKG193" s="973"/>
      <c r="TKH193" s="973"/>
      <c r="TKI193" s="973"/>
      <c r="TKJ193" s="973"/>
      <c r="TKK193" s="973"/>
      <c r="TKL193" s="973"/>
      <c r="TKM193" s="973"/>
      <c r="TKN193" s="973"/>
      <c r="TKO193" s="973"/>
      <c r="TKP193" s="973"/>
      <c r="TKQ193" s="973"/>
      <c r="TKR193" s="973"/>
      <c r="TKS193" s="973"/>
      <c r="TKT193" s="973"/>
      <c r="TKU193" s="973"/>
      <c r="TKV193" s="973"/>
      <c r="TKW193" s="973"/>
      <c r="TKX193" s="973"/>
      <c r="TKY193" s="973"/>
      <c r="TKZ193" s="973"/>
      <c r="TLA193" s="973"/>
      <c r="TLB193" s="973"/>
      <c r="TLC193" s="973"/>
      <c r="TLD193" s="973"/>
      <c r="TLE193" s="973"/>
      <c r="TLF193" s="973"/>
      <c r="TLG193" s="973"/>
      <c r="TLH193" s="973"/>
      <c r="TLI193" s="973"/>
      <c r="TLJ193" s="973"/>
      <c r="TLK193" s="973"/>
      <c r="TLL193" s="973"/>
      <c r="TLM193" s="973"/>
      <c r="TLN193" s="973"/>
      <c r="TLO193" s="973"/>
      <c r="TLP193" s="973"/>
      <c r="TLQ193" s="973"/>
      <c r="TLR193" s="973"/>
      <c r="TLS193" s="973"/>
      <c r="TLT193" s="973"/>
      <c r="TLU193" s="973"/>
      <c r="TLV193" s="973"/>
      <c r="TLW193" s="973"/>
      <c r="TLX193" s="973"/>
      <c r="TLY193" s="973"/>
      <c r="TLZ193" s="973"/>
      <c r="TMA193" s="973"/>
      <c r="TMB193" s="973"/>
      <c r="TMC193" s="973"/>
      <c r="TMD193" s="973"/>
      <c r="TME193" s="973"/>
      <c r="TMF193" s="973"/>
      <c r="TMG193" s="973"/>
      <c r="TMH193" s="973"/>
      <c r="TMI193" s="973"/>
      <c r="TMJ193" s="973"/>
      <c r="TMK193" s="973"/>
      <c r="TML193" s="973"/>
      <c r="TMM193" s="973"/>
      <c r="TMN193" s="973"/>
      <c r="TMO193" s="973"/>
      <c r="TMP193" s="973"/>
      <c r="TMQ193" s="973"/>
      <c r="TMR193" s="973"/>
      <c r="TMS193" s="973"/>
      <c r="TMT193" s="973"/>
      <c r="TMU193" s="973"/>
      <c r="TMV193" s="973"/>
      <c r="TMW193" s="973"/>
      <c r="TMX193" s="973"/>
      <c r="TMY193" s="973"/>
      <c r="TMZ193" s="973"/>
      <c r="TNA193" s="973"/>
      <c r="TNB193" s="973"/>
      <c r="TNC193" s="973"/>
      <c r="TND193" s="973"/>
      <c r="TNE193" s="973"/>
      <c r="TNF193" s="973"/>
      <c r="TNG193" s="973"/>
      <c r="TNH193" s="973"/>
      <c r="TNI193" s="973"/>
      <c r="TNJ193" s="973"/>
      <c r="TNK193" s="973"/>
      <c r="TNL193" s="973"/>
      <c r="TNM193" s="973"/>
      <c r="TNN193" s="973"/>
      <c r="TNO193" s="973"/>
      <c r="TNP193" s="973"/>
      <c r="TNQ193" s="973"/>
      <c r="TNR193" s="973"/>
      <c r="TNS193" s="973"/>
      <c r="TNT193" s="973"/>
      <c r="TNU193" s="973"/>
      <c r="TNV193" s="973"/>
      <c r="TNW193" s="973"/>
      <c r="TNX193" s="973"/>
      <c r="TNY193" s="973"/>
      <c r="TNZ193" s="973"/>
      <c r="TOA193" s="973"/>
      <c r="TOB193" s="973"/>
      <c r="TOC193" s="973"/>
      <c r="TOD193" s="973"/>
      <c r="TOE193" s="973"/>
      <c r="TOF193" s="973"/>
      <c r="TOG193" s="973"/>
      <c r="TOH193" s="973"/>
      <c r="TOI193" s="973"/>
      <c r="TOJ193" s="973"/>
      <c r="TOK193" s="973"/>
      <c r="TOL193" s="973"/>
      <c r="TOM193" s="973"/>
      <c r="TON193" s="973"/>
      <c r="TOO193" s="973"/>
      <c r="TOP193" s="973"/>
      <c r="TOQ193" s="973"/>
      <c r="TOR193" s="973"/>
      <c r="TOS193" s="973"/>
      <c r="TOT193" s="973"/>
      <c r="TOU193" s="973"/>
      <c r="TOV193" s="973"/>
      <c r="TOW193" s="973"/>
      <c r="TOX193" s="973"/>
      <c r="TOY193" s="973"/>
      <c r="TOZ193" s="973"/>
      <c r="TPA193" s="973"/>
      <c r="TPB193" s="973"/>
      <c r="TPC193" s="973"/>
      <c r="TPD193" s="973"/>
      <c r="TPE193" s="973"/>
      <c r="TPF193" s="973"/>
      <c r="TPG193" s="973"/>
      <c r="TPH193" s="973"/>
      <c r="TPI193" s="973"/>
      <c r="TPJ193" s="973"/>
      <c r="TPK193" s="973"/>
      <c r="TPL193" s="973"/>
      <c r="TPM193" s="973"/>
      <c r="TPN193" s="973"/>
      <c r="TPO193" s="973"/>
      <c r="TPP193" s="973"/>
      <c r="TPQ193" s="973"/>
      <c r="TPR193" s="973"/>
      <c r="TPS193" s="973"/>
      <c r="TPT193" s="973"/>
      <c r="TPU193" s="973"/>
      <c r="TPV193" s="973"/>
      <c r="TPW193" s="973"/>
      <c r="TPX193" s="973"/>
      <c r="TPY193" s="973"/>
      <c r="TPZ193" s="973"/>
      <c r="TQA193" s="973"/>
      <c r="TQB193" s="973"/>
      <c r="TQC193" s="973"/>
      <c r="TQD193" s="973"/>
      <c r="TQE193" s="973"/>
      <c r="TQF193" s="973"/>
      <c r="TQG193" s="973"/>
      <c r="TQH193" s="973"/>
      <c r="TQI193" s="973"/>
      <c r="TQJ193" s="973"/>
      <c r="TQK193" s="973"/>
      <c r="TQL193" s="973"/>
      <c r="TQM193" s="973"/>
      <c r="TQN193" s="973"/>
      <c r="TQO193" s="973"/>
      <c r="TQP193" s="973"/>
      <c r="TQQ193" s="973"/>
      <c r="TQR193" s="973"/>
      <c r="TQS193" s="973"/>
      <c r="TQT193" s="973"/>
      <c r="TQU193" s="973"/>
      <c r="TQV193" s="973"/>
      <c r="TQW193" s="973"/>
      <c r="TQX193" s="973"/>
      <c r="TQY193" s="973"/>
      <c r="TQZ193" s="973"/>
      <c r="TRA193" s="973"/>
      <c r="TRB193" s="973"/>
      <c r="TRC193" s="973"/>
      <c r="TRD193" s="973"/>
      <c r="TRE193" s="973"/>
      <c r="TRF193" s="973"/>
      <c r="TRG193" s="973"/>
      <c r="TRH193" s="973"/>
      <c r="TRI193" s="973"/>
      <c r="TRJ193" s="973"/>
      <c r="TRK193" s="973"/>
      <c r="TRL193" s="973"/>
      <c r="TRM193" s="973"/>
      <c r="TRN193" s="973"/>
      <c r="TRO193" s="973"/>
      <c r="TRP193" s="973"/>
      <c r="TRQ193" s="973"/>
      <c r="TRR193" s="973"/>
      <c r="TRS193" s="973"/>
      <c r="TRT193" s="973"/>
      <c r="TRU193" s="973"/>
      <c r="TRV193" s="973"/>
      <c r="TRW193" s="973"/>
      <c r="TRX193" s="973"/>
      <c r="TRY193" s="973"/>
      <c r="TRZ193" s="973"/>
      <c r="TSA193" s="973"/>
      <c r="TSB193" s="973"/>
      <c r="TSC193" s="973"/>
      <c r="TSD193" s="973"/>
      <c r="TSE193" s="973"/>
      <c r="TSF193" s="973"/>
      <c r="TSG193" s="973"/>
      <c r="TSH193" s="973"/>
      <c r="TSI193" s="973"/>
      <c r="TSJ193" s="973"/>
      <c r="TSK193" s="973"/>
      <c r="TSL193" s="973"/>
      <c r="TSM193" s="973"/>
      <c r="TSN193" s="973"/>
      <c r="TSO193" s="973"/>
      <c r="TSP193" s="973"/>
      <c r="TSQ193" s="973"/>
      <c r="TSR193" s="973"/>
      <c r="TSS193" s="973"/>
      <c r="TST193" s="973"/>
      <c r="TSU193" s="973"/>
      <c r="TSV193" s="973"/>
      <c r="TSW193" s="973"/>
      <c r="TSX193" s="973"/>
      <c r="TSY193" s="973"/>
      <c r="TSZ193" s="973"/>
      <c r="TTA193" s="973"/>
      <c r="TTB193" s="973"/>
      <c r="TTC193" s="973"/>
      <c r="TTD193" s="973"/>
      <c r="TTE193" s="973"/>
      <c r="TTF193" s="973"/>
      <c r="TTG193" s="973"/>
      <c r="TTH193" s="973"/>
      <c r="TTI193" s="973"/>
      <c r="TTJ193" s="973"/>
      <c r="TTK193" s="973"/>
      <c r="TTL193" s="973"/>
      <c r="TTM193" s="973"/>
      <c r="TTN193" s="973"/>
      <c r="TTO193" s="973"/>
      <c r="TTP193" s="973"/>
      <c r="TTQ193" s="973"/>
      <c r="TTR193" s="973"/>
      <c r="TTS193" s="973"/>
      <c r="TTT193" s="973"/>
      <c r="TTU193" s="973"/>
      <c r="TTV193" s="973"/>
      <c r="TTW193" s="973"/>
      <c r="TTX193" s="973"/>
      <c r="TTY193" s="973"/>
      <c r="TTZ193" s="973"/>
      <c r="TUA193" s="973"/>
      <c r="TUB193" s="973"/>
      <c r="TUC193" s="973"/>
      <c r="TUD193" s="973"/>
      <c r="TUE193" s="973"/>
      <c r="TUF193" s="973"/>
      <c r="TUG193" s="973"/>
      <c r="TUH193" s="973"/>
      <c r="TUI193" s="973"/>
      <c r="TUJ193" s="973"/>
      <c r="TUK193" s="973"/>
      <c r="TUL193" s="973"/>
      <c r="TUM193" s="973"/>
      <c r="TUN193" s="973"/>
      <c r="TUO193" s="973"/>
      <c r="TUP193" s="973"/>
      <c r="TUQ193" s="973"/>
      <c r="TUR193" s="973"/>
      <c r="TUS193" s="973"/>
      <c r="TUT193" s="973"/>
      <c r="TUU193" s="973"/>
      <c r="TUV193" s="973"/>
      <c r="TUW193" s="973"/>
      <c r="TUX193" s="973"/>
      <c r="TUY193" s="973"/>
      <c r="TUZ193" s="973"/>
      <c r="TVA193" s="973"/>
      <c r="TVB193" s="973"/>
      <c r="TVC193" s="973"/>
      <c r="TVD193" s="973"/>
      <c r="TVE193" s="973"/>
      <c r="TVF193" s="973"/>
      <c r="TVG193" s="973"/>
      <c r="TVH193" s="973"/>
      <c r="TVI193" s="973"/>
      <c r="TVJ193" s="973"/>
      <c r="TVK193" s="973"/>
      <c r="TVL193" s="973"/>
      <c r="TVM193" s="973"/>
      <c r="TVN193" s="973"/>
      <c r="TVO193" s="973"/>
      <c r="TVP193" s="973"/>
      <c r="TVQ193" s="973"/>
      <c r="TVR193" s="973"/>
      <c r="TVS193" s="973"/>
      <c r="TVT193" s="973"/>
      <c r="TVU193" s="973"/>
      <c r="TVV193" s="973"/>
      <c r="TVW193" s="973"/>
      <c r="TVX193" s="973"/>
      <c r="TVY193" s="973"/>
      <c r="TVZ193" s="973"/>
      <c r="TWA193" s="973"/>
      <c r="TWB193" s="973"/>
      <c r="TWC193" s="973"/>
      <c r="TWD193" s="973"/>
      <c r="TWE193" s="973"/>
      <c r="TWF193" s="973"/>
      <c r="TWG193" s="973"/>
      <c r="TWH193" s="973"/>
      <c r="TWI193" s="973"/>
      <c r="TWJ193" s="973"/>
      <c r="TWK193" s="973"/>
      <c r="TWL193" s="973"/>
      <c r="TWM193" s="973"/>
      <c r="TWN193" s="973"/>
      <c r="TWO193" s="973"/>
      <c r="TWP193" s="973"/>
      <c r="TWQ193" s="973"/>
      <c r="TWR193" s="973"/>
      <c r="TWS193" s="973"/>
      <c r="TWT193" s="973"/>
      <c r="TWU193" s="973"/>
      <c r="TWV193" s="973"/>
      <c r="TWW193" s="973"/>
      <c r="TWX193" s="973"/>
      <c r="TWY193" s="973"/>
      <c r="TWZ193" s="973"/>
      <c r="TXA193" s="973"/>
      <c r="TXB193" s="973"/>
      <c r="TXC193" s="973"/>
      <c r="TXD193" s="973"/>
      <c r="TXE193" s="973"/>
      <c r="TXF193" s="973"/>
      <c r="TXG193" s="973"/>
      <c r="TXH193" s="973"/>
      <c r="TXI193" s="973"/>
      <c r="TXJ193" s="973"/>
      <c r="TXK193" s="973"/>
      <c r="TXL193" s="973"/>
      <c r="TXM193" s="973"/>
      <c r="TXN193" s="973"/>
      <c r="TXO193" s="973"/>
      <c r="TXP193" s="973"/>
      <c r="TXQ193" s="973"/>
      <c r="TXR193" s="973"/>
      <c r="TXS193" s="973"/>
      <c r="TXT193" s="973"/>
      <c r="TXU193" s="973"/>
      <c r="TXV193" s="973"/>
      <c r="TXW193" s="973"/>
      <c r="TXX193" s="973"/>
      <c r="TXY193" s="973"/>
      <c r="TXZ193" s="973"/>
      <c r="TYA193" s="973"/>
      <c r="TYB193" s="973"/>
      <c r="TYC193" s="973"/>
      <c r="TYD193" s="973"/>
      <c r="TYE193" s="973"/>
      <c r="TYF193" s="973"/>
      <c r="TYG193" s="973"/>
      <c r="TYH193" s="973"/>
      <c r="TYI193" s="973"/>
      <c r="TYJ193" s="973"/>
      <c r="TYK193" s="973"/>
      <c r="TYL193" s="973"/>
      <c r="TYM193" s="973"/>
      <c r="TYN193" s="973"/>
      <c r="TYO193" s="973"/>
      <c r="TYP193" s="973"/>
      <c r="TYQ193" s="973"/>
      <c r="TYR193" s="973"/>
      <c r="TYS193" s="973"/>
      <c r="TYT193" s="973"/>
      <c r="TYU193" s="973"/>
      <c r="TYV193" s="973"/>
      <c r="TYW193" s="973"/>
      <c r="TYX193" s="973"/>
      <c r="TYY193" s="973"/>
      <c r="TYZ193" s="973"/>
      <c r="TZA193" s="973"/>
      <c r="TZB193" s="973"/>
      <c r="TZC193" s="973"/>
      <c r="TZD193" s="973"/>
      <c r="TZE193" s="973"/>
      <c r="TZF193" s="973"/>
      <c r="TZG193" s="973"/>
      <c r="TZH193" s="973"/>
      <c r="TZI193" s="973"/>
      <c r="TZJ193" s="973"/>
      <c r="TZK193" s="973"/>
      <c r="TZL193" s="973"/>
      <c r="TZM193" s="973"/>
      <c r="TZN193" s="973"/>
      <c r="TZO193" s="973"/>
      <c r="TZP193" s="973"/>
      <c r="TZQ193" s="973"/>
      <c r="TZR193" s="973"/>
      <c r="TZS193" s="973"/>
      <c r="TZT193" s="973"/>
      <c r="TZU193" s="973"/>
      <c r="TZV193" s="973"/>
      <c r="TZW193" s="973"/>
      <c r="TZX193" s="973"/>
      <c r="TZY193" s="973"/>
      <c r="TZZ193" s="973"/>
      <c r="UAA193" s="973"/>
      <c r="UAB193" s="973"/>
      <c r="UAC193" s="973"/>
      <c r="UAD193" s="973"/>
      <c r="UAE193" s="973"/>
      <c r="UAF193" s="973"/>
      <c r="UAG193" s="973"/>
      <c r="UAH193" s="973"/>
      <c r="UAI193" s="973"/>
      <c r="UAJ193" s="973"/>
      <c r="UAK193" s="973"/>
      <c r="UAL193" s="973"/>
      <c r="UAM193" s="973"/>
      <c r="UAN193" s="973"/>
      <c r="UAO193" s="973"/>
      <c r="UAP193" s="973"/>
      <c r="UAQ193" s="973"/>
      <c r="UAR193" s="973"/>
      <c r="UAS193" s="973"/>
      <c r="UAT193" s="973"/>
      <c r="UAU193" s="973"/>
      <c r="UAV193" s="973"/>
      <c r="UAW193" s="973"/>
      <c r="UAX193" s="973"/>
      <c r="UAY193" s="973"/>
      <c r="UAZ193" s="973"/>
      <c r="UBA193" s="973"/>
      <c r="UBB193" s="973"/>
      <c r="UBC193" s="973"/>
      <c r="UBD193" s="973"/>
      <c r="UBE193" s="973"/>
      <c r="UBF193" s="973"/>
      <c r="UBG193" s="973"/>
      <c r="UBH193" s="973"/>
      <c r="UBI193" s="973"/>
      <c r="UBJ193" s="973"/>
      <c r="UBK193" s="973"/>
      <c r="UBL193" s="973"/>
      <c r="UBM193" s="973"/>
      <c r="UBN193" s="973"/>
      <c r="UBO193" s="973"/>
      <c r="UBP193" s="973"/>
      <c r="UBQ193" s="973"/>
      <c r="UBR193" s="973"/>
      <c r="UBS193" s="973"/>
      <c r="UBT193" s="973"/>
      <c r="UBU193" s="973"/>
      <c r="UBV193" s="973"/>
      <c r="UBW193" s="973"/>
      <c r="UBX193" s="973"/>
      <c r="UBY193" s="973"/>
      <c r="UBZ193" s="973"/>
      <c r="UCA193" s="973"/>
      <c r="UCB193" s="973"/>
      <c r="UCC193" s="973"/>
      <c r="UCD193" s="973"/>
      <c r="UCE193" s="973"/>
      <c r="UCF193" s="973"/>
      <c r="UCG193" s="973"/>
      <c r="UCH193" s="973"/>
      <c r="UCI193" s="973"/>
      <c r="UCJ193" s="973"/>
      <c r="UCK193" s="973"/>
      <c r="UCL193" s="973"/>
      <c r="UCM193" s="973"/>
      <c r="UCN193" s="973"/>
      <c r="UCO193" s="973"/>
      <c r="UCP193" s="973"/>
      <c r="UCQ193" s="973"/>
      <c r="UCR193" s="973"/>
      <c r="UCS193" s="973"/>
      <c r="UCT193" s="973"/>
      <c r="UCU193" s="973"/>
      <c r="UCV193" s="973"/>
      <c r="UCW193" s="973"/>
      <c r="UCX193" s="973"/>
      <c r="UCY193" s="973"/>
      <c r="UCZ193" s="973"/>
      <c r="UDA193" s="973"/>
      <c r="UDB193" s="973"/>
      <c r="UDC193" s="973"/>
      <c r="UDD193" s="973"/>
      <c r="UDE193" s="973"/>
      <c r="UDF193" s="973"/>
      <c r="UDG193" s="973"/>
      <c r="UDH193" s="973"/>
      <c r="UDI193" s="973"/>
      <c r="UDJ193" s="973"/>
      <c r="UDK193" s="973"/>
      <c r="UDL193" s="973"/>
      <c r="UDM193" s="973"/>
      <c r="UDN193" s="973"/>
      <c r="UDO193" s="973"/>
      <c r="UDP193" s="973"/>
      <c r="UDQ193" s="973"/>
      <c r="UDR193" s="973"/>
      <c r="UDS193" s="973"/>
      <c r="UDT193" s="973"/>
      <c r="UDU193" s="973"/>
      <c r="UDV193" s="973"/>
      <c r="UDW193" s="973"/>
      <c r="UDX193" s="973"/>
      <c r="UDY193" s="973"/>
      <c r="UDZ193" s="973"/>
      <c r="UEA193" s="973"/>
      <c r="UEB193" s="973"/>
      <c r="UEC193" s="973"/>
      <c r="UED193" s="973"/>
      <c r="UEE193" s="973"/>
      <c r="UEF193" s="973"/>
      <c r="UEG193" s="973"/>
      <c r="UEH193" s="973"/>
      <c r="UEI193" s="973"/>
      <c r="UEJ193" s="973"/>
      <c r="UEK193" s="973"/>
      <c r="UEL193" s="973"/>
      <c r="UEM193" s="973"/>
      <c r="UEN193" s="973"/>
      <c r="UEO193" s="973"/>
      <c r="UEP193" s="973"/>
      <c r="UEQ193" s="973"/>
      <c r="UER193" s="973"/>
      <c r="UES193" s="973"/>
      <c r="UET193" s="973"/>
      <c r="UEU193" s="973"/>
      <c r="UEV193" s="973"/>
      <c r="UEW193" s="973"/>
      <c r="UEX193" s="973"/>
      <c r="UEY193" s="973"/>
      <c r="UEZ193" s="973"/>
      <c r="UFA193" s="973"/>
      <c r="UFB193" s="973"/>
      <c r="UFC193" s="973"/>
      <c r="UFD193" s="973"/>
      <c r="UFE193" s="973"/>
      <c r="UFF193" s="973"/>
      <c r="UFG193" s="973"/>
      <c r="UFH193" s="973"/>
      <c r="UFI193" s="973"/>
      <c r="UFJ193" s="973"/>
      <c r="UFK193" s="973"/>
      <c r="UFL193" s="973"/>
      <c r="UFM193" s="973"/>
      <c r="UFN193" s="973"/>
      <c r="UFO193" s="973"/>
      <c r="UFP193" s="973"/>
      <c r="UFQ193" s="973"/>
      <c r="UFR193" s="973"/>
      <c r="UFS193" s="973"/>
      <c r="UFT193" s="973"/>
      <c r="UFU193" s="973"/>
      <c r="UFV193" s="973"/>
      <c r="UFW193" s="973"/>
      <c r="UFX193" s="973"/>
      <c r="UFY193" s="973"/>
      <c r="UFZ193" s="973"/>
      <c r="UGA193" s="973"/>
      <c r="UGB193" s="973"/>
      <c r="UGC193" s="973"/>
      <c r="UGD193" s="973"/>
      <c r="UGE193" s="973"/>
      <c r="UGF193" s="973"/>
      <c r="UGG193" s="973"/>
      <c r="UGH193" s="973"/>
      <c r="UGI193" s="973"/>
      <c r="UGJ193" s="973"/>
      <c r="UGK193" s="973"/>
      <c r="UGL193" s="973"/>
      <c r="UGM193" s="973"/>
      <c r="UGN193" s="973"/>
      <c r="UGO193" s="973"/>
      <c r="UGP193" s="973"/>
      <c r="UGQ193" s="973"/>
      <c r="UGR193" s="973"/>
      <c r="UGS193" s="973"/>
      <c r="UGT193" s="973"/>
      <c r="UGU193" s="973"/>
      <c r="UGV193" s="973"/>
      <c r="UGW193" s="973"/>
      <c r="UGX193" s="973"/>
      <c r="UGY193" s="973"/>
      <c r="UGZ193" s="973"/>
      <c r="UHA193" s="973"/>
      <c r="UHB193" s="973"/>
      <c r="UHC193" s="973"/>
      <c r="UHD193" s="973"/>
      <c r="UHE193" s="973"/>
      <c r="UHF193" s="973"/>
      <c r="UHG193" s="973"/>
      <c r="UHH193" s="973"/>
      <c r="UHI193" s="973"/>
      <c r="UHJ193" s="973"/>
      <c r="UHK193" s="973"/>
      <c r="UHL193" s="973"/>
      <c r="UHM193" s="973"/>
      <c r="UHN193" s="973"/>
      <c r="UHO193" s="973"/>
      <c r="UHP193" s="973"/>
      <c r="UHQ193" s="973"/>
      <c r="UHR193" s="973"/>
      <c r="UHS193" s="973"/>
      <c r="UHT193" s="973"/>
      <c r="UHU193" s="973"/>
      <c r="UHV193" s="973"/>
      <c r="UHW193" s="973"/>
      <c r="UHX193" s="973"/>
      <c r="UHY193" s="973"/>
      <c r="UHZ193" s="973"/>
      <c r="UIA193" s="973"/>
      <c r="UIB193" s="973"/>
      <c r="UIC193" s="973"/>
      <c r="UID193" s="973"/>
      <c r="UIE193" s="973"/>
      <c r="UIF193" s="973"/>
      <c r="UIG193" s="973"/>
      <c r="UIH193" s="973"/>
      <c r="UII193" s="973"/>
      <c r="UIJ193" s="973"/>
      <c r="UIK193" s="973"/>
      <c r="UIL193" s="973"/>
      <c r="UIM193" s="973"/>
      <c r="UIN193" s="973"/>
      <c r="UIO193" s="973"/>
      <c r="UIP193" s="973"/>
      <c r="UIQ193" s="973"/>
      <c r="UIR193" s="973"/>
      <c r="UIS193" s="973"/>
      <c r="UIT193" s="973"/>
      <c r="UIU193" s="973"/>
      <c r="UIV193" s="973"/>
      <c r="UIW193" s="973"/>
      <c r="UIX193" s="973"/>
      <c r="UIY193" s="973"/>
      <c r="UIZ193" s="973"/>
      <c r="UJA193" s="973"/>
      <c r="UJB193" s="973"/>
      <c r="UJC193" s="973"/>
      <c r="UJD193" s="973"/>
      <c r="UJE193" s="973"/>
      <c r="UJF193" s="973"/>
      <c r="UJG193" s="973"/>
      <c r="UJH193" s="973"/>
      <c r="UJI193" s="973"/>
      <c r="UJJ193" s="973"/>
      <c r="UJK193" s="973"/>
      <c r="UJL193" s="973"/>
      <c r="UJM193" s="973"/>
      <c r="UJN193" s="973"/>
      <c r="UJO193" s="973"/>
      <c r="UJP193" s="973"/>
      <c r="UJQ193" s="973"/>
      <c r="UJR193" s="973"/>
      <c r="UJS193" s="973"/>
      <c r="UJT193" s="973"/>
      <c r="UJU193" s="973"/>
      <c r="UJV193" s="973"/>
      <c r="UJW193" s="973"/>
      <c r="UJX193" s="973"/>
      <c r="UJY193" s="973"/>
      <c r="UJZ193" s="973"/>
      <c r="UKA193" s="973"/>
      <c r="UKB193" s="973"/>
      <c r="UKC193" s="973"/>
      <c r="UKD193" s="973"/>
      <c r="UKE193" s="973"/>
      <c r="UKF193" s="973"/>
      <c r="UKG193" s="973"/>
      <c r="UKH193" s="973"/>
      <c r="UKI193" s="973"/>
      <c r="UKJ193" s="973"/>
      <c r="UKK193" s="973"/>
      <c r="UKL193" s="973"/>
      <c r="UKM193" s="973"/>
      <c r="UKN193" s="973"/>
      <c r="UKO193" s="973"/>
      <c r="UKP193" s="973"/>
      <c r="UKQ193" s="973"/>
      <c r="UKR193" s="973"/>
      <c r="UKS193" s="973"/>
      <c r="UKT193" s="973"/>
      <c r="UKU193" s="973"/>
      <c r="UKV193" s="973"/>
      <c r="UKW193" s="973"/>
      <c r="UKX193" s="973"/>
      <c r="UKY193" s="973"/>
      <c r="UKZ193" s="973"/>
      <c r="ULA193" s="973"/>
      <c r="ULB193" s="973"/>
      <c r="ULC193" s="973"/>
      <c r="ULD193" s="973"/>
      <c r="ULE193" s="973"/>
      <c r="ULF193" s="973"/>
      <c r="ULG193" s="973"/>
      <c r="ULH193" s="973"/>
      <c r="ULI193" s="973"/>
      <c r="ULJ193" s="973"/>
      <c r="ULK193" s="973"/>
      <c r="ULL193" s="973"/>
      <c r="ULM193" s="973"/>
      <c r="ULN193" s="973"/>
      <c r="ULO193" s="973"/>
      <c r="ULP193" s="973"/>
      <c r="ULQ193" s="973"/>
      <c r="ULR193" s="973"/>
      <c r="ULS193" s="973"/>
      <c r="ULT193" s="973"/>
      <c r="ULU193" s="973"/>
      <c r="ULV193" s="973"/>
      <c r="ULW193" s="973"/>
      <c r="ULX193" s="973"/>
      <c r="ULY193" s="973"/>
      <c r="ULZ193" s="973"/>
      <c r="UMA193" s="973"/>
      <c r="UMB193" s="973"/>
      <c r="UMC193" s="973"/>
      <c r="UMD193" s="973"/>
      <c r="UME193" s="973"/>
      <c r="UMF193" s="973"/>
      <c r="UMG193" s="973"/>
      <c r="UMH193" s="973"/>
      <c r="UMI193" s="973"/>
      <c r="UMJ193" s="973"/>
      <c r="UMK193" s="973"/>
      <c r="UML193" s="973"/>
      <c r="UMM193" s="973"/>
      <c r="UMN193" s="973"/>
      <c r="UMO193" s="973"/>
      <c r="UMP193" s="973"/>
      <c r="UMQ193" s="973"/>
      <c r="UMR193" s="973"/>
      <c r="UMS193" s="973"/>
      <c r="UMT193" s="973"/>
      <c r="UMU193" s="973"/>
      <c r="UMV193" s="973"/>
      <c r="UMW193" s="973"/>
      <c r="UMX193" s="973"/>
      <c r="UMY193" s="973"/>
      <c r="UMZ193" s="973"/>
      <c r="UNA193" s="973"/>
      <c r="UNB193" s="973"/>
      <c r="UNC193" s="973"/>
      <c r="UND193" s="973"/>
      <c r="UNE193" s="973"/>
      <c r="UNF193" s="973"/>
      <c r="UNG193" s="973"/>
      <c r="UNH193" s="973"/>
      <c r="UNI193" s="973"/>
      <c r="UNJ193" s="973"/>
      <c r="UNK193" s="973"/>
      <c r="UNL193" s="973"/>
      <c r="UNM193" s="973"/>
      <c r="UNN193" s="973"/>
      <c r="UNO193" s="973"/>
      <c r="UNP193" s="973"/>
      <c r="UNQ193" s="973"/>
      <c r="UNR193" s="973"/>
      <c r="UNS193" s="973"/>
      <c r="UNT193" s="973"/>
      <c r="UNU193" s="973"/>
      <c r="UNV193" s="973"/>
      <c r="UNW193" s="973"/>
      <c r="UNX193" s="973"/>
      <c r="UNY193" s="973"/>
      <c r="UNZ193" s="973"/>
      <c r="UOA193" s="973"/>
      <c r="UOB193" s="973"/>
      <c r="UOC193" s="973"/>
      <c r="UOD193" s="973"/>
      <c r="UOE193" s="973"/>
      <c r="UOF193" s="973"/>
      <c r="UOG193" s="973"/>
      <c r="UOH193" s="973"/>
      <c r="UOI193" s="973"/>
      <c r="UOJ193" s="973"/>
      <c r="UOK193" s="973"/>
      <c r="UOL193" s="973"/>
      <c r="UOM193" s="973"/>
      <c r="UON193" s="973"/>
      <c r="UOO193" s="973"/>
      <c r="UOP193" s="973"/>
      <c r="UOQ193" s="973"/>
      <c r="UOR193" s="973"/>
      <c r="UOS193" s="973"/>
      <c r="UOT193" s="973"/>
      <c r="UOU193" s="973"/>
      <c r="UOV193" s="973"/>
      <c r="UOW193" s="973"/>
      <c r="UOX193" s="973"/>
      <c r="UOY193" s="973"/>
      <c r="UOZ193" s="973"/>
      <c r="UPA193" s="973"/>
      <c r="UPB193" s="973"/>
      <c r="UPC193" s="973"/>
      <c r="UPD193" s="973"/>
      <c r="UPE193" s="973"/>
      <c r="UPF193" s="973"/>
      <c r="UPG193" s="973"/>
      <c r="UPH193" s="973"/>
      <c r="UPI193" s="973"/>
      <c r="UPJ193" s="973"/>
      <c r="UPK193" s="973"/>
      <c r="UPL193" s="973"/>
      <c r="UPM193" s="973"/>
      <c r="UPN193" s="973"/>
      <c r="UPO193" s="973"/>
      <c r="UPP193" s="973"/>
      <c r="UPQ193" s="973"/>
      <c r="UPR193" s="973"/>
      <c r="UPS193" s="973"/>
      <c r="UPT193" s="973"/>
      <c r="UPU193" s="973"/>
      <c r="UPV193" s="973"/>
      <c r="UPW193" s="973"/>
      <c r="UPX193" s="973"/>
      <c r="UPY193" s="973"/>
      <c r="UPZ193" s="973"/>
      <c r="UQA193" s="973"/>
      <c r="UQB193" s="973"/>
      <c r="UQC193" s="973"/>
      <c r="UQD193" s="973"/>
      <c r="UQE193" s="973"/>
      <c r="UQF193" s="973"/>
      <c r="UQG193" s="973"/>
      <c r="UQH193" s="973"/>
      <c r="UQI193" s="973"/>
      <c r="UQJ193" s="973"/>
      <c r="UQK193" s="973"/>
      <c r="UQL193" s="973"/>
      <c r="UQM193" s="973"/>
      <c r="UQN193" s="973"/>
      <c r="UQO193" s="973"/>
      <c r="UQP193" s="973"/>
      <c r="UQQ193" s="973"/>
      <c r="UQR193" s="973"/>
      <c r="UQS193" s="973"/>
      <c r="UQT193" s="973"/>
      <c r="UQU193" s="973"/>
      <c r="UQV193" s="973"/>
      <c r="UQW193" s="973"/>
      <c r="UQX193" s="973"/>
      <c r="UQY193" s="973"/>
      <c r="UQZ193" s="973"/>
      <c r="URA193" s="973"/>
      <c r="URB193" s="973"/>
      <c r="URC193" s="973"/>
      <c r="URD193" s="973"/>
      <c r="URE193" s="973"/>
      <c r="URF193" s="973"/>
      <c r="URG193" s="973"/>
      <c r="URH193" s="973"/>
      <c r="URI193" s="973"/>
      <c r="URJ193" s="973"/>
      <c r="URK193" s="973"/>
      <c r="URL193" s="973"/>
      <c r="URM193" s="973"/>
      <c r="URN193" s="973"/>
      <c r="URO193" s="973"/>
      <c r="URP193" s="973"/>
      <c r="URQ193" s="973"/>
      <c r="URR193" s="973"/>
      <c r="URS193" s="973"/>
      <c r="URT193" s="973"/>
      <c r="URU193" s="973"/>
      <c r="URV193" s="973"/>
      <c r="URW193" s="973"/>
      <c r="URX193" s="973"/>
      <c r="URY193" s="973"/>
      <c r="URZ193" s="973"/>
      <c r="USA193" s="973"/>
      <c r="USB193" s="973"/>
      <c r="USC193" s="973"/>
      <c r="USD193" s="973"/>
      <c r="USE193" s="973"/>
      <c r="USF193" s="973"/>
      <c r="USG193" s="973"/>
      <c r="USH193" s="973"/>
      <c r="USI193" s="973"/>
      <c r="USJ193" s="973"/>
      <c r="USK193" s="973"/>
      <c r="USL193" s="973"/>
      <c r="USM193" s="973"/>
      <c r="USN193" s="973"/>
      <c r="USO193" s="973"/>
      <c r="USP193" s="973"/>
      <c r="USQ193" s="973"/>
      <c r="USR193" s="973"/>
      <c r="USS193" s="973"/>
      <c r="UST193" s="973"/>
      <c r="USU193" s="973"/>
      <c r="USV193" s="973"/>
      <c r="USW193" s="973"/>
      <c r="USX193" s="973"/>
      <c r="USY193" s="973"/>
      <c r="USZ193" s="973"/>
      <c r="UTA193" s="973"/>
      <c r="UTB193" s="973"/>
      <c r="UTC193" s="973"/>
      <c r="UTD193" s="973"/>
      <c r="UTE193" s="973"/>
      <c r="UTF193" s="973"/>
      <c r="UTG193" s="973"/>
      <c r="UTH193" s="973"/>
      <c r="UTI193" s="973"/>
      <c r="UTJ193" s="973"/>
      <c r="UTK193" s="973"/>
      <c r="UTL193" s="973"/>
      <c r="UTM193" s="973"/>
      <c r="UTN193" s="973"/>
      <c r="UTO193" s="973"/>
      <c r="UTP193" s="973"/>
      <c r="UTQ193" s="973"/>
      <c r="UTR193" s="973"/>
      <c r="UTS193" s="973"/>
      <c r="UTT193" s="973"/>
      <c r="UTU193" s="973"/>
      <c r="UTV193" s="973"/>
      <c r="UTW193" s="973"/>
      <c r="UTX193" s="973"/>
      <c r="UTY193" s="973"/>
      <c r="UTZ193" s="973"/>
      <c r="UUA193" s="973"/>
      <c r="UUB193" s="973"/>
      <c r="UUC193" s="973"/>
      <c r="UUD193" s="973"/>
      <c r="UUE193" s="973"/>
      <c r="UUF193" s="973"/>
      <c r="UUG193" s="973"/>
      <c r="UUH193" s="973"/>
      <c r="UUI193" s="973"/>
      <c r="UUJ193" s="973"/>
      <c r="UUK193" s="973"/>
      <c r="UUL193" s="973"/>
      <c r="UUM193" s="973"/>
      <c r="UUN193" s="973"/>
      <c r="UUO193" s="973"/>
      <c r="UUP193" s="973"/>
      <c r="UUQ193" s="973"/>
      <c r="UUR193" s="973"/>
      <c r="UUS193" s="973"/>
      <c r="UUT193" s="973"/>
      <c r="UUU193" s="973"/>
      <c r="UUV193" s="973"/>
      <c r="UUW193" s="973"/>
      <c r="UUX193" s="973"/>
      <c r="UUY193" s="973"/>
      <c r="UUZ193" s="973"/>
      <c r="UVA193" s="973"/>
      <c r="UVB193" s="973"/>
      <c r="UVC193" s="973"/>
      <c r="UVD193" s="973"/>
      <c r="UVE193" s="973"/>
      <c r="UVF193" s="973"/>
      <c r="UVG193" s="973"/>
      <c r="UVH193" s="973"/>
      <c r="UVI193" s="973"/>
      <c r="UVJ193" s="973"/>
      <c r="UVK193" s="973"/>
      <c r="UVL193" s="973"/>
      <c r="UVM193" s="973"/>
      <c r="UVN193" s="973"/>
      <c r="UVO193" s="973"/>
      <c r="UVP193" s="973"/>
      <c r="UVQ193" s="973"/>
      <c r="UVR193" s="973"/>
      <c r="UVS193" s="973"/>
      <c r="UVT193" s="973"/>
      <c r="UVU193" s="973"/>
      <c r="UVV193" s="973"/>
      <c r="UVW193" s="973"/>
      <c r="UVX193" s="973"/>
      <c r="UVY193" s="973"/>
      <c r="UVZ193" s="973"/>
      <c r="UWA193" s="973"/>
      <c r="UWB193" s="973"/>
      <c r="UWC193" s="973"/>
      <c r="UWD193" s="973"/>
      <c r="UWE193" s="973"/>
      <c r="UWF193" s="973"/>
      <c r="UWG193" s="973"/>
      <c r="UWH193" s="973"/>
      <c r="UWI193" s="973"/>
      <c r="UWJ193" s="973"/>
      <c r="UWK193" s="973"/>
      <c r="UWL193" s="973"/>
      <c r="UWM193" s="973"/>
      <c r="UWN193" s="973"/>
      <c r="UWO193" s="973"/>
      <c r="UWP193" s="973"/>
      <c r="UWQ193" s="973"/>
      <c r="UWR193" s="973"/>
      <c r="UWS193" s="973"/>
      <c r="UWT193" s="973"/>
      <c r="UWU193" s="973"/>
      <c r="UWV193" s="973"/>
      <c r="UWW193" s="973"/>
      <c r="UWX193" s="973"/>
      <c r="UWY193" s="973"/>
      <c r="UWZ193" s="973"/>
      <c r="UXA193" s="973"/>
      <c r="UXB193" s="973"/>
      <c r="UXC193" s="973"/>
      <c r="UXD193" s="973"/>
      <c r="UXE193" s="973"/>
      <c r="UXF193" s="973"/>
      <c r="UXG193" s="973"/>
      <c r="UXH193" s="973"/>
      <c r="UXI193" s="973"/>
      <c r="UXJ193" s="973"/>
      <c r="UXK193" s="973"/>
      <c r="UXL193" s="973"/>
      <c r="UXM193" s="973"/>
      <c r="UXN193" s="973"/>
      <c r="UXO193" s="973"/>
      <c r="UXP193" s="973"/>
      <c r="UXQ193" s="973"/>
      <c r="UXR193" s="973"/>
      <c r="UXS193" s="973"/>
      <c r="UXT193" s="973"/>
      <c r="UXU193" s="973"/>
      <c r="UXV193" s="973"/>
      <c r="UXW193" s="973"/>
      <c r="UXX193" s="973"/>
      <c r="UXY193" s="973"/>
      <c r="UXZ193" s="973"/>
      <c r="UYA193" s="973"/>
      <c r="UYB193" s="973"/>
      <c r="UYC193" s="973"/>
      <c r="UYD193" s="973"/>
      <c r="UYE193" s="973"/>
      <c r="UYF193" s="973"/>
      <c r="UYG193" s="973"/>
      <c r="UYH193" s="973"/>
      <c r="UYI193" s="973"/>
      <c r="UYJ193" s="973"/>
      <c r="UYK193" s="973"/>
      <c r="UYL193" s="973"/>
      <c r="UYM193" s="973"/>
      <c r="UYN193" s="973"/>
      <c r="UYO193" s="973"/>
      <c r="UYP193" s="973"/>
      <c r="UYQ193" s="973"/>
      <c r="UYR193" s="973"/>
      <c r="UYS193" s="973"/>
      <c r="UYT193" s="973"/>
      <c r="UYU193" s="973"/>
      <c r="UYV193" s="973"/>
      <c r="UYW193" s="973"/>
      <c r="UYX193" s="973"/>
      <c r="UYY193" s="973"/>
      <c r="UYZ193" s="973"/>
      <c r="UZA193" s="973"/>
      <c r="UZB193" s="973"/>
      <c r="UZC193" s="973"/>
      <c r="UZD193" s="973"/>
      <c r="UZE193" s="973"/>
      <c r="UZF193" s="973"/>
      <c r="UZG193" s="973"/>
      <c r="UZH193" s="973"/>
      <c r="UZI193" s="973"/>
      <c r="UZJ193" s="973"/>
      <c r="UZK193" s="973"/>
      <c r="UZL193" s="973"/>
      <c r="UZM193" s="973"/>
      <c r="UZN193" s="973"/>
      <c r="UZO193" s="973"/>
      <c r="UZP193" s="973"/>
      <c r="UZQ193" s="973"/>
      <c r="UZR193" s="973"/>
      <c r="UZS193" s="973"/>
      <c r="UZT193" s="973"/>
      <c r="UZU193" s="973"/>
      <c r="UZV193" s="973"/>
      <c r="UZW193" s="973"/>
      <c r="UZX193" s="973"/>
      <c r="UZY193" s="973"/>
      <c r="UZZ193" s="973"/>
      <c r="VAA193" s="973"/>
      <c r="VAB193" s="973"/>
      <c r="VAC193" s="973"/>
      <c r="VAD193" s="973"/>
      <c r="VAE193" s="973"/>
      <c r="VAF193" s="973"/>
      <c r="VAG193" s="973"/>
      <c r="VAH193" s="973"/>
      <c r="VAI193" s="973"/>
      <c r="VAJ193" s="973"/>
      <c r="VAK193" s="973"/>
      <c r="VAL193" s="973"/>
      <c r="VAM193" s="973"/>
      <c r="VAN193" s="973"/>
      <c r="VAO193" s="973"/>
      <c r="VAP193" s="973"/>
      <c r="VAQ193" s="973"/>
      <c r="VAR193" s="973"/>
      <c r="VAS193" s="973"/>
      <c r="VAT193" s="973"/>
      <c r="VAU193" s="973"/>
      <c r="VAV193" s="973"/>
      <c r="VAW193" s="973"/>
      <c r="VAX193" s="973"/>
      <c r="VAY193" s="973"/>
      <c r="VAZ193" s="973"/>
      <c r="VBA193" s="973"/>
      <c r="VBB193" s="973"/>
      <c r="VBC193" s="973"/>
      <c r="VBD193" s="973"/>
      <c r="VBE193" s="973"/>
      <c r="VBF193" s="973"/>
      <c r="VBG193" s="973"/>
      <c r="VBH193" s="973"/>
      <c r="VBI193" s="973"/>
      <c r="VBJ193" s="973"/>
      <c r="VBK193" s="973"/>
      <c r="VBL193" s="973"/>
      <c r="VBM193" s="973"/>
      <c r="VBN193" s="973"/>
      <c r="VBO193" s="973"/>
      <c r="VBP193" s="973"/>
      <c r="VBQ193" s="973"/>
      <c r="VBR193" s="973"/>
      <c r="VBS193" s="973"/>
      <c r="VBT193" s="973"/>
      <c r="VBU193" s="973"/>
      <c r="VBV193" s="973"/>
      <c r="VBW193" s="973"/>
      <c r="VBX193" s="973"/>
      <c r="VBY193" s="973"/>
      <c r="VBZ193" s="973"/>
      <c r="VCA193" s="973"/>
      <c r="VCB193" s="973"/>
      <c r="VCC193" s="973"/>
      <c r="VCD193" s="973"/>
      <c r="VCE193" s="973"/>
      <c r="VCF193" s="973"/>
      <c r="VCG193" s="973"/>
      <c r="VCH193" s="973"/>
      <c r="VCI193" s="973"/>
      <c r="VCJ193" s="973"/>
      <c r="VCK193" s="973"/>
      <c r="VCL193" s="973"/>
      <c r="VCM193" s="973"/>
      <c r="VCN193" s="973"/>
      <c r="VCO193" s="973"/>
      <c r="VCP193" s="973"/>
      <c r="VCQ193" s="973"/>
      <c r="VCR193" s="973"/>
      <c r="VCS193" s="973"/>
      <c r="VCT193" s="973"/>
      <c r="VCU193" s="973"/>
      <c r="VCV193" s="973"/>
      <c r="VCW193" s="973"/>
      <c r="VCX193" s="973"/>
      <c r="VCY193" s="973"/>
      <c r="VCZ193" s="973"/>
      <c r="VDA193" s="973"/>
      <c r="VDB193" s="973"/>
      <c r="VDC193" s="973"/>
      <c r="VDD193" s="973"/>
      <c r="VDE193" s="973"/>
      <c r="VDF193" s="973"/>
      <c r="VDG193" s="973"/>
      <c r="VDH193" s="973"/>
      <c r="VDI193" s="973"/>
      <c r="VDJ193" s="973"/>
      <c r="VDK193" s="973"/>
      <c r="VDL193" s="973"/>
      <c r="VDM193" s="973"/>
      <c r="VDN193" s="973"/>
      <c r="VDO193" s="973"/>
      <c r="VDP193" s="973"/>
      <c r="VDQ193" s="973"/>
      <c r="VDR193" s="973"/>
      <c r="VDS193" s="973"/>
      <c r="VDT193" s="973"/>
      <c r="VDU193" s="973"/>
      <c r="VDV193" s="973"/>
      <c r="VDW193" s="973"/>
      <c r="VDX193" s="973"/>
      <c r="VDY193" s="973"/>
      <c r="VDZ193" s="973"/>
      <c r="VEA193" s="973"/>
      <c r="VEB193" s="973"/>
      <c r="VEC193" s="973"/>
      <c r="VED193" s="973"/>
      <c r="VEE193" s="973"/>
      <c r="VEF193" s="973"/>
      <c r="VEG193" s="973"/>
      <c r="VEH193" s="973"/>
      <c r="VEI193" s="973"/>
      <c r="VEJ193" s="973"/>
      <c r="VEK193" s="973"/>
      <c r="VEL193" s="973"/>
      <c r="VEM193" s="973"/>
      <c r="VEN193" s="973"/>
      <c r="VEO193" s="973"/>
      <c r="VEP193" s="973"/>
      <c r="VEQ193" s="973"/>
      <c r="VER193" s="973"/>
      <c r="VES193" s="973"/>
      <c r="VET193" s="973"/>
      <c r="VEU193" s="973"/>
      <c r="VEV193" s="973"/>
      <c r="VEW193" s="973"/>
      <c r="VEX193" s="973"/>
      <c r="VEY193" s="973"/>
      <c r="VEZ193" s="973"/>
      <c r="VFA193" s="973"/>
      <c r="VFB193" s="973"/>
      <c r="VFC193" s="973"/>
      <c r="VFD193" s="973"/>
      <c r="VFE193" s="973"/>
      <c r="VFF193" s="973"/>
      <c r="VFG193" s="973"/>
      <c r="VFH193" s="973"/>
      <c r="VFI193" s="973"/>
      <c r="VFJ193" s="973"/>
      <c r="VFK193" s="973"/>
      <c r="VFL193" s="973"/>
      <c r="VFM193" s="973"/>
      <c r="VFN193" s="973"/>
      <c r="VFO193" s="973"/>
      <c r="VFP193" s="973"/>
      <c r="VFQ193" s="973"/>
      <c r="VFR193" s="973"/>
      <c r="VFS193" s="973"/>
      <c r="VFT193" s="973"/>
      <c r="VFU193" s="973"/>
      <c r="VFV193" s="973"/>
      <c r="VFW193" s="973"/>
      <c r="VFX193" s="973"/>
      <c r="VFY193" s="973"/>
      <c r="VFZ193" s="973"/>
      <c r="VGA193" s="973"/>
      <c r="VGB193" s="973"/>
      <c r="VGC193" s="973"/>
      <c r="VGD193" s="973"/>
      <c r="VGE193" s="973"/>
      <c r="VGF193" s="973"/>
      <c r="VGG193" s="973"/>
      <c r="VGH193" s="973"/>
      <c r="VGI193" s="973"/>
      <c r="VGJ193" s="973"/>
      <c r="VGK193" s="973"/>
      <c r="VGL193" s="973"/>
      <c r="VGM193" s="973"/>
      <c r="VGN193" s="973"/>
      <c r="VGO193" s="973"/>
      <c r="VGP193" s="973"/>
      <c r="VGQ193" s="973"/>
      <c r="VGR193" s="973"/>
      <c r="VGS193" s="973"/>
      <c r="VGT193" s="973"/>
      <c r="VGU193" s="973"/>
      <c r="VGV193" s="973"/>
      <c r="VGW193" s="973"/>
      <c r="VGX193" s="973"/>
      <c r="VGY193" s="973"/>
      <c r="VGZ193" s="973"/>
      <c r="VHA193" s="973"/>
      <c r="VHB193" s="973"/>
      <c r="VHC193" s="973"/>
      <c r="VHD193" s="973"/>
      <c r="VHE193" s="973"/>
      <c r="VHF193" s="973"/>
      <c r="VHG193" s="973"/>
      <c r="VHH193" s="973"/>
      <c r="VHI193" s="973"/>
      <c r="VHJ193" s="973"/>
      <c r="VHK193" s="973"/>
      <c r="VHL193" s="973"/>
      <c r="VHM193" s="973"/>
      <c r="VHN193" s="973"/>
      <c r="VHO193" s="973"/>
      <c r="VHP193" s="973"/>
      <c r="VHQ193" s="973"/>
      <c r="VHR193" s="973"/>
      <c r="VHS193" s="973"/>
      <c r="VHT193" s="973"/>
      <c r="VHU193" s="973"/>
      <c r="VHV193" s="973"/>
      <c r="VHW193" s="973"/>
      <c r="VHX193" s="973"/>
      <c r="VHY193" s="973"/>
      <c r="VHZ193" s="973"/>
      <c r="VIA193" s="973"/>
      <c r="VIB193" s="973"/>
      <c r="VIC193" s="973"/>
      <c r="VID193" s="973"/>
      <c r="VIE193" s="973"/>
      <c r="VIF193" s="973"/>
      <c r="VIG193" s="973"/>
      <c r="VIH193" s="973"/>
      <c r="VII193" s="973"/>
      <c r="VIJ193" s="973"/>
      <c r="VIK193" s="973"/>
      <c r="VIL193" s="973"/>
      <c r="VIM193" s="973"/>
      <c r="VIN193" s="973"/>
      <c r="VIO193" s="973"/>
      <c r="VIP193" s="973"/>
      <c r="VIQ193" s="973"/>
      <c r="VIR193" s="973"/>
      <c r="VIS193" s="973"/>
      <c r="VIT193" s="973"/>
      <c r="VIU193" s="973"/>
      <c r="VIV193" s="973"/>
      <c r="VIW193" s="973"/>
      <c r="VIX193" s="973"/>
      <c r="VIY193" s="973"/>
      <c r="VIZ193" s="973"/>
      <c r="VJA193" s="973"/>
      <c r="VJB193" s="973"/>
      <c r="VJC193" s="973"/>
      <c r="VJD193" s="973"/>
      <c r="VJE193" s="973"/>
      <c r="VJF193" s="973"/>
      <c r="VJG193" s="973"/>
      <c r="VJH193" s="973"/>
      <c r="VJI193" s="973"/>
      <c r="VJJ193" s="973"/>
      <c r="VJK193" s="973"/>
      <c r="VJL193" s="973"/>
      <c r="VJM193" s="973"/>
      <c r="VJN193" s="973"/>
      <c r="VJO193" s="973"/>
      <c r="VJP193" s="973"/>
      <c r="VJQ193" s="973"/>
      <c r="VJR193" s="973"/>
      <c r="VJS193" s="973"/>
      <c r="VJT193" s="973"/>
      <c r="VJU193" s="973"/>
      <c r="VJV193" s="973"/>
      <c r="VJW193" s="973"/>
      <c r="VJX193" s="973"/>
      <c r="VJY193" s="973"/>
      <c r="VJZ193" s="973"/>
      <c r="VKA193" s="973"/>
      <c r="VKB193" s="973"/>
      <c r="VKC193" s="973"/>
      <c r="VKD193" s="973"/>
      <c r="VKE193" s="973"/>
      <c r="VKF193" s="973"/>
      <c r="VKG193" s="973"/>
      <c r="VKH193" s="973"/>
      <c r="VKI193" s="973"/>
      <c r="VKJ193" s="973"/>
      <c r="VKK193" s="973"/>
      <c r="VKL193" s="973"/>
      <c r="VKM193" s="973"/>
      <c r="VKN193" s="973"/>
      <c r="VKO193" s="973"/>
      <c r="VKP193" s="973"/>
      <c r="VKQ193" s="973"/>
      <c r="VKR193" s="973"/>
      <c r="VKS193" s="973"/>
      <c r="VKT193" s="973"/>
      <c r="VKU193" s="973"/>
      <c r="VKV193" s="973"/>
      <c r="VKW193" s="973"/>
      <c r="VKX193" s="973"/>
      <c r="VKY193" s="973"/>
      <c r="VKZ193" s="973"/>
      <c r="VLA193" s="973"/>
      <c r="VLB193" s="973"/>
      <c r="VLC193" s="973"/>
      <c r="VLD193" s="973"/>
      <c r="VLE193" s="973"/>
      <c r="VLF193" s="973"/>
      <c r="VLG193" s="973"/>
      <c r="VLH193" s="973"/>
      <c r="VLI193" s="973"/>
      <c r="VLJ193" s="973"/>
      <c r="VLK193" s="973"/>
      <c r="VLL193" s="973"/>
      <c r="VLM193" s="973"/>
      <c r="VLN193" s="973"/>
      <c r="VLO193" s="973"/>
      <c r="VLP193" s="973"/>
      <c r="VLQ193" s="973"/>
      <c r="VLR193" s="973"/>
      <c r="VLS193" s="973"/>
      <c r="VLT193" s="973"/>
      <c r="VLU193" s="973"/>
      <c r="VLV193" s="973"/>
      <c r="VLW193" s="973"/>
      <c r="VLX193" s="973"/>
      <c r="VLY193" s="973"/>
      <c r="VLZ193" s="973"/>
      <c r="VMA193" s="973"/>
      <c r="VMB193" s="973"/>
      <c r="VMC193" s="973"/>
      <c r="VMD193" s="973"/>
      <c r="VME193" s="973"/>
      <c r="VMF193" s="973"/>
      <c r="VMG193" s="973"/>
      <c r="VMH193" s="973"/>
      <c r="VMI193" s="973"/>
      <c r="VMJ193" s="973"/>
      <c r="VMK193" s="973"/>
      <c r="VML193" s="973"/>
      <c r="VMM193" s="973"/>
      <c r="VMN193" s="973"/>
      <c r="VMO193" s="973"/>
      <c r="VMP193" s="973"/>
      <c r="VMQ193" s="973"/>
      <c r="VMR193" s="973"/>
      <c r="VMS193" s="973"/>
      <c r="VMT193" s="973"/>
      <c r="VMU193" s="973"/>
      <c r="VMV193" s="973"/>
      <c r="VMW193" s="973"/>
      <c r="VMX193" s="973"/>
      <c r="VMY193" s="973"/>
      <c r="VMZ193" s="973"/>
      <c r="VNA193" s="973"/>
      <c r="VNB193" s="973"/>
      <c r="VNC193" s="973"/>
      <c r="VND193" s="973"/>
      <c r="VNE193" s="973"/>
      <c r="VNF193" s="973"/>
      <c r="VNG193" s="973"/>
      <c r="VNH193" s="973"/>
      <c r="VNI193" s="973"/>
      <c r="VNJ193" s="973"/>
      <c r="VNK193" s="973"/>
      <c r="VNL193" s="973"/>
      <c r="VNM193" s="973"/>
      <c r="VNN193" s="973"/>
      <c r="VNO193" s="973"/>
      <c r="VNP193" s="973"/>
      <c r="VNQ193" s="973"/>
      <c r="VNR193" s="973"/>
      <c r="VNS193" s="973"/>
      <c r="VNT193" s="973"/>
      <c r="VNU193" s="973"/>
      <c r="VNV193" s="973"/>
      <c r="VNW193" s="973"/>
      <c r="VNX193" s="973"/>
      <c r="VNY193" s="973"/>
      <c r="VNZ193" s="973"/>
      <c r="VOA193" s="973"/>
      <c r="VOB193" s="973"/>
      <c r="VOC193" s="973"/>
      <c r="VOD193" s="973"/>
      <c r="VOE193" s="973"/>
      <c r="VOF193" s="973"/>
      <c r="VOG193" s="973"/>
      <c r="VOH193" s="973"/>
      <c r="VOI193" s="973"/>
      <c r="VOJ193" s="973"/>
      <c r="VOK193" s="973"/>
      <c r="VOL193" s="973"/>
      <c r="VOM193" s="973"/>
      <c r="VON193" s="973"/>
      <c r="VOO193" s="973"/>
      <c r="VOP193" s="973"/>
      <c r="VOQ193" s="973"/>
      <c r="VOR193" s="973"/>
      <c r="VOS193" s="973"/>
      <c r="VOT193" s="973"/>
      <c r="VOU193" s="973"/>
      <c r="VOV193" s="973"/>
      <c r="VOW193" s="973"/>
      <c r="VOX193" s="973"/>
      <c r="VOY193" s="973"/>
      <c r="VOZ193" s="973"/>
      <c r="VPA193" s="973"/>
      <c r="VPB193" s="973"/>
      <c r="VPC193" s="973"/>
      <c r="VPD193" s="973"/>
      <c r="VPE193" s="973"/>
      <c r="VPF193" s="973"/>
      <c r="VPG193" s="973"/>
      <c r="VPH193" s="973"/>
      <c r="VPI193" s="973"/>
      <c r="VPJ193" s="973"/>
      <c r="VPK193" s="973"/>
      <c r="VPL193" s="973"/>
      <c r="VPM193" s="973"/>
      <c r="VPN193" s="973"/>
      <c r="VPO193" s="973"/>
      <c r="VPP193" s="973"/>
      <c r="VPQ193" s="973"/>
      <c r="VPR193" s="973"/>
      <c r="VPS193" s="973"/>
      <c r="VPT193" s="973"/>
      <c r="VPU193" s="973"/>
      <c r="VPV193" s="973"/>
      <c r="VPW193" s="973"/>
      <c r="VPX193" s="973"/>
      <c r="VPY193" s="973"/>
      <c r="VPZ193" s="973"/>
      <c r="VQA193" s="973"/>
      <c r="VQB193" s="973"/>
      <c r="VQC193" s="973"/>
      <c r="VQD193" s="973"/>
      <c r="VQE193" s="973"/>
      <c r="VQF193" s="973"/>
      <c r="VQG193" s="973"/>
      <c r="VQH193" s="973"/>
      <c r="VQI193" s="973"/>
      <c r="VQJ193" s="973"/>
      <c r="VQK193" s="973"/>
      <c r="VQL193" s="973"/>
      <c r="VQM193" s="973"/>
      <c r="VQN193" s="973"/>
      <c r="VQO193" s="973"/>
      <c r="VQP193" s="973"/>
      <c r="VQQ193" s="973"/>
      <c r="VQR193" s="973"/>
      <c r="VQS193" s="973"/>
      <c r="VQT193" s="973"/>
      <c r="VQU193" s="973"/>
      <c r="VQV193" s="973"/>
      <c r="VQW193" s="973"/>
      <c r="VQX193" s="973"/>
      <c r="VQY193" s="973"/>
      <c r="VQZ193" s="973"/>
      <c r="VRA193" s="973"/>
      <c r="VRB193" s="973"/>
      <c r="VRC193" s="973"/>
      <c r="VRD193" s="973"/>
      <c r="VRE193" s="973"/>
      <c r="VRF193" s="973"/>
      <c r="VRG193" s="973"/>
      <c r="VRH193" s="973"/>
      <c r="VRI193" s="973"/>
      <c r="VRJ193" s="973"/>
      <c r="VRK193" s="973"/>
      <c r="VRL193" s="973"/>
      <c r="VRM193" s="973"/>
      <c r="VRN193" s="973"/>
      <c r="VRO193" s="973"/>
      <c r="VRP193" s="973"/>
      <c r="VRQ193" s="973"/>
      <c r="VRR193" s="973"/>
      <c r="VRS193" s="973"/>
      <c r="VRT193" s="973"/>
      <c r="VRU193" s="973"/>
      <c r="VRV193" s="973"/>
      <c r="VRW193" s="973"/>
      <c r="VRX193" s="973"/>
      <c r="VRY193" s="973"/>
      <c r="VRZ193" s="973"/>
      <c r="VSA193" s="973"/>
      <c r="VSB193" s="973"/>
      <c r="VSC193" s="973"/>
      <c r="VSD193" s="973"/>
      <c r="VSE193" s="973"/>
      <c r="VSF193" s="973"/>
      <c r="VSG193" s="973"/>
      <c r="VSH193" s="973"/>
      <c r="VSI193" s="973"/>
      <c r="VSJ193" s="973"/>
      <c r="VSK193" s="973"/>
      <c r="VSL193" s="973"/>
      <c r="VSM193" s="973"/>
      <c r="VSN193" s="973"/>
      <c r="VSO193" s="973"/>
      <c r="VSP193" s="973"/>
      <c r="VSQ193" s="973"/>
      <c r="VSR193" s="973"/>
      <c r="VSS193" s="973"/>
      <c r="VST193" s="973"/>
      <c r="VSU193" s="973"/>
      <c r="VSV193" s="973"/>
      <c r="VSW193" s="973"/>
      <c r="VSX193" s="973"/>
      <c r="VSY193" s="973"/>
      <c r="VSZ193" s="973"/>
      <c r="VTA193" s="973"/>
      <c r="VTB193" s="973"/>
      <c r="VTC193" s="973"/>
      <c r="VTD193" s="973"/>
      <c r="VTE193" s="973"/>
      <c r="VTF193" s="973"/>
      <c r="VTG193" s="973"/>
      <c r="VTH193" s="973"/>
      <c r="VTI193" s="973"/>
      <c r="VTJ193" s="973"/>
      <c r="VTK193" s="973"/>
      <c r="VTL193" s="973"/>
      <c r="VTM193" s="973"/>
      <c r="VTN193" s="973"/>
      <c r="VTO193" s="973"/>
      <c r="VTP193" s="973"/>
      <c r="VTQ193" s="973"/>
      <c r="VTR193" s="973"/>
      <c r="VTS193" s="973"/>
      <c r="VTT193" s="973"/>
      <c r="VTU193" s="973"/>
      <c r="VTV193" s="973"/>
      <c r="VTW193" s="973"/>
      <c r="VTX193" s="973"/>
      <c r="VTY193" s="973"/>
      <c r="VTZ193" s="973"/>
      <c r="VUA193" s="973"/>
      <c r="VUB193" s="973"/>
      <c r="VUC193" s="973"/>
      <c r="VUD193" s="973"/>
      <c r="VUE193" s="973"/>
      <c r="VUF193" s="973"/>
      <c r="VUG193" s="973"/>
      <c r="VUH193" s="973"/>
      <c r="VUI193" s="973"/>
      <c r="VUJ193" s="973"/>
      <c r="VUK193" s="973"/>
      <c r="VUL193" s="973"/>
      <c r="VUM193" s="973"/>
      <c r="VUN193" s="973"/>
      <c r="VUO193" s="973"/>
      <c r="VUP193" s="973"/>
      <c r="VUQ193" s="973"/>
      <c r="VUR193" s="973"/>
      <c r="VUS193" s="973"/>
      <c r="VUT193" s="973"/>
      <c r="VUU193" s="973"/>
      <c r="VUV193" s="973"/>
      <c r="VUW193" s="973"/>
      <c r="VUX193" s="973"/>
      <c r="VUY193" s="973"/>
      <c r="VUZ193" s="973"/>
      <c r="VVA193" s="973"/>
      <c r="VVB193" s="973"/>
      <c r="VVC193" s="973"/>
      <c r="VVD193" s="973"/>
      <c r="VVE193" s="973"/>
      <c r="VVF193" s="973"/>
      <c r="VVG193" s="973"/>
      <c r="VVH193" s="973"/>
      <c r="VVI193" s="973"/>
      <c r="VVJ193" s="973"/>
      <c r="VVK193" s="973"/>
      <c r="VVL193" s="973"/>
      <c r="VVM193" s="973"/>
      <c r="VVN193" s="973"/>
      <c r="VVO193" s="973"/>
      <c r="VVP193" s="973"/>
      <c r="VVQ193" s="973"/>
      <c r="VVR193" s="973"/>
      <c r="VVS193" s="973"/>
      <c r="VVT193" s="973"/>
      <c r="VVU193" s="973"/>
      <c r="VVV193" s="973"/>
      <c r="VVW193" s="973"/>
      <c r="VVX193" s="973"/>
      <c r="VVY193" s="973"/>
      <c r="VVZ193" s="973"/>
      <c r="VWA193" s="973"/>
      <c r="VWB193" s="973"/>
      <c r="VWC193" s="973"/>
      <c r="VWD193" s="973"/>
      <c r="VWE193" s="973"/>
      <c r="VWF193" s="973"/>
      <c r="VWG193" s="973"/>
      <c r="VWH193" s="973"/>
      <c r="VWI193" s="973"/>
      <c r="VWJ193" s="973"/>
      <c r="VWK193" s="973"/>
      <c r="VWL193" s="973"/>
      <c r="VWM193" s="973"/>
      <c r="VWN193" s="973"/>
      <c r="VWO193" s="973"/>
      <c r="VWP193" s="973"/>
      <c r="VWQ193" s="973"/>
      <c r="VWR193" s="973"/>
      <c r="VWS193" s="973"/>
      <c r="VWT193" s="973"/>
      <c r="VWU193" s="973"/>
      <c r="VWV193" s="973"/>
      <c r="VWW193" s="973"/>
      <c r="VWX193" s="973"/>
      <c r="VWY193" s="973"/>
      <c r="VWZ193" s="973"/>
      <c r="VXA193" s="973"/>
      <c r="VXB193" s="973"/>
      <c r="VXC193" s="973"/>
      <c r="VXD193" s="973"/>
      <c r="VXE193" s="973"/>
      <c r="VXF193" s="973"/>
      <c r="VXG193" s="973"/>
      <c r="VXH193" s="973"/>
      <c r="VXI193" s="973"/>
      <c r="VXJ193" s="973"/>
      <c r="VXK193" s="973"/>
      <c r="VXL193" s="973"/>
      <c r="VXM193" s="973"/>
      <c r="VXN193" s="973"/>
      <c r="VXO193" s="973"/>
      <c r="VXP193" s="973"/>
      <c r="VXQ193" s="973"/>
      <c r="VXR193" s="973"/>
      <c r="VXS193" s="973"/>
      <c r="VXT193" s="973"/>
      <c r="VXU193" s="973"/>
      <c r="VXV193" s="973"/>
      <c r="VXW193" s="973"/>
      <c r="VXX193" s="973"/>
      <c r="VXY193" s="973"/>
      <c r="VXZ193" s="973"/>
      <c r="VYA193" s="973"/>
      <c r="VYB193" s="973"/>
      <c r="VYC193" s="973"/>
      <c r="VYD193" s="973"/>
      <c r="VYE193" s="973"/>
      <c r="VYF193" s="973"/>
      <c r="VYG193" s="973"/>
      <c r="VYH193" s="973"/>
      <c r="VYI193" s="973"/>
      <c r="VYJ193" s="973"/>
      <c r="VYK193" s="973"/>
      <c r="VYL193" s="973"/>
      <c r="VYM193" s="973"/>
      <c r="VYN193" s="973"/>
      <c r="VYO193" s="973"/>
      <c r="VYP193" s="973"/>
      <c r="VYQ193" s="973"/>
      <c r="VYR193" s="973"/>
      <c r="VYS193" s="973"/>
      <c r="VYT193" s="973"/>
      <c r="VYU193" s="973"/>
      <c r="VYV193" s="973"/>
      <c r="VYW193" s="973"/>
      <c r="VYX193" s="973"/>
      <c r="VYY193" s="973"/>
      <c r="VYZ193" s="973"/>
      <c r="VZA193" s="973"/>
      <c r="VZB193" s="973"/>
      <c r="VZC193" s="973"/>
      <c r="VZD193" s="973"/>
      <c r="VZE193" s="973"/>
      <c r="VZF193" s="973"/>
      <c r="VZG193" s="973"/>
      <c r="VZH193" s="973"/>
      <c r="VZI193" s="973"/>
      <c r="VZJ193" s="973"/>
      <c r="VZK193" s="973"/>
      <c r="VZL193" s="973"/>
      <c r="VZM193" s="973"/>
      <c r="VZN193" s="973"/>
      <c r="VZO193" s="973"/>
      <c r="VZP193" s="973"/>
      <c r="VZQ193" s="973"/>
      <c r="VZR193" s="973"/>
      <c r="VZS193" s="973"/>
      <c r="VZT193" s="973"/>
      <c r="VZU193" s="973"/>
      <c r="VZV193" s="973"/>
      <c r="VZW193" s="973"/>
      <c r="VZX193" s="973"/>
      <c r="VZY193" s="973"/>
      <c r="VZZ193" s="973"/>
      <c r="WAA193" s="973"/>
      <c r="WAB193" s="973"/>
      <c r="WAC193" s="973"/>
      <c r="WAD193" s="973"/>
      <c r="WAE193" s="973"/>
      <c r="WAF193" s="973"/>
      <c r="WAG193" s="973"/>
      <c r="WAH193" s="973"/>
      <c r="WAI193" s="973"/>
      <c r="WAJ193" s="973"/>
      <c r="WAK193" s="973"/>
      <c r="WAL193" s="973"/>
      <c r="WAM193" s="973"/>
      <c r="WAN193" s="973"/>
      <c r="WAO193" s="973"/>
      <c r="WAP193" s="973"/>
      <c r="WAQ193" s="973"/>
      <c r="WAR193" s="973"/>
      <c r="WAS193" s="973"/>
      <c r="WAT193" s="973"/>
      <c r="WAU193" s="973"/>
      <c r="WAV193" s="973"/>
      <c r="WAW193" s="973"/>
      <c r="WAX193" s="973"/>
      <c r="WAY193" s="973"/>
      <c r="WAZ193" s="973"/>
      <c r="WBA193" s="973"/>
      <c r="WBB193" s="973"/>
      <c r="WBC193" s="973"/>
      <c r="WBD193" s="973"/>
      <c r="WBE193" s="973"/>
      <c r="WBF193" s="973"/>
      <c r="WBG193" s="973"/>
      <c r="WBH193" s="973"/>
      <c r="WBI193" s="973"/>
      <c r="WBJ193" s="973"/>
      <c r="WBK193" s="973"/>
      <c r="WBL193" s="973"/>
      <c r="WBM193" s="973"/>
      <c r="WBN193" s="973"/>
      <c r="WBO193" s="973"/>
      <c r="WBP193" s="973"/>
      <c r="WBQ193" s="973"/>
      <c r="WBR193" s="973"/>
      <c r="WBS193" s="973"/>
      <c r="WBT193" s="973"/>
      <c r="WBU193" s="973"/>
      <c r="WBV193" s="973"/>
      <c r="WBW193" s="973"/>
      <c r="WBX193" s="973"/>
      <c r="WBY193" s="973"/>
      <c r="WBZ193" s="973"/>
      <c r="WCA193" s="973"/>
      <c r="WCB193" s="973"/>
      <c r="WCC193" s="973"/>
      <c r="WCD193" s="973"/>
      <c r="WCE193" s="973"/>
      <c r="WCF193" s="973"/>
      <c r="WCG193" s="973"/>
      <c r="WCH193" s="973"/>
      <c r="WCI193" s="973"/>
      <c r="WCJ193" s="973"/>
      <c r="WCK193" s="973"/>
      <c r="WCL193" s="973"/>
      <c r="WCM193" s="973"/>
      <c r="WCN193" s="973"/>
      <c r="WCO193" s="973"/>
      <c r="WCP193" s="973"/>
      <c r="WCQ193" s="973"/>
      <c r="WCR193" s="973"/>
      <c r="WCS193" s="973"/>
      <c r="WCT193" s="973"/>
      <c r="WCU193" s="973"/>
      <c r="WCV193" s="973"/>
      <c r="WCW193" s="973"/>
      <c r="WCX193" s="973"/>
      <c r="WCY193" s="973"/>
      <c r="WCZ193" s="973"/>
      <c r="WDA193" s="973"/>
      <c r="WDB193" s="973"/>
      <c r="WDC193" s="973"/>
      <c r="WDD193" s="973"/>
      <c r="WDE193" s="973"/>
      <c r="WDF193" s="973"/>
      <c r="WDG193" s="973"/>
      <c r="WDH193" s="973"/>
      <c r="WDI193" s="973"/>
      <c r="WDJ193" s="973"/>
      <c r="WDK193" s="973"/>
      <c r="WDL193" s="973"/>
      <c r="WDM193" s="973"/>
      <c r="WDN193" s="973"/>
      <c r="WDO193" s="973"/>
      <c r="WDP193" s="973"/>
      <c r="WDQ193" s="973"/>
      <c r="WDR193" s="973"/>
      <c r="WDS193" s="973"/>
      <c r="WDT193" s="973"/>
      <c r="WDU193" s="973"/>
      <c r="WDV193" s="973"/>
      <c r="WDW193" s="973"/>
      <c r="WDX193" s="973"/>
      <c r="WDY193" s="973"/>
      <c r="WDZ193" s="973"/>
      <c r="WEA193" s="973"/>
      <c r="WEB193" s="973"/>
      <c r="WEC193" s="973"/>
      <c r="WED193" s="973"/>
      <c r="WEE193" s="973"/>
      <c r="WEF193" s="973"/>
      <c r="WEG193" s="973"/>
      <c r="WEH193" s="973"/>
      <c r="WEI193" s="973"/>
      <c r="WEJ193" s="973"/>
      <c r="WEK193" s="973"/>
      <c r="WEL193" s="973"/>
      <c r="WEM193" s="973"/>
      <c r="WEN193" s="973"/>
      <c r="WEO193" s="973"/>
      <c r="WEP193" s="973"/>
      <c r="WEQ193" s="973"/>
      <c r="WER193" s="973"/>
      <c r="WES193" s="973"/>
      <c r="WET193" s="973"/>
      <c r="WEU193" s="973"/>
      <c r="WEV193" s="973"/>
      <c r="WEW193" s="973"/>
      <c r="WEX193" s="973"/>
      <c r="WEY193" s="973"/>
      <c r="WEZ193" s="973"/>
      <c r="WFA193" s="973"/>
      <c r="WFB193" s="973"/>
      <c r="WFC193" s="973"/>
      <c r="WFD193" s="973"/>
      <c r="WFE193" s="973"/>
      <c r="WFF193" s="973"/>
      <c r="WFG193" s="973"/>
      <c r="WFH193" s="973"/>
      <c r="WFI193" s="973"/>
      <c r="WFJ193" s="973"/>
      <c r="WFK193" s="973"/>
      <c r="WFL193" s="973"/>
      <c r="WFM193" s="973"/>
      <c r="WFN193" s="973"/>
      <c r="WFO193" s="973"/>
      <c r="WFP193" s="973"/>
      <c r="WFQ193" s="973"/>
      <c r="WFR193" s="973"/>
      <c r="WFS193" s="973"/>
      <c r="WFT193" s="973"/>
      <c r="WFU193" s="973"/>
      <c r="WFV193" s="973"/>
      <c r="WFW193" s="973"/>
      <c r="WFX193" s="973"/>
      <c r="WFY193" s="973"/>
      <c r="WFZ193" s="973"/>
      <c r="WGA193" s="973"/>
      <c r="WGB193" s="973"/>
      <c r="WGC193" s="973"/>
      <c r="WGD193" s="973"/>
      <c r="WGE193" s="973"/>
      <c r="WGF193" s="973"/>
      <c r="WGG193" s="973"/>
      <c r="WGH193" s="973"/>
      <c r="WGI193" s="973"/>
      <c r="WGJ193" s="973"/>
      <c r="WGK193" s="973"/>
      <c r="WGL193" s="973"/>
      <c r="WGM193" s="973"/>
      <c r="WGN193" s="973"/>
      <c r="WGO193" s="973"/>
      <c r="WGP193" s="973"/>
      <c r="WGQ193" s="973"/>
      <c r="WGR193" s="973"/>
      <c r="WGS193" s="973"/>
      <c r="WGT193" s="973"/>
      <c r="WGU193" s="973"/>
      <c r="WGV193" s="973"/>
      <c r="WGW193" s="973"/>
      <c r="WGX193" s="973"/>
      <c r="WGY193" s="973"/>
      <c r="WGZ193" s="973"/>
      <c r="WHA193" s="973"/>
      <c r="WHB193" s="973"/>
      <c r="WHC193" s="973"/>
      <c r="WHD193" s="973"/>
      <c r="WHE193" s="973"/>
      <c r="WHF193" s="973"/>
      <c r="WHG193" s="973"/>
      <c r="WHH193" s="973"/>
      <c r="WHI193" s="973"/>
      <c r="WHJ193" s="973"/>
      <c r="WHK193" s="973"/>
      <c r="WHL193" s="973"/>
      <c r="WHM193" s="973"/>
      <c r="WHN193" s="973"/>
      <c r="WHO193" s="973"/>
      <c r="WHP193" s="973"/>
      <c r="WHQ193" s="973"/>
      <c r="WHR193" s="973"/>
      <c r="WHS193" s="973"/>
      <c r="WHT193" s="973"/>
      <c r="WHU193" s="973"/>
      <c r="WHV193" s="973"/>
      <c r="WHW193" s="973"/>
      <c r="WHX193" s="973"/>
      <c r="WHY193" s="973"/>
      <c r="WHZ193" s="973"/>
      <c r="WIA193" s="973"/>
      <c r="WIB193" s="973"/>
      <c r="WIC193" s="973"/>
      <c r="WID193" s="973"/>
      <c r="WIE193" s="973"/>
      <c r="WIF193" s="973"/>
      <c r="WIG193" s="973"/>
      <c r="WIH193" s="973"/>
      <c r="WII193" s="973"/>
      <c r="WIJ193" s="973"/>
      <c r="WIK193" s="973"/>
      <c r="WIL193" s="973"/>
      <c r="WIM193" s="973"/>
      <c r="WIN193" s="973"/>
      <c r="WIO193" s="973"/>
      <c r="WIP193" s="973"/>
      <c r="WIQ193" s="973"/>
      <c r="WIR193" s="973"/>
      <c r="WIS193" s="973"/>
      <c r="WIT193" s="973"/>
      <c r="WIU193" s="973"/>
      <c r="WIV193" s="973"/>
      <c r="WIW193" s="973"/>
      <c r="WIX193" s="973"/>
      <c r="WIY193" s="973"/>
      <c r="WIZ193" s="973"/>
      <c r="WJA193" s="973"/>
      <c r="WJB193" s="973"/>
      <c r="WJC193" s="973"/>
      <c r="WJD193" s="973"/>
      <c r="WJE193" s="973"/>
      <c r="WJF193" s="973"/>
      <c r="WJG193" s="973"/>
      <c r="WJH193" s="973"/>
      <c r="WJI193" s="973"/>
      <c r="WJJ193" s="973"/>
      <c r="WJK193" s="973"/>
      <c r="WJL193" s="973"/>
      <c r="WJM193" s="973"/>
      <c r="WJN193" s="973"/>
      <c r="WJO193" s="973"/>
      <c r="WJP193" s="973"/>
      <c r="WJQ193" s="973"/>
      <c r="WJR193" s="973"/>
      <c r="WJS193" s="973"/>
      <c r="WJT193" s="973"/>
      <c r="WJU193" s="973"/>
      <c r="WJV193" s="973"/>
      <c r="WJW193" s="973"/>
      <c r="WJX193" s="973"/>
      <c r="WJY193" s="973"/>
      <c r="WJZ193" s="973"/>
      <c r="WKA193" s="973"/>
      <c r="WKB193" s="973"/>
      <c r="WKC193" s="973"/>
      <c r="WKD193" s="973"/>
      <c r="WKE193" s="973"/>
      <c r="WKF193" s="973"/>
      <c r="WKG193" s="973"/>
      <c r="WKH193" s="973"/>
      <c r="WKI193" s="973"/>
      <c r="WKJ193" s="973"/>
      <c r="WKK193" s="973"/>
      <c r="WKL193" s="973"/>
      <c r="WKM193" s="973"/>
      <c r="WKN193" s="973"/>
      <c r="WKO193" s="973"/>
      <c r="WKP193" s="973"/>
      <c r="WKQ193" s="973"/>
      <c r="WKR193" s="973"/>
      <c r="WKS193" s="973"/>
      <c r="WKT193" s="973"/>
      <c r="WKU193" s="973"/>
      <c r="WKV193" s="973"/>
      <c r="WKW193" s="973"/>
      <c r="WKX193" s="973"/>
      <c r="WKY193" s="973"/>
      <c r="WKZ193" s="973"/>
      <c r="WLA193" s="973"/>
      <c r="WLB193" s="973"/>
      <c r="WLC193" s="973"/>
      <c r="WLD193" s="973"/>
      <c r="WLE193" s="973"/>
      <c r="WLF193" s="973"/>
      <c r="WLG193" s="973"/>
      <c r="WLH193" s="973"/>
      <c r="WLI193" s="973"/>
      <c r="WLJ193" s="973"/>
      <c r="WLK193" s="973"/>
      <c r="WLL193" s="973"/>
      <c r="WLM193" s="973"/>
      <c r="WLN193" s="973"/>
      <c r="WLO193" s="973"/>
      <c r="WLP193" s="973"/>
      <c r="WLQ193" s="973"/>
      <c r="WLR193" s="973"/>
      <c r="WLS193" s="973"/>
      <c r="WLT193" s="973"/>
      <c r="WLU193" s="973"/>
      <c r="WLV193" s="973"/>
      <c r="WLW193" s="973"/>
      <c r="WLX193" s="973"/>
      <c r="WLY193" s="973"/>
      <c r="WLZ193" s="973"/>
      <c r="WMA193" s="973"/>
      <c r="WMB193" s="973"/>
      <c r="WMC193" s="973"/>
      <c r="WMD193" s="973"/>
      <c r="WME193" s="973"/>
      <c r="WMF193" s="973"/>
      <c r="WMG193" s="973"/>
      <c r="WMH193" s="973"/>
      <c r="WMI193" s="973"/>
      <c r="WMJ193" s="973"/>
      <c r="WMK193" s="973"/>
      <c r="WML193" s="973"/>
      <c r="WMM193" s="973"/>
      <c r="WMN193" s="973"/>
      <c r="WMO193" s="973"/>
      <c r="WMP193" s="973"/>
      <c r="WMQ193" s="973"/>
      <c r="WMR193" s="973"/>
      <c r="WMS193" s="973"/>
      <c r="WMT193" s="973"/>
      <c r="WMU193" s="973"/>
      <c r="WMV193" s="973"/>
      <c r="WMW193" s="973"/>
      <c r="WMX193" s="973"/>
      <c r="WMY193" s="973"/>
      <c r="WMZ193" s="973"/>
      <c r="WNA193" s="973"/>
      <c r="WNB193" s="973"/>
      <c r="WNC193" s="973"/>
      <c r="WND193" s="973"/>
      <c r="WNE193" s="973"/>
      <c r="WNF193" s="973"/>
      <c r="WNG193" s="973"/>
      <c r="WNH193" s="973"/>
      <c r="WNI193" s="973"/>
      <c r="WNJ193" s="973"/>
      <c r="WNK193" s="973"/>
      <c r="WNL193" s="973"/>
      <c r="WNM193" s="973"/>
      <c r="WNN193" s="973"/>
      <c r="WNO193" s="973"/>
      <c r="WNP193" s="973"/>
      <c r="WNQ193" s="973"/>
      <c r="WNR193" s="973"/>
      <c r="WNS193" s="973"/>
      <c r="WNT193" s="973"/>
      <c r="WNU193" s="973"/>
      <c r="WNV193" s="973"/>
      <c r="WNW193" s="973"/>
      <c r="WNX193" s="973"/>
      <c r="WNY193" s="973"/>
      <c r="WNZ193" s="973"/>
      <c r="WOA193" s="973"/>
      <c r="WOB193" s="973"/>
      <c r="WOC193" s="973"/>
      <c r="WOD193" s="973"/>
      <c r="WOE193" s="973"/>
      <c r="WOF193" s="973"/>
      <c r="WOG193" s="973"/>
      <c r="WOH193" s="973"/>
      <c r="WOI193" s="973"/>
      <c r="WOJ193" s="973"/>
      <c r="WOK193" s="973"/>
      <c r="WOL193" s="973"/>
      <c r="WOM193" s="973"/>
      <c r="WON193" s="973"/>
      <c r="WOO193" s="973"/>
      <c r="WOP193" s="973"/>
      <c r="WOQ193" s="973"/>
      <c r="WOR193" s="973"/>
      <c r="WOS193" s="973"/>
      <c r="WOT193" s="973"/>
      <c r="WOU193" s="973"/>
      <c r="WOV193" s="973"/>
      <c r="WOW193" s="973"/>
      <c r="WOX193" s="973"/>
      <c r="WOY193" s="973"/>
      <c r="WOZ193" s="973"/>
      <c r="WPA193" s="973"/>
      <c r="WPB193" s="973"/>
      <c r="WPC193" s="973"/>
      <c r="WPD193" s="973"/>
      <c r="WPE193" s="973"/>
      <c r="WPF193" s="973"/>
      <c r="WPG193" s="973"/>
      <c r="WPH193" s="973"/>
      <c r="WPI193" s="973"/>
      <c r="WPJ193" s="973"/>
      <c r="WPK193" s="973"/>
      <c r="WPL193" s="973"/>
      <c r="WPM193" s="973"/>
      <c r="WPN193" s="973"/>
      <c r="WPO193" s="973"/>
      <c r="WPP193" s="973"/>
      <c r="WPQ193" s="973"/>
      <c r="WPR193" s="973"/>
      <c r="WPS193" s="973"/>
      <c r="WPT193" s="973"/>
      <c r="WPU193" s="973"/>
      <c r="WPV193" s="973"/>
      <c r="WPW193" s="973"/>
      <c r="WPX193" s="973"/>
      <c r="WPY193" s="973"/>
      <c r="WPZ193" s="973"/>
      <c r="WQA193" s="973"/>
      <c r="WQB193" s="973"/>
      <c r="WQC193" s="973"/>
      <c r="WQD193" s="973"/>
      <c r="WQE193" s="973"/>
      <c r="WQF193" s="973"/>
      <c r="WQG193" s="973"/>
      <c r="WQH193" s="973"/>
      <c r="WQI193" s="973"/>
      <c r="WQJ193" s="973"/>
      <c r="WQK193" s="973"/>
      <c r="WQL193" s="973"/>
      <c r="WQM193" s="973"/>
      <c r="WQN193" s="973"/>
      <c r="WQO193" s="973"/>
      <c r="WQP193" s="973"/>
      <c r="WQQ193" s="973"/>
      <c r="WQR193" s="973"/>
      <c r="WQS193" s="973"/>
      <c r="WQT193" s="973"/>
      <c r="WQU193" s="973"/>
      <c r="WQV193" s="973"/>
      <c r="WQW193" s="973"/>
      <c r="WQX193" s="973"/>
      <c r="WQY193" s="973"/>
      <c r="WQZ193" s="973"/>
      <c r="WRA193" s="973"/>
      <c r="WRB193" s="973"/>
      <c r="WRC193" s="973"/>
      <c r="WRD193" s="973"/>
      <c r="WRE193" s="973"/>
      <c r="WRF193" s="973"/>
      <c r="WRG193" s="973"/>
      <c r="WRH193" s="973"/>
      <c r="WRI193" s="973"/>
      <c r="WRJ193" s="973"/>
      <c r="WRK193" s="973"/>
      <c r="WRL193" s="973"/>
      <c r="WRM193" s="973"/>
      <c r="WRN193" s="973"/>
      <c r="WRO193" s="973"/>
      <c r="WRP193" s="973"/>
      <c r="WRQ193" s="973"/>
      <c r="WRR193" s="973"/>
      <c r="WRS193" s="973"/>
      <c r="WRT193" s="973"/>
      <c r="WRU193" s="973"/>
      <c r="WRV193" s="973"/>
      <c r="WRW193" s="973"/>
      <c r="WRX193" s="973"/>
      <c r="WRY193" s="973"/>
      <c r="WRZ193" s="973"/>
      <c r="WSA193" s="973"/>
      <c r="WSB193" s="973"/>
      <c r="WSC193" s="973"/>
      <c r="WSD193" s="973"/>
      <c r="WSE193" s="973"/>
      <c r="WSF193" s="973"/>
      <c r="WSG193" s="973"/>
      <c r="WSH193" s="973"/>
      <c r="WSI193" s="973"/>
      <c r="WSJ193" s="973"/>
      <c r="WSK193" s="973"/>
      <c r="WSL193" s="973"/>
      <c r="WSM193" s="973"/>
      <c r="WSN193" s="973"/>
      <c r="WSO193" s="973"/>
      <c r="WSP193" s="973"/>
      <c r="WSQ193" s="973"/>
      <c r="WSR193" s="973"/>
      <c r="WSS193" s="973"/>
      <c r="WST193" s="973"/>
      <c r="WSU193" s="973"/>
      <c r="WSV193" s="973"/>
      <c r="WSW193" s="973"/>
      <c r="WSX193" s="973"/>
      <c r="WSY193" s="973"/>
      <c r="WSZ193" s="973"/>
      <c r="WTA193" s="973"/>
      <c r="WTB193" s="973"/>
      <c r="WTC193" s="973"/>
      <c r="WTD193" s="973"/>
      <c r="WTE193" s="973"/>
      <c r="WTF193" s="973"/>
      <c r="WTG193" s="973"/>
      <c r="WTH193" s="973"/>
      <c r="WTI193" s="973"/>
      <c r="WTJ193" s="973"/>
      <c r="WTK193" s="973"/>
      <c r="WTL193" s="973"/>
      <c r="WTM193" s="973"/>
      <c r="WTN193" s="973"/>
      <c r="WTO193" s="973"/>
      <c r="WTP193" s="973"/>
      <c r="WTQ193" s="973"/>
      <c r="WTR193" s="973"/>
      <c r="WTS193" s="973"/>
      <c r="WTT193" s="973"/>
      <c r="WTU193" s="973"/>
      <c r="WTV193" s="973"/>
      <c r="WTW193" s="973"/>
      <c r="WTX193" s="973"/>
      <c r="WTY193" s="973"/>
      <c r="WTZ193" s="973"/>
      <c r="WUA193" s="973"/>
      <c r="WUB193" s="973"/>
      <c r="WUC193" s="973"/>
      <c r="WUD193" s="973"/>
      <c r="WUE193" s="973"/>
      <c r="WUF193" s="973"/>
      <c r="WUG193" s="973"/>
      <c r="WUH193" s="973"/>
      <c r="WUI193" s="973"/>
      <c r="WUJ193" s="973"/>
      <c r="WUK193" s="973"/>
      <c r="WUL193" s="973"/>
      <c r="WUM193" s="973"/>
      <c r="WUN193" s="973"/>
      <c r="WUO193" s="973"/>
      <c r="WUP193" s="973"/>
      <c r="WUQ193" s="973"/>
      <c r="WUR193" s="973"/>
      <c r="WUS193" s="973"/>
      <c r="WUT193" s="973"/>
      <c r="WUU193" s="973"/>
      <c r="WUV193" s="973"/>
      <c r="WUW193" s="973"/>
      <c r="WUX193" s="973"/>
      <c r="WUY193" s="973"/>
      <c r="WUZ193" s="973"/>
      <c r="WVA193" s="973"/>
      <c r="WVB193" s="973"/>
      <c r="WVC193" s="973"/>
      <c r="WVD193" s="973"/>
      <c r="WVE193" s="973"/>
      <c r="WVF193" s="973"/>
      <c r="WVG193" s="973"/>
      <c r="WVH193" s="973"/>
      <c r="WVI193" s="973"/>
      <c r="WVJ193" s="973"/>
      <c r="WVK193" s="973"/>
      <c r="WVL193" s="973"/>
      <c r="WVM193" s="973"/>
      <c r="WVN193" s="973"/>
      <c r="WVO193" s="973"/>
      <c r="WVP193" s="973"/>
      <c r="WVQ193" s="973"/>
      <c r="WVR193" s="973"/>
      <c r="WVS193" s="973"/>
      <c r="WVT193" s="973"/>
      <c r="WVU193" s="973"/>
      <c r="WVV193" s="973"/>
      <c r="WVW193" s="973"/>
      <c r="WVX193" s="973"/>
      <c r="WVY193" s="973"/>
      <c r="WVZ193" s="973"/>
      <c r="WWA193" s="973"/>
      <c r="WWB193" s="973"/>
      <c r="WWC193" s="973"/>
      <c r="WWD193" s="973"/>
      <c r="WWE193" s="973"/>
      <c r="WWF193" s="973"/>
      <c r="WWG193" s="973"/>
      <c r="WWH193" s="973"/>
      <c r="WWI193" s="973"/>
      <c r="WWJ193" s="973"/>
      <c r="WWK193" s="973"/>
      <c r="WWL193" s="973"/>
      <c r="WWM193" s="973"/>
      <c r="WWN193" s="973"/>
      <c r="WWO193" s="973"/>
      <c r="WWP193" s="973"/>
      <c r="WWQ193" s="973"/>
      <c r="WWR193" s="973"/>
      <c r="WWS193" s="973"/>
      <c r="WWT193" s="973"/>
      <c r="WWU193" s="973"/>
      <c r="WWV193" s="973"/>
      <c r="WWW193" s="973"/>
      <c r="WWX193" s="973"/>
      <c r="WWY193" s="973"/>
      <c r="WWZ193" s="973"/>
      <c r="WXA193" s="973"/>
      <c r="WXB193" s="973"/>
      <c r="WXC193" s="973"/>
      <c r="WXD193" s="973"/>
      <c r="WXE193" s="973"/>
      <c r="WXF193" s="973"/>
      <c r="WXG193" s="973"/>
      <c r="WXH193" s="973"/>
      <c r="WXI193" s="973"/>
      <c r="WXJ193" s="973"/>
      <c r="WXK193" s="973"/>
      <c r="WXL193" s="973"/>
      <c r="WXM193" s="973"/>
      <c r="WXN193" s="973"/>
      <c r="WXO193" s="973"/>
      <c r="WXP193" s="973"/>
      <c r="WXQ193" s="973"/>
      <c r="WXR193" s="973"/>
      <c r="WXS193" s="973"/>
      <c r="WXT193" s="973"/>
      <c r="WXU193" s="973"/>
      <c r="WXV193" s="973"/>
      <c r="WXW193" s="973"/>
      <c r="WXX193" s="973"/>
      <c r="WXY193" s="973"/>
      <c r="WXZ193" s="973"/>
      <c r="WYA193" s="973"/>
      <c r="WYB193" s="973"/>
      <c r="WYC193" s="973"/>
      <c r="WYD193" s="973"/>
      <c r="WYE193" s="973"/>
      <c r="WYF193" s="973"/>
      <c r="WYG193" s="973"/>
      <c r="WYH193" s="973"/>
      <c r="WYI193" s="973"/>
      <c r="WYJ193" s="973"/>
      <c r="WYK193" s="973"/>
      <c r="WYL193" s="973"/>
      <c r="WYM193" s="973"/>
      <c r="WYN193" s="973"/>
      <c r="WYO193" s="973"/>
      <c r="WYP193" s="973"/>
      <c r="WYQ193" s="973"/>
      <c r="WYR193" s="973"/>
      <c r="WYS193" s="973"/>
      <c r="WYT193" s="973"/>
      <c r="WYU193" s="973"/>
      <c r="WYV193" s="973"/>
      <c r="WYW193" s="973"/>
      <c r="WYX193" s="973"/>
      <c r="WYY193" s="973"/>
      <c r="WYZ193" s="973"/>
      <c r="WZA193" s="973"/>
      <c r="WZB193" s="973"/>
      <c r="WZC193" s="973"/>
      <c r="WZD193" s="973"/>
      <c r="WZE193" s="973"/>
      <c r="WZF193" s="973"/>
      <c r="WZG193" s="973"/>
      <c r="WZH193" s="973"/>
      <c r="WZI193" s="973"/>
      <c r="WZJ193" s="973"/>
      <c r="WZK193" s="973"/>
      <c r="WZL193" s="973"/>
      <c r="WZM193" s="973"/>
      <c r="WZN193" s="973"/>
      <c r="WZO193" s="973"/>
      <c r="WZP193" s="973"/>
      <c r="WZQ193" s="973"/>
      <c r="WZR193" s="973"/>
      <c r="WZS193" s="973"/>
      <c r="WZT193" s="973"/>
      <c r="WZU193" s="973"/>
      <c r="WZV193" s="973"/>
      <c r="WZW193" s="973"/>
      <c r="WZX193" s="973"/>
      <c r="WZY193" s="973"/>
      <c r="WZZ193" s="973"/>
      <c r="XAA193" s="973"/>
      <c r="XAB193" s="973"/>
      <c r="XAC193" s="973"/>
      <c r="XAD193" s="973"/>
      <c r="XAE193" s="973"/>
      <c r="XAF193" s="973"/>
      <c r="XAG193" s="973"/>
      <c r="XAH193" s="973"/>
      <c r="XAI193" s="973"/>
      <c r="XAJ193" s="973"/>
      <c r="XAK193" s="973"/>
      <c r="XAL193" s="973"/>
      <c r="XAM193" s="973"/>
      <c r="XAN193" s="973"/>
      <c r="XAO193" s="973"/>
      <c r="XAP193" s="973"/>
      <c r="XAQ193" s="973"/>
      <c r="XAR193" s="973"/>
      <c r="XAS193" s="973"/>
      <c r="XAT193" s="973"/>
      <c r="XAU193" s="973"/>
      <c r="XAV193" s="973"/>
      <c r="XAW193" s="973"/>
      <c r="XAX193" s="973"/>
      <c r="XAY193" s="973"/>
      <c r="XAZ193" s="973"/>
      <c r="XBA193" s="973"/>
      <c r="XBB193" s="973"/>
      <c r="XBC193" s="973"/>
      <c r="XBD193" s="973"/>
      <c r="XBE193" s="973"/>
      <c r="XBF193" s="973"/>
      <c r="XBG193" s="973"/>
      <c r="XBH193" s="973"/>
      <c r="XBI193" s="973"/>
      <c r="XBJ193" s="973"/>
      <c r="XBK193" s="973"/>
      <c r="XBL193" s="973"/>
      <c r="XBM193" s="973"/>
      <c r="XBN193" s="973"/>
      <c r="XBO193" s="973"/>
      <c r="XBP193" s="973"/>
      <c r="XBQ193" s="973"/>
      <c r="XBR193" s="973"/>
      <c r="XBS193" s="973"/>
      <c r="XBT193" s="973"/>
      <c r="XBU193" s="973"/>
      <c r="XBV193" s="973"/>
      <c r="XBW193" s="973"/>
      <c r="XBX193" s="973"/>
      <c r="XBY193" s="973"/>
      <c r="XBZ193" s="973"/>
      <c r="XCA193" s="973"/>
      <c r="XCB193" s="973"/>
      <c r="XCC193" s="973"/>
      <c r="XCD193" s="973"/>
      <c r="XCE193" s="973"/>
      <c r="XCF193" s="973"/>
      <c r="XCG193" s="973"/>
      <c r="XCH193" s="973"/>
      <c r="XCI193" s="973"/>
      <c r="XCJ193" s="973"/>
      <c r="XCK193" s="973"/>
      <c r="XCL193" s="973"/>
      <c r="XCM193" s="973"/>
      <c r="XCN193" s="973"/>
      <c r="XCO193" s="973"/>
      <c r="XCP193" s="973"/>
      <c r="XCQ193" s="973"/>
      <c r="XCR193" s="973"/>
      <c r="XCS193" s="973"/>
      <c r="XCT193" s="973"/>
      <c r="XCU193" s="973"/>
      <c r="XCV193" s="973"/>
      <c r="XCW193" s="973"/>
      <c r="XCX193" s="973"/>
      <c r="XCY193" s="973"/>
      <c r="XCZ193" s="973"/>
      <c r="XDA193" s="973"/>
      <c r="XDB193" s="973"/>
      <c r="XDC193" s="973"/>
      <c r="XDD193" s="973"/>
      <c r="XDE193" s="973"/>
      <c r="XDF193" s="973"/>
      <c r="XDG193" s="973"/>
      <c r="XDH193" s="973"/>
      <c r="XDI193" s="973"/>
      <c r="XDJ193" s="973"/>
      <c r="XDK193" s="973"/>
      <c r="XDL193" s="973"/>
      <c r="XDM193" s="973"/>
      <c r="XDN193" s="973"/>
      <c r="XDO193" s="973"/>
      <c r="XDP193" s="973"/>
      <c r="XDQ193" s="973"/>
      <c r="XDR193" s="973"/>
      <c r="XDS193" s="973"/>
      <c r="XDT193" s="973"/>
      <c r="XDU193" s="973"/>
      <c r="XDV193" s="973"/>
      <c r="XDW193" s="973"/>
      <c r="XDX193" s="973"/>
      <c r="XDY193" s="973"/>
      <c r="XDZ193" s="973"/>
      <c r="XEA193" s="973"/>
      <c r="XEB193" s="973"/>
      <c r="XEC193" s="973"/>
      <c r="XED193" s="973"/>
      <c r="XEE193" s="973"/>
      <c r="XEF193" s="973"/>
      <c r="XEG193" s="973"/>
      <c r="XEH193" s="973"/>
      <c r="XEI193" s="973"/>
      <c r="XEJ193" s="973"/>
      <c r="XEK193" s="973"/>
      <c r="XEL193" s="973"/>
      <c r="XEM193" s="973"/>
      <c r="XEN193" s="973"/>
      <c r="XEO193" s="973"/>
      <c r="XEP193" s="973"/>
      <c r="XEQ193" s="973"/>
      <c r="XER193" s="973"/>
      <c r="XES193" s="973"/>
      <c r="XET193" s="973"/>
      <c r="XEU193" s="973"/>
      <c r="XEV193" s="973"/>
      <c r="XEW193" s="973"/>
      <c r="XEX193" s="973"/>
      <c r="XEY193" s="973"/>
      <c r="XEZ193" s="973"/>
      <c r="XFA193" s="973"/>
      <c r="XFB193" s="973"/>
      <c r="XFC193" s="973"/>
      <c r="XFD193" s="973"/>
    </row>
    <row r="194" spans="1:16384" x14ac:dyDescent="0.25">
      <c r="A194" s="973" t="s">
        <v>253</v>
      </c>
      <c r="B194" s="977"/>
      <c r="C194" s="972">
        <f t="shared" ref="C194:N194" si="68">IF((C176+2000)&gt;2000,2000,IF((C176+2000)&lt;0,0,C176+2000))</f>
        <v>2000</v>
      </c>
      <c r="D194" s="972">
        <f t="shared" si="68"/>
        <v>2000</v>
      </c>
      <c r="E194" s="972">
        <f t="shared" si="68"/>
        <v>2000</v>
      </c>
      <c r="F194" s="972">
        <f t="shared" si="68"/>
        <v>2000</v>
      </c>
      <c r="G194" s="972">
        <f t="shared" si="68"/>
        <v>2000</v>
      </c>
      <c r="H194" s="972">
        <f t="shared" si="68"/>
        <v>2000</v>
      </c>
      <c r="I194" s="972">
        <f t="shared" si="68"/>
        <v>2000</v>
      </c>
      <c r="J194" s="972">
        <f t="shared" si="68"/>
        <v>2000</v>
      </c>
      <c r="K194" s="972">
        <f t="shared" si="68"/>
        <v>2000</v>
      </c>
      <c r="L194" s="972">
        <f t="shared" si="68"/>
        <v>2000</v>
      </c>
      <c r="M194" s="972">
        <f t="shared" si="68"/>
        <v>2000</v>
      </c>
      <c r="N194" s="972">
        <f t="shared" si="68"/>
        <v>2000</v>
      </c>
      <c r="O194" s="972">
        <f t="shared" si="67"/>
        <v>2000</v>
      </c>
      <c r="P194" s="972">
        <f t="shared" si="67"/>
        <v>2000</v>
      </c>
      <c r="Q194" s="972">
        <f t="shared" si="67"/>
        <v>2000</v>
      </c>
      <c r="R194" s="972">
        <f t="shared" si="67"/>
        <v>2000</v>
      </c>
      <c r="S194" s="1160">
        <f t="shared" si="67"/>
        <v>2000</v>
      </c>
      <c r="T194" s="1122"/>
      <c r="U194" s="1122"/>
      <c r="V194" s="1122"/>
      <c r="W194" s="1122"/>
      <c r="X194" s="1122"/>
      <c r="Y194" s="1122"/>
      <c r="Z194" s="1122"/>
      <c r="AA194" s="1122"/>
      <c r="AB194" s="1122"/>
      <c r="AC194" s="1122"/>
      <c r="AD194" s="1122"/>
      <c r="AE194" s="1122"/>
      <c r="AF194" s="1170"/>
      <c r="AG194" s="1170"/>
      <c r="AH194" s="1170"/>
      <c r="AI194" s="1170"/>
      <c r="AJ194" s="1170"/>
      <c r="AK194" s="1091"/>
      <c r="AL194" s="973"/>
      <c r="AM194" s="973"/>
      <c r="AN194" s="973"/>
      <c r="AO194" s="973"/>
      <c r="AP194" s="973"/>
      <c r="AQ194" s="973"/>
      <c r="AR194" s="973"/>
      <c r="AS194" s="973"/>
      <c r="AT194" s="973"/>
      <c r="AU194" s="973"/>
      <c r="AV194" s="973"/>
      <c r="AW194" s="973"/>
      <c r="AX194" s="973"/>
      <c r="AY194" s="973"/>
      <c r="AZ194" s="973"/>
      <c r="BA194" s="973"/>
      <c r="BB194" s="973"/>
      <c r="BC194" s="973"/>
      <c r="BD194" s="973"/>
      <c r="BE194" s="973"/>
      <c r="BF194" s="973"/>
      <c r="BG194" s="973"/>
      <c r="BH194" s="973"/>
      <c r="BI194" s="973"/>
      <c r="BJ194" s="973"/>
      <c r="BK194" s="973"/>
      <c r="BL194" s="973"/>
      <c r="BM194" s="973"/>
      <c r="BN194" s="973"/>
      <c r="BO194" s="973"/>
      <c r="BP194" s="973"/>
      <c r="BQ194" s="973"/>
      <c r="BR194" s="973"/>
      <c r="BS194" s="973"/>
      <c r="BT194" s="973"/>
      <c r="BU194" s="973"/>
      <c r="BV194" s="973"/>
      <c r="BW194" s="973"/>
      <c r="BX194" s="973"/>
      <c r="BY194" s="973"/>
      <c r="BZ194" s="973"/>
      <c r="CA194" s="973"/>
      <c r="CB194" s="973"/>
      <c r="CC194" s="973"/>
      <c r="CD194" s="973"/>
      <c r="CE194" s="973"/>
      <c r="CF194" s="973"/>
      <c r="CG194" s="973"/>
      <c r="CH194" s="973"/>
      <c r="CI194" s="973"/>
      <c r="CJ194" s="973"/>
      <c r="CK194" s="973"/>
      <c r="CL194" s="973"/>
      <c r="CM194" s="973"/>
      <c r="CN194" s="973"/>
      <c r="CO194" s="973"/>
      <c r="CP194" s="973"/>
      <c r="CQ194" s="973"/>
      <c r="CR194" s="973"/>
      <c r="CS194" s="973"/>
      <c r="CT194" s="973"/>
      <c r="CU194" s="973"/>
      <c r="CV194" s="973"/>
      <c r="CW194" s="973"/>
      <c r="CX194" s="973"/>
      <c r="CY194" s="973"/>
      <c r="CZ194" s="973"/>
      <c r="DA194" s="973"/>
      <c r="DB194" s="973"/>
      <c r="DC194" s="973"/>
      <c r="DD194" s="973"/>
      <c r="DE194" s="973"/>
      <c r="DF194" s="973"/>
      <c r="DG194" s="973"/>
      <c r="DH194" s="973"/>
      <c r="DI194" s="973"/>
      <c r="DJ194" s="973"/>
      <c r="DK194" s="973"/>
      <c r="DL194" s="973"/>
      <c r="DM194" s="973"/>
      <c r="DN194" s="973"/>
      <c r="DO194" s="973"/>
      <c r="DP194" s="973"/>
      <c r="DQ194" s="973"/>
      <c r="DR194" s="973"/>
      <c r="DS194" s="973"/>
      <c r="DT194" s="973"/>
      <c r="DU194" s="973"/>
      <c r="DV194" s="973"/>
      <c r="DW194" s="973"/>
      <c r="DX194" s="973"/>
      <c r="DY194" s="973"/>
      <c r="DZ194" s="973"/>
      <c r="EA194" s="973"/>
      <c r="EB194" s="973"/>
      <c r="EC194" s="973"/>
      <c r="ED194" s="973"/>
      <c r="EE194" s="973"/>
      <c r="EF194" s="973"/>
      <c r="EG194" s="973"/>
      <c r="EH194" s="973"/>
      <c r="EI194" s="973"/>
      <c r="EJ194" s="973"/>
      <c r="EK194" s="973"/>
      <c r="EL194" s="973"/>
      <c r="EM194" s="973"/>
      <c r="EN194" s="973"/>
      <c r="EO194" s="973"/>
      <c r="EP194" s="973"/>
      <c r="EQ194" s="973"/>
      <c r="ER194" s="973"/>
      <c r="ES194" s="973"/>
      <c r="ET194" s="973"/>
      <c r="EU194" s="973"/>
      <c r="EV194" s="973"/>
      <c r="EW194" s="973"/>
      <c r="EX194" s="973"/>
      <c r="EY194" s="973"/>
      <c r="EZ194" s="973"/>
      <c r="FA194" s="973"/>
      <c r="FB194" s="973"/>
      <c r="FC194" s="973"/>
      <c r="FD194" s="973"/>
      <c r="FE194" s="973"/>
      <c r="FF194" s="973"/>
      <c r="FG194" s="973"/>
      <c r="FH194" s="973"/>
      <c r="FI194" s="973"/>
      <c r="FJ194" s="973"/>
      <c r="FK194" s="973"/>
      <c r="FL194" s="973"/>
      <c r="FM194" s="973"/>
      <c r="FN194" s="973"/>
      <c r="FO194" s="973"/>
      <c r="FP194" s="973"/>
      <c r="FQ194" s="973"/>
      <c r="FR194" s="973"/>
      <c r="FS194" s="973"/>
      <c r="FT194" s="973"/>
      <c r="FU194" s="973"/>
      <c r="FV194" s="973"/>
      <c r="FW194" s="973"/>
      <c r="FX194" s="973"/>
      <c r="FY194" s="973"/>
      <c r="FZ194" s="973"/>
      <c r="GA194" s="973"/>
      <c r="GB194" s="973"/>
      <c r="GC194" s="973"/>
      <c r="GD194" s="973"/>
      <c r="GE194" s="973"/>
      <c r="GF194" s="973"/>
      <c r="GG194" s="973"/>
      <c r="GH194" s="973"/>
      <c r="GI194" s="973"/>
      <c r="GJ194" s="973"/>
      <c r="GK194" s="973"/>
      <c r="GL194" s="973"/>
      <c r="GM194" s="973"/>
      <c r="GN194" s="973"/>
      <c r="GO194" s="973"/>
      <c r="GP194" s="973"/>
      <c r="GQ194" s="973"/>
      <c r="GR194" s="973"/>
      <c r="GS194" s="973"/>
      <c r="GT194" s="973"/>
      <c r="GU194" s="973"/>
      <c r="GV194" s="973"/>
      <c r="GW194" s="973"/>
      <c r="GX194" s="973"/>
      <c r="GY194" s="973"/>
      <c r="GZ194" s="973"/>
      <c r="HA194" s="973"/>
      <c r="HB194" s="973"/>
      <c r="HC194" s="973"/>
      <c r="HD194" s="973"/>
      <c r="HE194" s="973"/>
      <c r="HF194" s="973"/>
      <c r="HG194" s="973"/>
      <c r="HH194" s="973"/>
      <c r="HI194" s="973"/>
      <c r="HJ194" s="973"/>
      <c r="HK194" s="973"/>
      <c r="HL194" s="973"/>
      <c r="HM194" s="973"/>
      <c r="HN194" s="973"/>
      <c r="HO194" s="973"/>
      <c r="HP194" s="973"/>
      <c r="HQ194" s="973"/>
      <c r="HR194" s="973"/>
      <c r="HS194" s="973"/>
      <c r="HT194" s="973"/>
      <c r="HU194" s="973"/>
      <c r="HV194" s="973"/>
      <c r="HW194" s="973"/>
      <c r="HX194" s="973"/>
      <c r="HY194" s="973"/>
      <c r="HZ194" s="973"/>
      <c r="IA194" s="973"/>
      <c r="IB194" s="973"/>
      <c r="IC194" s="973"/>
      <c r="ID194" s="973"/>
      <c r="IE194" s="973"/>
      <c r="IF194" s="973"/>
      <c r="IG194" s="973"/>
      <c r="IH194" s="973"/>
      <c r="II194" s="973"/>
      <c r="IJ194" s="973"/>
      <c r="IK194" s="973"/>
      <c r="IL194" s="973"/>
      <c r="IM194" s="973"/>
      <c r="IN194" s="973"/>
      <c r="IO194" s="973"/>
      <c r="IP194" s="973"/>
      <c r="IQ194" s="973"/>
      <c r="IR194" s="973"/>
      <c r="IS194" s="973"/>
      <c r="IT194" s="973"/>
      <c r="IU194" s="973"/>
      <c r="IV194" s="973"/>
      <c r="IW194" s="973"/>
      <c r="IX194" s="973"/>
      <c r="IY194" s="973"/>
      <c r="IZ194" s="973"/>
      <c r="JA194" s="973"/>
      <c r="JB194" s="973"/>
      <c r="JC194" s="973"/>
      <c r="JD194" s="973"/>
      <c r="JE194" s="973"/>
      <c r="JF194" s="973"/>
      <c r="JG194" s="973"/>
      <c r="JH194" s="973"/>
      <c r="JI194" s="973"/>
      <c r="JJ194" s="973"/>
      <c r="JK194" s="973"/>
      <c r="JL194" s="973"/>
      <c r="JM194" s="973"/>
      <c r="JN194" s="973"/>
      <c r="JO194" s="973"/>
      <c r="JP194" s="973"/>
      <c r="JQ194" s="973"/>
      <c r="JR194" s="973"/>
      <c r="JS194" s="973"/>
      <c r="JT194" s="973"/>
      <c r="JU194" s="973"/>
      <c r="JV194" s="973"/>
      <c r="JW194" s="973"/>
      <c r="JX194" s="973"/>
      <c r="JY194" s="973"/>
      <c r="JZ194" s="973"/>
      <c r="KA194" s="973"/>
      <c r="KB194" s="973"/>
      <c r="KC194" s="973"/>
      <c r="KD194" s="973"/>
      <c r="KE194" s="973"/>
      <c r="KF194" s="973"/>
      <c r="KG194" s="973"/>
      <c r="KH194" s="973"/>
      <c r="KI194" s="973"/>
      <c r="KJ194" s="973"/>
      <c r="KK194" s="973"/>
      <c r="KL194" s="973"/>
      <c r="KM194" s="973"/>
      <c r="KN194" s="973"/>
      <c r="KO194" s="973"/>
      <c r="KP194" s="973"/>
      <c r="KQ194" s="973"/>
      <c r="KR194" s="973"/>
      <c r="KS194" s="973"/>
      <c r="KT194" s="973"/>
      <c r="KU194" s="973"/>
      <c r="KV194" s="973"/>
      <c r="KW194" s="973"/>
      <c r="KX194" s="973"/>
      <c r="KY194" s="973"/>
      <c r="KZ194" s="973"/>
      <c r="LA194" s="973"/>
      <c r="LB194" s="973"/>
      <c r="LC194" s="973"/>
      <c r="LD194" s="973"/>
      <c r="LE194" s="973"/>
      <c r="LF194" s="973"/>
      <c r="LG194" s="973"/>
      <c r="LH194" s="973"/>
      <c r="LI194" s="973"/>
      <c r="LJ194" s="973"/>
      <c r="LK194" s="973"/>
      <c r="LL194" s="973"/>
      <c r="LM194" s="973"/>
      <c r="LN194" s="973"/>
      <c r="LO194" s="973"/>
      <c r="LP194" s="973"/>
      <c r="LQ194" s="973"/>
      <c r="LR194" s="973"/>
      <c r="LS194" s="973"/>
      <c r="LT194" s="973"/>
      <c r="LU194" s="973"/>
      <c r="LV194" s="973"/>
      <c r="LW194" s="973"/>
      <c r="LX194" s="973"/>
      <c r="LY194" s="973"/>
      <c r="LZ194" s="973"/>
      <c r="MA194" s="973"/>
      <c r="MB194" s="973"/>
      <c r="MC194" s="973"/>
      <c r="MD194" s="973"/>
      <c r="ME194" s="973"/>
      <c r="MF194" s="973"/>
      <c r="MG194" s="973"/>
      <c r="MH194" s="973"/>
      <c r="MI194" s="973"/>
      <c r="MJ194" s="973"/>
      <c r="MK194" s="973"/>
      <c r="ML194" s="973"/>
      <c r="MM194" s="973"/>
      <c r="MN194" s="973"/>
      <c r="MO194" s="973"/>
      <c r="MP194" s="973"/>
      <c r="MQ194" s="973"/>
      <c r="MR194" s="973"/>
      <c r="MS194" s="973"/>
      <c r="MT194" s="973"/>
      <c r="MU194" s="973"/>
      <c r="MV194" s="973"/>
      <c r="MW194" s="973"/>
      <c r="MX194" s="973"/>
      <c r="MY194" s="973"/>
      <c r="MZ194" s="973"/>
      <c r="NA194" s="973"/>
      <c r="NB194" s="973"/>
      <c r="NC194" s="973"/>
      <c r="ND194" s="973"/>
      <c r="NE194" s="973"/>
      <c r="NF194" s="973"/>
      <c r="NG194" s="973"/>
      <c r="NH194" s="973"/>
      <c r="NI194" s="973"/>
      <c r="NJ194" s="973"/>
      <c r="NK194" s="973"/>
      <c r="NL194" s="973"/>
      <c r="NM194" s="973"/>
      <c r="NN194" s="973"/>
      <c r="NO194" s="973"/>
      <c r="NP194" s="973"/>
      <c r="NQ194" s="973"/>
      <c r="NR194" s="973"/>
      <c r="NS194" s="973"/>
      <c r="NT194" s="973"/>
      <c r="NU194" s="973"/>
      <c r="NV194" s="973"/>
      <c r="NW194" s="973"/>
      <c r="NX194" s="973"/>
      <c r="NY194" s="973"/>
      <c r="NZ194" s="973"/>
      <c r="OA194" s="973"/>
      <c r="OB194" s="973"/>
      <c r="OC194" s="973"/>
      <c r="OD194" s="973"/>
      <c r="OE194" s="973"/>
      <c r="OF194" s="973"/>
      <c r="OG194" s="973"/>
      <c r="OH194" s="973"/>
      <c r="OI194" s="973"/>
      <c r="OJ194" s="973"/>
      <c r="OK194" s="973"/>
      <c r="OL194" s="973"/>
      <c r="OM194" s="973"/>
      <c r="ON194" s="973"/>
      <c r="OO194" s="973"/>
      <c r="OP194" s="973"/>
      <c r="OQ194" s="973"/>
      <c r="OR194" s="973"/>
      <c r="OS194" s="973"/>
      <c r="OT194" s="973"/>
      <c r="OU194" s="973"/>
      <c r="OV194" s="973"/>
      <c r="OW194" s="973"/>
      <c r="OX194" s="973"/>
      <c r="OY194" s="973"/>
      <c r="OZ194" s="973"/>
      <c r="PA194" s="973"/>
      <c r="PB194" s="973"/>
      <c r="PC194" s="973"/>
      <c r="PD194" s="973"/>
      <c r="PE194" s="973"/>
      <c r="PF194" s="973"/>
      <c r="PG194" s="973"/>
      <c r="PH194" s="973"/>
      <c r="PI194" s="973"/>
      <c r="PJ194" s="973"/>
      <c r="PK194" s="973"/>
      <c r="PL194" s="973"/>
      <c r="PM194" s="973"/>
      <c r="PN194" s="973"/>
      <c r="PO194" s="973"/>
      <c r="PP194" s="973"/>
      <c r="PQ194" s="973"/>
      <c r="PR194" s="973"/>
      <c r="PS194" s="973"/>
      <c r="PT194" s="973"/>
      <c r="PU194" s="973"/>
      <c r="PV194" s="973"/>
      <c r="PW194" s="973"/>
      <c r="PX194" s="973"/>
      <c r="PY194" s="973"/>
      <c r="PZ194" s="973"/>
      <c r="QA194" s="973"/>
      <c r="QB194" s="973"/>
      <c r="QC194" s="973"/>
      <c r="QD194" s="973"/>
      <c r="QE194" s="973"/>
      <c r="QF194" s="973"/>
      <c r="QG194" s="973"/>
      <c r="QH194" s="973"/>
      <c r="QI194" s="973"/>
      <c r="QJ194" s="973"/>
      <c r="QK194" s="973"/>
      <c r="QL194" s="973"/>
      <c r="QM194" s="973"/>
      <c r="QN194" s="973"/>
      <c r="QO194" s="973"/>
      <c r="QP194" s="973"/>
      <c r="QQ194" s="973"/>
      <c r="QR194" s="973"/>
      <c r="QS194" s="973"/>
      <c r="QT194" s="973"/>
      <c r="QU194" s="973"/>
      <c r="QV194" s="973"/>
      <c r="QW194" s="973"/>
      <c r="QX194" s="973"/>
      <c r="QY194" s="973"/>
      <c r="QZ194" s="973"/>
      <c r="RA194" s="973"/>
      <c r="RB194" s="973"/>
      <c r="RC194" s="973"/>
      <c r="RD194" s="973"/>
      <c r="RE194" s="973"/>
      <c r="RF194" s="973"/>
      <c r="RG194" s="973"/>
      <c r="RH194" s="973"/>
      <c r="RI194" s="973"/>
      <c r="RJ194" s="973"/>
      <c r="RK194" s="973"/>
      <c r="RL194" s="973"/>
      <c r="RM194" s="973"/>
      <c r="RN194" s="973"/>
      <c r="RO194" s="973"/>
      <c r="RP194" s="973"/>
      <c r="RQ194" s="973"/>
      <c r="RR194" s="973"/>
      <c r="RS194" s="973"/>
      <c r="RT194" s="973"/>
      <c r="RU194" s="973"/>
      <c r="RV194" s="973"/>
      <c r="RW194" s="973"/>
      <c r="RX194" s="973"/>
      <c r="RY194" s="973"/>
      <c r="RZ194" s="973"/>
      <c r="SA194" s="973"/>
      <c r="SB194" s="973"/>
      <c r="SC194" s="973"/>
      <c r="SD194" s="973"/>
      <c r="SE194" s="973"/>
      <c r="SF194" s="973"/>
      <c r="SG194" s="973"/>
      <c r="SH194" s="973"/>
      <c r="SI194" s="973"/>
      <c r="SJ194" s="973"/>
      <c r="SK194" s="973"/>
      <c r="SL194" s="973"/>
      <c r="SM194" s="973"/>
      <c r="SN194" s="973"/>
      <c r="SO194" s="973"/>
      <c r="SP194" s="973"/>
      <c r="SQ194" s="973"/>
      <c r="SR194" s="973"/>
      <c r="SS194" s="973"/>
      <c r="ST194" s="973"/>
      <c r="SU194" s="973"/>
      <c r="SV194" s="973"/>
      <c r="SW194" s="973"/>
      <c r="SX194" s="973"/>
      <c r="SY194" s="973"/>
      <c r="SZ194" s="973"/>
      <c r="TA194" s="973"/>
      <c r="TB194" s="973"/>
      <c r="TC194" s="973"/>
      <c r="TD194" s="973"/>
      <c r="TE194" s="973"/>
      <c r="TF194" s="973"/>
      <c r="TG194" s="973"/>
      <c r="TH194" s="973"/>
      <c r="TI194" s="973"/>
      <c r="TJ194" s="973"/>
      <c r="TK194" s="973"/>
      <c r="TL194" s="973"/>
      <c r="TM194" s="973"/>
      <c r="TN194" s="973"/>
      <c r="TO194" s="973"/>
      <c r="TP194" s="973"/>
      <c r="TQ194" s="973"/>
      <c r="TR194" s="973"/>
      <c r="TS194" s="973"/>
      <c r="TT194" s="973"/>
      <c r="TU194" s="973"/>
      <c r="TV194" s="973"/>
      <c r="TW194" s="973"/>
      <c r="TX194" s="973"/>
      <c r="TY194" s="973"/>
      <c r="TZ194" s="973"/>
      <c r="UA194" s="973"/>
      <c r="UB194" s="973"/>
      <c r="UC194" s="973"/>
      <c r="UD194" s="973"/>
      <c r="UE194" s="973"/>
      <c r="UF194" s="973"/>
      <c r="UG194" s="973"/>
      <c r="UH194" s="973"/>
      <c r="UI194" s="973"/>
      <c r="UJ194" s="973"/>
      <c r="UK194" s="973"/>
      <c r="UL194" s="973"/>
      <c r="UM194" s="973"/>
      <c r="UN194" s="973"/>
      <c r="UO194" s="973"/>
      <c r="UP194" s="973"/>
      <c r="UQ194" s="973"/>
      <c r="UR194" s="973"/>
      <c r="US194" s="973"/>
      <c r="UT194" s="973"/>
      <c r="UU194" s="973"/>
      <c r="UV194" s="973"/>
      <c r="UW194" s="973"/>
      <c r="UX194" s="973"/>
      <c r="UY194" s="973"/>
      <c r="UZ194" s="973"/>
      <c r="VA194" s="973"/>
      <c r="VB194" s="973"/>
      <c r="VC194" s="973"/>
      <c r="VD194" s="973"/>
      <c r="VE194" s="973"/>
      <c r="VF194" s="973"/>
      <c r="VG194" s="973"/>
      <c r="VH194" s="973"/>
      <c r="VI194" s="973"/>
      <c r="VJ194" s="973"/>
      <c r="VK194" s="973"/>
      <c r="VL194" s="973"/>
      <c r="VM194" s="973"/>
      <c r="VN194" s="973"/>
      <c r="VO194" s="973"/>
      <c r="VP194" s="973"/>
      <c r="VQ194" s="973"/>
      <c r="VR194" s="973"/>
      <c r="VS194" s="973"/>
      <c r="VT194" s="973"/>
      <c r="VU194" s="973"/>
      <c r="VV194" s="973"/>
      <c r="VW194" s="973"/>
      <c r="VX194" s="973"/>
      <c r="VY194" s="973"/>
      <c r="VZ194" s="973"/>
      <c r="WA194" s="973"/>
      <c r="WB194" s="973"/>
      <c r="WC194" s="973"/>
      <c r="WD194" s="973"/>
      <c r="WE194" s="973"/>
      <c r="WF194" s="973"/>
      <c r="WG194" s="973"/>
      <c r="WH194" s="973"/>
      <c r="WI194" s="973"/>
      <c r="WJ194" s="973"/>
      <c r="WK194" s="973"/>
      <c r="WL194" s="973"/>
      <c r="WM194" s="973"/>
      <c r="WN194" s="973"/>
      <c r="WO194" s="973"/>
      <c r="WP194" s="973"/>
      <c r="WQ194" s="973"/>
      <c r="WR194" s="973"/>
      <c r="WS194" s="973"/>
      <c r="WT194" s="973"/>
      <c r="WU194" s="973"/>
      <c r="WV194" s="973"/>
      <c r="WW194" s="973"/>
      <c r="WX194" s="973"/>
      <c r="WY194" s="973"/>
      <c r="WZ194" s="973"/>
      <c r="XA194" s="973"/>
      <c r="XB194" s="973"/>
      <c r="XC194" s="973"/>
      <c r="XD194" s="973"/>
      <c r="XE194" s="973"/>
      <c r="XF194" s="973"/>
      <c r="XG194" s="973"/>
      <c r="XH194" s="973"/>
      <c r="XI194" s="973"/>
      <c r="XJ194" s="973"/>
      <c r="XK194" s="973"/>
      <c r="XL194" s="973"/>
      <c r="XM194" s="973"/>
      <c r="XN194" s="973"/>
      <c r="XO194" s="973"/>
      <c r="XP194" s="973"/>
      <c r="XQ194" s="973"/>
      <c r="XR194" s="973"/>
      <c r="XS194" s="973"/>
      <c r="XT194" s="973"/>
      <c r="XU194" s="973"/>
      <c r="XV194" s="973"/>
      <c r="XW194" s="973"/>
      <c r="XX194" s="973"/>
      <c r="XY194" s="973"/>
      <c r="XZ194" s="973"/>
      <c r="YA194" s="973"/>
      <c r="YB194" s="973"/>
      <c r="YC194" s="973"/>
      <c r="YD194" s="973"/>
      <c r="YE194" s="973"/>
      <c r="YF194" s="973"/>
      <c r="YG194" s="973"/>
      <c r="YH194" s="973"/>
      <c r="YI194" s="973"/>
      <c r="YJ194" s="973"/>
      <c r="YK194" s="973"/>
      <c r="YL194" s="973"/>
      <c r="YM194" s="973"/>
      <c r="YN194" s="973"/>
      <c r="YO194" s="973"/>
      <c r="YP194" s="973"/>
      <c r="YQ194" s="973"/>
      <c r="YR194" s="973"/>
      <c r="YS194" s="973"/>
      <c r="YT194" s="973"/>
      <c r="YU194" s="973"/>
      <c r="YV194" s="973"/>
      <c r="YW194" s="973"/>
      <c r="YX194" s="973"/>
      <c r="YY194" s="973"/>
      <c r="YZ194" s="973"/>
      <c r="ZA194" s="973"/>
      <c r="ZB194" s="973"/>
      <c r="ZC194" s="973"/>
      <c r="ZD194" s="973"/>
      <c r="ZE194" s="973"/>
      <c r="ZF194" s="973"/>
      <c r="ZG194" s="973"/>
      <c r="ZH194" s="973"/>
      <c r="ZI194" s="973"/>
      <c r="ZJ194" s="973"/>
      <c r="ZK194" s="973"/>
      <c r="ZL194" s="973"/>
      <c r="ZM194" s="973"/>
      <c r="ZN194" s="973"/>
      <c r="ZO194" s="973"/>
      <c r="ZP194" s="973"/>
      <c r="ZQ194" s="973"/>
      <c r="ZR194" s="973"/>
      <c r="ZS194" s="973"/>
      <c r="ZT194" s="973"/>
      <c r="ZU194" s="973"/>
      <c r="ZV194" s="973"/>
      <c r="ZW194" s="973"/>
      <c r="ZX194" s="973"/>
      <c r="ZY194" s="973"/>
      <c r="ZZ194" s="973"/>
      <c r="AAA194" s="973"/>
      <c r="AAB194" s="973"/>
      <c r="AAC194" s="973"/>
      <c r="AAD194" s="973"/>
      <c r="AAE194" s="973"/>
      <c r="AAF194" s="973"/>
      <c r="AAG194" s="973"/>
      <c r="AAH194" s="973"/>
      <c r="AAI194" s="973"/>
      <c r="AAJ194" s="973"/>
      <c r="AAK194" s="973"/>
      <c r="AAL194" s="973"/>
      <c r="AAM194" s="973"/>
      <c r="AAN194" s="973"/>
      <c r="AAO194" s="973"/>
      <c r="AAP194" s="973"/>
      <c r="AAQ194" s="973"/>
      <c r="AAR194" s="973"/>
      <c r="AAS194" s="973"/>
      <c r="AAT194" s="973"/>
      <c r="AAU194" s="973"/>
      <c r="AAV194" s="973"/>
      <c r="AAW194" s="973"/>
      <c r="AAX194" s="973"/>
      <c r="AAY194" s="973"/>
      <c r="AAZ194" s="973"/>
      <c r="ABA194" s="973"/>
      <c r="ABB194" s="973"/>
      <c r="ABC194" s="973"/>
      <c r="ABD194" s="973"/>
      <c r="ABE194" s="973"/>
      <c r="ABF194" s="973"/>
      <c r="ABG194" s="973"/>
      <c r="ABH194" s="973"/>
      <c r="ABI194" s="973"/>
      <c r="ABJ194" s="973"/>
      <c r="ABK194" s="973"/>
      <c r="ABL194" s="973"/>
      <c r="ABM194" s="973"/>
      <c r="ABN194" s="973"/>
      <c r="ABO194" s="973"/>
      <c r="ABP194" s="973"/>
      <c r="ABQ194" s="973"/>
      <c r="ABR194" s="973"/>
      <c r="ABS194" s="973"/>
      <c r="ABT194" s="973"/>
      <c r="ABU194" s="973"/>
      <c r="ABV194" s="973"/>
      <c r="ABW194" s="973"/>
      <c r="ABX194" s="973"/>
      <c r="ABY194" s="973"/>
      <c r="ABZ194" s="973"/>
      <c r="ACA194" s="973"/>
      <c r="ACB194" s="973"/>
      <c r="ACC194" s="973"/>
      <c r="ACD194" s="973"/>
      <c r="ACE194" s="973"/>
      <c r="ACF194" s="973"/>
      <c r="ACG194" s="973"/>
      <c r="ACH194" s="973"/>
      <c r="ACI194" s="973"/>
      <c r="ACJ194" s="973"/>
      <c r="ACK194" s="973"/>
      <c r="ACL194" s="973"/>
      <c r="ACM194" s="973"/>
      <c r="ACN194" s="973"/>
      <c r="ACO194" s="973"/>
      <c r="ACP194" s="973"/>
      <c r="ACQ194" s="973"/>
      <c r="ACR194" s="973"/>
      <c r="ACS194" s="973"/>
      <c r="ACT194" s="973"/>
      <c r="ACU194" s="973"/>
      <c r="ACV194" s="973"/>
      <c r="ACW194" s="973"/>
      <c r="ACX194" s="973"/>
      <c r="ACY194" s="973"/>
      <c r="ACZ194" s="973"/>
      <c r="ADA194" s="973"/>
      <c r="ADB194" s="973"/>
      <c r="ADC194" s="973"/>
      <c r="ADD194" s="973"/>
      <c r="ADE194" s="973"/>
      <c r="ADF194" s="973"/>
      <c r="ADG194" s="973"/>
      <c r="ADH194" s="973"/>
      <c r="ADI194" s="973"/>
      <c r="ADJ194" s="973"/>
      <c r="ADK194" s="973"/>
      <c r="ADL194" s="973"/>
      <c r="ADM194" s="973"/>
      <c r="ADN194" s="973"/>
      <c r="ADO194" s="973"/>
      <c r="ADP194" s="973"/>
      <c r="ADQ194" s="973"/>
      <c r="ADR194" s="973"/>
      <c r="ADS194" s="973"/>
      <c r="ADT194" s="973"/>
      <c r="ADU194" s="973"/>
      <c r="ADV194" s="973"/>
      <c r="ADW194" s="973"/>
      <c r="ADX194" s="973"/>
      <c r="ADY194" s="973"/>
      <c r="ADZ194" s="973"/>
      <c r="AEA194" s="973"/>
      <c r="AEB194" s="973"/>
      <c r="AEC194" s="973"/>
      <c r="AED194" s="973"/>
      <c r="AEE194" s="973"/>
      <c r="AEF194" s="973"/>
      <c r="AEG194" s="973"/>
      <c r="AEH194" s="973"/>
      <c r="AEI194" s="973"/>
      <c r="AEJ194" s="973"/>
      <c r="AEK194" s="973"/>
      <c r="AEL194" s="973"/>
      <c r="AEM194" s="973"/>
      <c r="AEN194" s="973"/>
      <c r="AEO194" s="973"/>
      <c r="AEP194" s="973"/>
      <c r="AEQ194" s="973"/>
      <c r="AER194" s="973"/>
      <c r="AES194" s="973"/>
      <c r="AET194" s="973"/>
      <c r="AEU194" s="973"/>
      <c r="AEV194" s="973"/>
      <c r="AEW194" s="973"/>
      <c r="AEX194" s="973"/>
      <c r="AEY194" s="973"/>
      <c r="AEZ194" s="973"/>
      <c r="AFA194" s="973"/>
      <c r="AFB194" s="973"/>
      <c r="AFC194" s="973"/>
      <c r="AFD194" s="973"/>
      <c r="AFE194" s="973"/>
      <c r="AFF194" s="973"/>
      <c r="AFG194" s="973"/>
      <c r="AFH194" s="973"/>
      <c r="AFI194" s="973"/>
      <c r="AFJ194" s="973"/>
      <c r="AFK194" s="973"/>
      <c r="AFL194" s="973"/>
      <c r="AFM194" s="973"/>
      <c r="AFN194" s="973"/>
      <c r="AFO194" s="973"/>
      <c r="AFP194" s="973"/>
      <c r="AFQ194" s="973"/>
      <c r="AFR194" s="973"/>
      <c r="AFS194" s="973"/>
      <c r="AFT194" s="973"/>
      <c r="AFU194" s="973"/>
      <c r="AFV194" s="973"/>
      <c r="AFW194" s="973"/>
      <c r="AFX194" s="973"/>
      <c r="AFY194" s="973"/>
      <c r="AFZ194" s="973"/>
      <c r="AGA194" s="973"/>
      <c r="AGB194" s="973"/>
      <c r="AGC194" s="973"/>
      <c r="AGD194" s="973"/>
      <c r="AGE194" s="973"/>
      <c r="AGF194" s="973"/>
      <c r="AGG194" s="973"/>
      <c r="AGH194" s="973"/>
      <c r="AGI194" s="973"/>
      <c r="AGJ194" s="973"/>
      <c r="AGK194" s="973"/>
      <c r="AGL194" s="973"/>
      <c r="AGM194" s="973"/>
      <c r="AGN194" s="973"/>
      <c r="AGO194" s="973"/>
      <c r="AGP194" s="973"/>
      <c r="AGQ194" s="973"/>
      <c r="AGR194" s="973"/>
      <c r="AGS194" s="973"/>
      <c r="AGT194" s="973"/>
      <c r="AGU194" s="973"/>
      <c r="AGV194" s="973"/>
      <c r="AGW194" s="973"/>
      <c r="AGX194" s="973"/>
      <c r="AGY194" s="973"/>
      <c r="AGZ194" s="973"/>
      <c r="AHA194" s="973"/>
      <c r="AHB194" s="973"/>
      <c r="AHC194" s="973"/>
      <c r="AHD194" s="973"/>
      <c r="AHE194" s="973"/>
      <c r="AHF194" s="973"/>
      <c r="AHG194" s="973"/>
      <c r="AHH194" s="973"/>
      <c r="AHI194" s="973"/>
      <c r="AHJ194" s="973"/>
      <c r="AHK194" s="973"/>
      <c r="AHL194" s="973"/>
      <c r="AHM194" s="973"/>
      <c r="AHN194" s="973"/>
      <c r="AHO194" s="973"/>
      <c r="AHP194" s="973"/>
      <c r="AHQ194" s="973"/>
      <c r="AHR194" s="973"/>
      <c r="AHS194" s="973"/>
      <c r="AHT194" s="973"/>
      <c r="AHU194" s="973"/>
      <c r="AHV194" s="973"/>
      <c r="AHW194" s="973"/>
      <c r="AHX194" s="973"/>
      <c r="AHY194" s="973"/>
      <c r="AHZ194" s="973"/>
      <c r="AIA194" s="973"/>
      <c r="AIB194" s="973"/>
      <c r="AIC194" s="973"/>
      <c r="AID194" s="973"/>
      <c r="AIE194" s="973"/>
      <c r="AIF194" s="973"/>
      <c r="AIG194" s="973"/>
      <c r="AIH194" s="973"/>
      <c r="AII194" s="973"/>
      <c r="AIJ194" s="973"/>
      <c r="AIK194" s="973"/>
      <c r="AIL194" s="973"/>
      <c r="AIM194" s="973"/>
      <c r="AIN194" s="973"/>
      <c r="AIO194" s="973"/>
      <c r="AIP194" s="973"/>
      <c r="AIQ194" s="973"/>
      <c r="AIR194" s="973"/>
      <c r="AIS194" s="973"/>
      <c r="AIT194" s="973"/>
      <c r="AIU194" s="973"/>
      <c r="AIV194" s="973"/>
      <c r="AIW194" s="973"/>
      <c r="AIX194" s="973"/>
      <c r="AIY194" s="973"/>
      <c r="AIZ194" s="973"/>
      <c r="AJA194" s="973"/>
      <c r="AJB194" s="973"/>
      <c r="AJC194" s="973"/>
      <c r="AJD194" s="973"/>
      <c r="AJE194" s="973"/>
      <c r="AJF194" s="973"/>
      <c r="AJG194" s="973"/>
      <c r="AJH194" s="973"/>
      <c r="AJI194" s="973"/>
      <c r="AJJ194" s="973"/>
      <c r="AJK194" s="973"/>
      <c r="AJL194" s="973"/>
      <c r="AJM194" s="973"/>
      <c r="AJN194" s="973"/>
      <c r="AJO194" s="973"/>
      <c r="AJP194" s="973"/>
      <c r="AJQ194" s="973"/>
      <c r="AJR194" s="973"/>
      <c r="AJS194" s="973"/>
      <c r="AJT194" s="973"/>
      <c r="AJU194" s="973"/>
      <c r="AJV194" s="973"/>
      <c r="AJW194" s="973"/>
      <c r="AJX194" s="973"/>
      <c r="AJY194" s="973"/>
      <c r="AJZ194" s="973"/>
      <c r="AKA194" s="973"/>
      <c r="AKB194" s="973"/>
      <c r="AKC194" s="973"/>
      <c r="AKD194" s="973"/>
      <c r="AKE194" s="973"/>
      <c r="AKF194" s="973"/>
      <c r="AKG194" s="973"/>
      <c r="AKH194" s="973"/>
      <c r="AKI194" s="973"/>
      <c r="AKJ194" s="973"/>
      <c r="AKK194" s="973"/>
      <c r="AKL194" s="973"/>
      <c r="AKM194" s="973"/>
      <c r="AKN194" s="973"/>
      <c r="AKO194" s="973"/>
      <c r="AKP194" s="973"/>
      <c r="AKQ194" s="973"/>
      <c r="AKR194" s="973"/>
      <c r="AKS194" s="973"/>
      <c r="AKT194" s="973"/>
      <c r="AKU194" s="973"/>
      <c r="AKV194" s="973"/>
      <c r="AKW194" s="973"/>
      <c r="AKX194" s="973"/>
      <c r="AKY194" s="973"/>
      <c r="AKZ194" s="973"/>
      <c r="ALA194" s="973"/>
      <c r="ALB194" s="973"/>
      <c r="ALC194" s="973"/>
      <c r="ALD194" s="973"/>
      <c r="ALE194" s="973"/>
      <c r="ALF194" s="973"/>
      <c r="ALG194" s="973"/>
      <c r="ALH194" s="973"/>
      <c r="ALI194" s="973"/>
      <c r="ALJ194" s="973"/>
      <c r="ALK194" s="973"/>
      <c r="ALL194" s="973"/>
      <c r="ALM194" s="973"/>
      <c r="ALN194" s="973"/>
      <c r="ALO194" s="973"/>
      <c r="ALP194" s="973"/>
      <c r="ALQ194" s="973"/>
      <c r="ALR194" s="973"/>
      <c r="ALS194" s="973"/>
      <c r="ALT194" s="973"/>
      <c r="ALU194" s="973"/>
      <c r="ALV194" s="973"/>
      <c r="ALW194" s="973"/>
      <c r="ALX194" s="973"/>
      <c r="ALY194" s="973"/>
      <c r="ALZ194" s="973"/>
      <c r="AMA194" s="973"/>
      <c r="AMB194" s="973"/>
      <c r="AMC194" s="973"/>
      <c r="AMD194" s="973"/>
      <c r="AME194" s="973"/>
      <c r="AMF194" s="973"/>
      <c r="AMG194" s="973"/>
      <c r="AMH194" s="973"/>
      <c r="AMI194" s="973"/>
      <c r="AMJ194" s="973"/>
      <c r="AMK194" s="973"/>
      <c r="AML194" s="973"/>
      <c r="AMM194" s="973"/>
      <c r="AMN194" s="973"/>
      <c r="AMO194" s="973"/>
      <c r="AMP194" s="973"/>
      <c r="AMQ194" s="973"/>
      <c r="AMR194" s="973"/>
      <c r="AMS194" s="973"/>
      <c r="AMT194" s="973"/>
      <c r="AMU194" s="973"/>
      <c r="AMV194" s="973"/>
      <c r="AMW194" s="973"/>
      <c r="AMX194" s="973"/>
      <c r="AMY194" s="973"/>
      <c r="AMZ194" s="973"/>
      <c r="ANA194" s="973"/>
      <c r="ANB194" s="973"/>
      <c r="ANC194" s="973"/>
      <c r="AND194" s="973"/>
      <c r="ANE194" s="973"/>
      <c r="ANF194" s="973"/>
      <c r="ANG194" s="973"/>
      <c r="ANH194" s="973"/>
      <c r="ANI194" s="973"/>
      <c r="ANJ194" s="973"/>
      <c r="ANK194" s="973"/>
      <c r="ANL194" s="973"/>
      <c r="ANM194" s="973"/>
      <c r="ANN194" s="973"/>
      <c r="ANO194" s="973"/>
      <c r="ANP194" s="973"/>
      <c r="ANQ194" s="973"/>
      <c r="ANR194" s="973"/>
      <c r="ANS194" s="973"/>
      <c r="ANT194" s="973"/>
      <c r="ANU194" s="973"/>
      <c r="ANV194" s="973"/>
      <c r="ANW194" s="973"/>
      <c r="ANX194" s="973"/>
      <c r="ANY194" s="973"/>
      <c r="ANZ194" s="973"/>
      <c r="AOA194" s="973"/>
      <c r="AOB194" s="973"/>
      <c r="AOC194" s="973"/>
      <c r="AOD194" s="973"/>
      <c r="AOE194" s="973"/>
      <c r="AOF194" s="973"/>
      <c r="AOG194" s="973"/>
      <c r="AOH194" s="973"/>
      <c r="AOI194" s="973"/>
      <c r="AOJ194" s="973"/>
      <c r="AOK194" s="973"/>
      <c r="AOL194" s="973"/>
      <c r="AOM194" s="973"/>
      <c r="AON194" s="973"/>
      <c r="AOO194" s="973"/>
      <c r="AOP194" s="973"/>
      <c r="AOQ194" s="973"/>
      <c r="AOR194" s="973"/>
      <c r="AOS194" s="973"/>
      <c r="AOT194" s="973"/>
      <c r="AOU194" s="973"/>
      <c r="AOV194" s="973"/>
      <c r="AOW194" s="973"/>
      <c r="AOX194" s="973"/>
      <c r="AOY194" s="973"/>
      <c r="AOZ194" s="973"/>
      <c r="APA194" s="973"/>
      <c r="APB194" s="973"/>
      <c r="APC194" s="973"/>
      <c r="APD194" s="973"/>
      <c r="APE194" s="973"/>
      <c r="APF194" s="973"/>
      <c r="APG194" s="973"/>
      <c r="APH194" s="973"/>
      <c r="API194" s="973"/>
      <c r="APJ194" s="973"/>
      <c r="APK194" s="973"/>
      <c r="APL194" s="973"/>
      <c r="APM194" s="973"/>
      <c r="APN194" s="973"/>
      <c r="APO194" s="973"/>
      <c r="APP194" s="973"/>
      <c r="APQ194" s="973"/>
      <c r="APR194" s="973"/>
      <c r="APS194" s="973"/>
      <c r="APT194" s="973"/>
      <c r="APU194" s="973"/>
      <c r="APV194" s="973"/>
      <c r="APW194" s="973"/>
      <c r="APX194" s="973"/>
      <c r="APY194" s="973"/>
      <c r="APZ194" s="973"/>
      <c r="AQA194" s="973"/>
      <c r="AQB194" s="973"/>
      <c r="AQC194" s="973"/>
      <c r="AQD194" s="973"/>
      <c r="AQE194" s="973"/>
      <c r="AQF194" s="973"/>
      <c r="AQG194" s="973"/>
      <c r="AQH194" s="973"/>
      <c r="AQI194" s="973"/>
      <c r="AQJ194" s="973"/>
      <c r="AQK194" s="973"/>
      <c r="AQL194" s="973"/>
      <c r="AQM194" s="973"/>
      <c r="AQN194" s="973"/>
      <c r="AQO194" s="973"/>
      <c r="AQP194" s="973"/>
      <c r="AQQ194" s="973"/>
      <c r="AQR194" s="973"/>
      <c r="AQS194" s="973"/>
      <c r="AQT194" s="973"/>
      <c r="AQU194" s="973"/>
      <c r="AQV194" s="973"/>
      <c r="AQW194" s="973"/>
      <c r="AQX194" s="973"/>
      <c r="AQY194" s="973"/>
      <c r="AQZ194" s="973"/>
      <c r="ARA194" s="973"/>
      <c r="ARB194" s="973"/>
      <c r="ARC194" s="973"/>
      <c r="ARD194" s="973"/>
      <c r="ARE194" s="973"/>
      <c r="ARF194" s="973"/>
      <c r="ARG194" s="973"/>
      <c r="ARH194" s="973"/>
      <c r="ARI194" s="973"/>
      <c r="ARJ194" s="973"/>
      <c r="ARK194" s="973"/>
      <c r="ARL194" s="973"/>
      <c r="ARM194" s="973"/>
      <c r="ARN194" s="973"/>
      <c r="ARO194" s="973"/>
      <c r="ARP194" s="973"/>
      <c r="ARQ194" s="973"/>
      <c r="ARR194" s="973"/>
      <c r="ARS194" s="973"/>
      <c r="ART194" s="973"/>
      <c r="ARU194" s="973"/>
      <c r="ARV194" s="973"/>
      <c r="ARW194" s="973"/>
      <c r="ARX194" s="973"/>
      <c r="ARY194" s="973"/>
      <c r="ARZ194" s="973"/>
      <c r="ASA194" s="973"/>
      <c r="ASB194" s="973"/>
      <c r="ASC194" s="973"/>
      <c r="ASD194" s="973"/>
      <c r="ASE194" s="973"/>
      <c r="ASF194" s="973"/>
      <c r="ASG194" s="973"/>
      <c r="ASH194" s="973"/>
      <c r="ASI194" s="973"/>
      <c r="ASJ194" s="973"/>
      <c r="ASK194" s="973"/>
      <c r="ASL194" s="973"/>
      <c r="ASM194" s="973"/>
      <c r="ASN194" s="973"/>
      <c r="ASO194" s="973"/>
      <c r="ASP194" s="973"/>
      <c r="ASQ194" s="973"/>
      <c r="ASR194" s="973"/>
      <c r="ASS194" s="973"/>
      <c r="AST194" s="973"/>
      <c r="ASU194" s="973"/>
      <c r="ASV194" s="973"/>
      <c r="ASW194" s="973"/>
      <c r="ASX194" s="973"/>
      <c r="ASY194" s="973"/>
      <c r="ASZ194" s="973"/>
      <c r="ATA194" s="973"/>
      <c r="ATB194" s="973"/>
      <c r="ATC194" s="973"/>
      <c r="ATD194" s="973"/>
      <c r="ATE194" s="973"/>
      <c r="ATF194" s="973"/>
      <c r="ATG194" s="973"/>
      <c r="ATH194" s="973"/>
      <c r="ATI194" s="973"/>
      <c r="ATJ194" s="973"/>
      <c r="ATK194" s="973"/>
      <c r="ATL194" s="973"/>
      <c r="ATM194" s="973"/>
      <c r="ATN194" s="973"/>
      <c r="ATO194" s="973"/>
      <c r="ATP194" s="973"/>
      <c r="ATQ194" s="973"/>
      <c r="ATR194" s="973"/>
      <c r="ATS194" s="973"/>
      <c r="ATT194" s="973"/>
      <c r="ATU194" s="973"/>
      <c r="ATV194" s="973"/>
      <c r="ATW194" s="973"/>
      <c r="ATX194" s="973"/>
      <c r="ATY194" s="973"/>
      <c r="ATZ194" s="973"/>
      <c r="AUA194" s="973"/>
      <c r="AUB194" s="973"/>
      <c r="AUC194" s="973"/>
      <c r="AUD194" s="973"/>
      <c r="AUE194" s="973"/>
      <c r="AUF194" s="973"/>
      <c r="AUG194" s="973"/>
      <c r="AUH194" s="973"/>
      <c r="AUI194" s="973"/>
      <c r="AUJ194" s="973"/>
      <c r="AUK194" s="973"/>
      <c r="AUL194" s="973"/>
      <c r="AUM194" s="973"/>
      <c r="AUN194" s="973"/>
      <c r="AUO194" s="973"/>
      <c r="AUP194" s="973"/>
      <c r="AUQ194" s="973"/>
      <c r="AUR194" s="973"/>
      <c r="AUS194" s="973"/>
      <c r="AUT194" s="973"/>
      <c r="AUU194" s="973"/>
      <c r="AUV194" s="973"/>
      <c r="AUW194" s="973"/>
      <c r="AUX194" s="973"/>
      <c r="AUY194" s="973"/>
      <c r="AUZ194" s="973"/>
      <c r="AVA194" s="973"/>
      <c r="AVB194" s="973"/>
      <c r="AVC194" s="973"/>
      <c r="AVD194" s="973"/>
      <c r="AVE194" s="973"/>
      <c r="AVF194" s="973"/>
      <c r="AVG194" s="973"/>
      <c r="AVH194" s="973"/>
      <c r="AVI194" s="973"/>
      <c r="AVJ194" s="973"/>
      <c r="AVK194" s="973"/>
      <c r="AVL194" s="973"/>
      <c r="AVM194" s="973"/>
      <c r="AVN194" s="973"/>
      <c r="AVO194" s="973"/>
      <c r="AVP194" s="973"/>
      <c r="AVQ194" s="973"/>
      <c r="AVR194" s="973"/>
      <c r="AVS194" s="973"/>
      <c r="AVT194" s="973"/>
      <c r="AVU194" s="973"/>
      <c r="AVV194" s="973"/>
      <c r="AVW194" s="973"/>
      <c r="AVX194" s="973"/>
      <c r="AVY194" s="973"/>
      <c r="AVZ194" s="973"/>
      <c r="AWA194" s="973"/>
      <c r="AWB194" s="973"/>
      <c r="AWC194" s="973"/>
      <c r="AWD194" s="973"/>
      <c r="AWE194" s="973"/>
      <c r="AWF194" s="973"/>
      <c r="AWG194" s="973"/>
      <c r="AWH194" s="973"/>
      <c r="AWI194" s="973"/>
      <c r="AWJ194" s="973"/>
      <c r="AWK194" s="973"/>
      <c r="AWL194" s="973"/>
      <c r="AWM194" s="973"/>
      <c r="AWN194" s="973"/>
      <c r="AWO194" s="973"/>
      <c r="AWP194" s="973"/>
      <c r="AWQ194" s="973"/>
      <c r="AWR194" s="973"/>
      <c r="AWS194" s="973"/>
      <c r="AWT194" s="973"/>
      <c r="AWU194" s="973"/>
      <c r="AWV194" s="973"/>
      <c r="AWW194" s="973"/>
      <c r="AWX194" s="973"/>
      <c r="AWY194" s="973"/>
      <c r="AWZ194" s="973"/>
      <c r="AXA194" s="973"/>
      <c r="AXB194" s="973"/>
      <c r="AXC194" s="973"/>
      <c r="AXD194" s="973"/>
      <c r="AXE194" s="973"/>
      <c r="AXF194" s="973"/>
      <c r="AXG194" s="973"/>
      <c r="AXH194" s="973"/>
      <c r="AXI194" s="973"/>
      <c r="AXJ194" s="973"/>
      <c r="AXK194" s="973"/>
      <c r="AXL194" s="973"/>
      <c r="AXM194" s="973"/>
      <c r="AXN194" s="973"/>
      <c r="AXO194" s="973"/>
      <c r="AXP194" s="973"/>
      <c r="AXQ194" s="973"/>
      <c r="AXR194" s="973"/>
      <c r="AXS194" s="973"/>
      <c r="AXT194" s="973"/>
      <c r="AXU194" s="973"/>
      <c r="AXV194" s="973"/>
      <c r="AXW194" s="973"/>
      <c r="AXX194" s="973"/>
      <c r="AXY194" s="973"/>
      <c r="AXZ194" s="973"/>
      <c r="AYA194" s="973"/>
      <c r="AYB194" s="973"/>
      <c r="AYC194" s="973"/>
      <c r="AYD194" s="973"/>
      <c r="AYE194" s="973"/>
      <c r="AYF194" s="973"/>
      <c r="AYG194" s="973"/>
      <c r="AYH194" s="973"/>
      <c r="AYI194" s="973"/>
      <c r="AYJ194" s="973"/>
      <c r="AYK194" s="973"/>
      <c r="AYL194" s="973"/>
      <c r="AYM194" s="973"/>
      <c r="AYN194" s="973"/>
      <c r="AYO194" s="973"/>
      <c r="AYP194" s="973"/>
      <c r="AYQ194" s="973"/>
      <c r="AYR194" s="973"/>
      <c r="AYS194" s="973"/>
      <c r="AYT194" s="973"/>
      <c r="AYU194" s="973"/>
      <c r="AYV194" s="973"/>
      <c r="AYW194" s="973"/>
      <c r="AYX194" s="973"/>
      <c r="AYY194" s="973"/>
      <c r="AYZ194" s="973"/>
      <c r="AZA194" s="973"/>
      <c r="AZB194" s="973"/>
      <c r="AZC194" s="973"/>
      <c r="AZD194" s="973"/>
      <c r="AZE194" s="973"/>
      <c r="AZF194" s="973"/>
      <c r="AZG194" s="973"/>
      <c r="AZH194" s="973"/>
      <c r="AZI194" s="973"/>
      <c r="AZJ194" s="973"/>
      <c r="AZK194" s="973"/>
      <c r="AZL194" s="973"/>
      <c r="AZM194" s="973"/>
      <c r="AZN194" s="973"/>
      <c r="AZO194" s="973"/>
      <c r="AZP194" s="973"/>
      <c r="AZQ194" s="973"/>
      <c r="AZR194" s="973"/>
      <c r="AZS194" s="973"/>
      <c r="AZT194" s="973"/>
      <c r="AZU194" s="973"/>
      <c r="AZV194" s="973"/>
      <c r="AZW194" s="973"/>
      <c r="AZX194" s="973"/>
      <c r="AZY194" s="973"/>
      <c r="AZZ194" s="973"/>
      <c r="BAA194" s="973"/>
      <c r="BAB194" s="973"/>
      <c r="BAC194" s="973"/>
      <c r="BAD194" s="973"/>
      <c r="BAE194" s="973"/>
      <c r="BAF194" s="973"/>
      <c r="BAG194" s="973"/>
      <c r="BAH194" s="973"/>
      <c r="BAI194" s="973"/>
      <c r="BAJ194" s="973"/>
      <c r="BAK194" s="973"/>
      <c r="BAL194" s="973"/>
      <c r="BAM194" s="973"/>
      <c r="BAN194" s="973"/>
      <c r="BAO194" s="973"/>
      <c r="BAP194" s="973"/>
      <c r="BAQ194" s="973"/>
      <c r="BAR194" s="973"/>
      <c r="BAS194" s="973"/>
      <c r="BAT194" s="973"/>
      <c r="BAU194" s="973"/>
      <c r="BAV194" s="973"/>
      <c r="BAW194" s="973"/>
      <c r="BAX194" s="973"/>
      <c r="BAY194" s="973"/>
      <c r="BAZ194" s="973"/>
      <c r="BBA194" s="973"/>
      <c r="BBB194" s="973"/>
      <c r="BBC194" s="973"/>
      <c r="BBD194" s="973"/>
      <c r="BBE194" s="973"/>
      <c r="BBF194" s="973"/>
      <c r="BBG194" s="973"/>
      <c r="BBH194" s="973"/>
      <c r="BBI194" s="973"/>
      <c r="BBJ194" s="973"/>
      <c r="BBK194" s="973"/>
      <c r="BBL194" s="973"/>
      <c r="BBM194" s="973"/>
      <c r="BBN194" s="973"/>
      <c r="BBO194" s="973"/>
      <c r="BBP194" s="973"/>
      <c r="BBQ194" s="973"/>
      <c r="BBR194" s="973"/>
      <c r="BBS194" s="973"/>
      <c r="BBT194" s="973"/>
      <c r="BBU194" s="973"/>
      <c r="BBV194" s="973"/>
      <c r="BBW194" s="973"/>
      <c r="BBX194" s="973"/>
      <c r="BBY194" s="973"/>
      <c r="BBZ194" s="973"/>
      <c r="BCA194" s="973"/>
      <c r="BCB194" s="973"/>
      <c r="BCC194" s="973"/>
      <c r="BCD194" s="973"/>
      <c r="BCE194" s="973"/>
      <c r="BCF194" s="973"/>
      <c r="BCG194" s="973"/>
      <c r="BCH194" s="973"/>
      <c r="BCI194" s="973"/>
      <c r="BCJ194" s="973"/>
      <c r="BCK194" s="973"/>
      <c r="BCL194" s="973"/>
      <c r="BCM194" s="973"/>
      <c r="BCN194" s="973"/>
      <c r="BCO194" s="973"/>
      <c r="BCP194" s="973"/>
      <c r="BCQ194" s="973"/>
      <c r="BCR194" s="973"/>
      <c r="BCS194" s="973"/>
      <c r="BCT194" s="973"/>
      <c r="BCU194" s="973"/>
      <c r="BCV194" s="973"/>
      <c r="BCW194" s="973"/>
      <c r="BCX194" s="973"/>
      <c r="BCY194" s="973"/>
      <c r="BCZ194" s="973"/>
      <c r="BDA194" s="973"/>
      <c r="BDB194" s="973"/>
      <c r="BDC194" s="973"/>
      <c r="BDD194" s="973"/>
      <c r="BDE194" s="973"/>
      <c r="BDF194" s="973"/>
      <c r="BDG194" s="973"/>
      <c r="BDH194" s="973"/>
      <c r="BDI194" s="973"/>
      <c r="BDJ194" s="973"/>
      <c r="BDK194" s="973"/>
      <c r="BDL194" s="973"/>
      <c r="BDM194" s="973"/>
      <c r="BDN194" s="973"/>
      <c r="BDO194" s="973"/>
      <c r="BDP194" s="973"/>
      <c r="BDQ194" s="973"/>
      <c r="BDR194" s="973"/>
      <c r="BDS194" s="973"/>
      <c r="BDT194" s="973"/>
      <c r="BDU194" s="973"/>
      <c r="BDV194" s="973"/>
      <c r="BDW194" s="973"/>
      <c r="BDX194" s="973"/>
      <c r="BDY194" s="973"/>
      <c r="BDZ194" s="973"/>
      <c r="BEA194" s="973"/>
      <c r="BEB194" s="973"/>
      <c r="BEC194" s="973"/>
      <c r="BED194" s="973"/>
      <c r="BEE194" s="973"/>
      <c r="BEF194" s="973"/>
      <c r="BEG194" s="973"/>
      <c r="BEH194" s="973"/>
      <c r="BEI194" s="973"/>
      <c r="BEJ194" s="973"/>
      <c r="BEK194" s="973"/>
      <c r="BEL194" s="973"/>
      <c r="BEM194" s="973"/>
      <c r="BEN194" s="973"/>
      <c r="BEO194" s="973"/>
      <c r="BEP194" s="973"/>
      <c r="BEQ194" s="973"/>
      <c r="BER194" s="973"/>
      <c r="BES194" s="973"/>
      <c r="BET194" s="973"/>
      <c r="BEU194" s="973"/>
      <c r="BEV194" s="973"/>
      <c r="BEW194" s="973"/>
      <c r="BEX194" s="973"/>
      <c r="BEY194" s="973"/>
      <c r="BEZ194" s="973"/>
      <c r="BFA194" s="973"/>
      <c r="BFB194" s="973"/>
      <c r="BFC194" s="973"/>
      <c r="BFD194" s="973"/>
      <c r="BFE194" s="973"/>
      <c r="BFF194" s="973"/>
      <c r="BFG194" s="973"/>
      <c r="BFH194" s="973"/>
      <c r="BFI194" s="973"/>
      <c r="BFJ194" s="973"/>
      <c r="BFK194" s="973"/>
      <c r="BFL194" s="973"/>
      <c r="BFM194" s="973"/>
      <c r="BFN194" s="973"/>
      <c r="BFO194" s="973"/>
      <c r="BFP194" s="973"/>
      <c r="BFQ194" s="973"/>
      <c r="BFR194" s="973"/>
      <c r="BFS194" s="973"/>
      <c r="BFT194" s="973"/>
      <c r="BFU194" s="973"/>
      <c r="BFV194" s="973"/>
      <c r="BFW194" s="973"/>
      <c r="BFX194" s="973"/>
      <c r="BFY194" s="973"/>
      <c r="BFZ194" s="973"/>
      <c r="BGA194" s="973"/>
      <c r="BGB194" s="973"/>
      <c r="BGC194" s="973"/>
      <c r="BGD194" s="973"/>
      <c r="BGE194" s="973"/>
      <c r="BGF194" s="973"/>
      <c r="BGG194" s="973"/>
      <c r="BGH194" s="973"/>
      <c r="BGI194" s="973"/>
      <c r="BGJ194" s="973"/>
      <c r="BGK194" s="973"/>
      <c r="BGL194" s="973"/>
      <c r="BGM194" s="973"/>
      <c r="BGN194" s="973"/>
      <c r="BGO194" s="973"/>
      <c r="BGP194" s="973"/>
      <c r="BGQ194" s="973"/>
      <c r="BGR194" s="973"/>
      <c r="BGS194" s="973"/>
      <c r="BGT194" s="973"/>
      <c r="BGU194" s="973"/>
      <c r="BGV194" s="973"/>
      <c r="BGW194" s="973"/>
      <c r="BGX194" s="973"/>
      <c r="BGY194" s="973"/>
      <c r="BGZ194" s="973"/>
      <c r="BHA194" s="973"/>
      <c r="BHB194" s="973"/>
      <c r="BHC194" s="973"/>
      <c r="BHD194" s="973"/>
      <c r="BHE194" s="973"/>
      <c r="BHF194" s="973"/>
      <c r="BHG194" s="973"/>
      <c r="BHH194" s="973"/>
      <c r="BHI194" s="973"/>
      <c r="BHJ194" s="973"/>
      <c r="BHK194" s="973"/>
      <c r="BHL194" s="973"/>
      <c r="BHM194" s="973"/>
      <c r="BHN194" s="973"/>
      <c r="BHO194" s="973"/>
      <c r="BHP194" s="973"/>
      <c r="BHQ194" s="973"/>
      <c r="BHR194" s="973"/>
      <c r="BHS194" s="973"/>
      <c r="BHT194" s="973"/>
      <c r="BHU194" s="973"/>
      <c r="BHV194" s="973"/>
      <c r="BHW194" s="973"/>
      <c r="BHX194" s="973"/>
      <c r="BHY194" s="973"/>
      <c r="BHZ194" s="973"/>
      <c r="BIA194" s="973"/>
      <c r="BIB194" s="973"/>
      <c r="BIC194" s="973"/>
      <c r="BID194" s="973"/>
      <c r="BIE194" s="973"/>
      <c r="BIF194" s="973"/>
      <c r="BIG194" s="973"/>
      <c r="BIH194" s="973"/>
      <c r="BII194" s="973"/>
      <c r="BIJ194" s="973"/>
      <c r="BIK194" s="973"/>
      <c r="BIL194" s="973"/>
      <c r="BIM194" s="973"/>
      <c r="BIN194" s="973"/>
      <c r="BIO194" s="973"/>
      <c r="BIP194" s="973"/>
      <c r="BIQ194" s="973"/>
      <c r="BIR194" s="973"/>
      <c r="BIS194" s="973"/>
      <c r="BIT194" s="973"/>
      <c r="BIU194" s="973"/>
      <c r="BIV194" s="973"/>
      <c r="BIW194" s="973"/>
      <c r="BIX194" s="973"/>
      <c r="BIY194" s="973"/>
      <c r="BIZ194" s="973"/>
      <c r="BJA194" s="973"/>
      <c r="BJB194" s="973"/>
      <c r="BJC194" s="973"/>
      <c r="BJD194" s="973"/>
      <c r="BJE194" s="973"/>
      <c r="BJF194" s="973"/>
      <c r="BJG194" s="973"/>
      <c r="BJH194" s="973"/>
      <c r="BJI194" s="973"/>
      <c r="BJJ194" s="973"/>
      <c r="BJK194" s="973"/>
      <c r="BJL194" s="973"/>
      <c r="BJM194" s="973"/>
      <c r="BJN194" s="973"/>
      <c r="BJO194" s="973"/>
      <c r="BJP194" s="973"/>
      <c r="BJQ194" s="973"/>
      <c r="BJR194" s="973"/>
      <c r="BJS194" s="973"/>
      <c r="BJT194" s="973"/>
      <c r="BJU194" s="973"/>
      <c r="BJV194" s="973"/>
      <c r="BJW194" s="973"/>
      <c r="BJX194" s="973"/>
      <c r="BJY194" s="973"/>
      <c r="BJZ194" s="973"/>
      <c r="BKA194" s="973"/>
      <c r="BKB194" s="973"/>
      <c r="BKC194" s="973"/>
      <c r="BKD194" s="973"/>
      <c r="BKE194" s="973"/>
      <c r="BKF194" s="973"/>
      <c r="BKG194" s="973"/>
      <c r="BKH194" s="973"/>
      <c r="BKI194" s="973"/>
      <c r="BKJ194" s="973"/>
      <c r="BKK194" s="973"/>
      <c r="BKL194" s="973"/>
      <c r="BKM194" s="973"/>
      <c r="BKN194" s="973"/>
      <c r="BKO194" s="973"/>
      <c r="BKP194" s="973"/>
      <c r="BKQ194" s="973"/>
      <c r="BKR194" s="973"/>
      <c r="BKS194" s="973"/>
      <c r="BKT194" s="973"/>
      <c r="BKU194" s="973"/>
      <c r="BKV194" s="973"/>
      <c r="BKW194" s="973"/>
      <c r="BKX194" s="973"/>
      <c r="BKY194" s="973"/>
      <c r="BKZ194" s="973"/>
      <c r="BLA194" s="973"/>
      <c r="BLB194" s="973"/>
      <c r="BLC194" s="973"/>
      <c r="BLD194" s="973"/>
      <c r="BLE194" s="973"/>
      <c r="BLF194" s="973"/>
      <c r="BLG194" s="973"/>
      <c r="BLH194" s="973"/>
      <c r="BLI194" s="973"/>
      <c r="BLJ194" s="973"/>
      <c r="BLK194" s="973"/>
      <c r="BLL194" s="973"/>
      <c r="BLM194" s="973"/>
      <c r="BLN194" s="973"/>
      <c r="BLO194" s="973"/>
      <c r="BLP194" s="973"/>
      <c r="BLQ194" s="973"/>
      <c r="BLR194" s="973"/>
      <c r="BLS194" s="973"/>
      <c r="BLT194" s="973"/>
      <c r="BLU194" s="973"/>
      <c r="BLV194" s="973"/>
      <c r="BLW194" s="973"/>
      <c r="BLX194" s="973"/>
      <c r="BLY194" s="973"/>
      <c r="BLZ194" s="973"/>
      <c r="BMA194" s="973"/>
      <c r="BMB194" s="973"/>
      <c r="BMC194" s="973"/>
      <c r="BMD194" s="973"/>
      <c r="BME194" s="973"/>
      <c r="BMF194" s="973"/>
      <c r="BMG194" s="973"/>
      <c r="BMH194" s="973"/>
      <c r="BMI194" s="973"/>
      <c r="BMJ194" s="973"/>
      <c r="BMK194" s="973"/>
      <c r="BML194" s="973"/>
      <c r="BMM194" s="973"/>
      <c r="BMN194" s="973"/>
      <c r="BMO194" s="973"/>
      <c r="BMP194" s="973"/>
      <c r="BMQ194" s="973"/>
      <c r="BMR194" s="973"/>
      <c r="BMS194" s="973"/>
      <c r="BMT194" s="973"/>
      <c r="BMU194" s="973"/>
      <c r="BMV194" s="973"/>
      <c r="BMW194" s="973"/>
      <c r="BMX194" s="973"/>
      <c r="BMY194" s="973"/>
      <c r="BMZ194" s="973"/>
      <c r="BNA194" s="973"/>
      <c r="BNB194" s="973"/>
      <c r="BNC194" s="973"/>
      <c r="BND194" s="973"/>
      <c r="BNE194" s="973"/>
      <c r="BNF194" s="973"/>
      <c r="BNG194" s="973"/>
      <c r="BNH194" s="973"/>
      <c r="BNI194" s="973"/>
      <c r="BNJ194" s="973"/>
      <c r="BNK194" s="973"/>
      <c r="BNL194" s="973"/>
      <c r="BNM194" s="973"/>
      <c r="BNN194" s="973"/>
      <c r="BNO194" s="973"/>
      <c r="BNP194" s="973"/>
      <c r="BNQ194" s="973"/>
      <c r="BNR194" s="973"/>
      <c r="BNS194" s="973"/>
      <c r="BNT194" s="973"/>
      <c r="BNU194" s="973"/>
      <c r="BNV194" s="973"/>
      <c r="BNW194" s="973"/>
      <c r="BNX194" s="973"/>
      <c r="BNY194" s="973"/>
      <c r="BNZ194" s="973"/>
      <c r="BOA194" s="973"/>
      <c r="BOB194" s="973"/>
      <c r="BOC194" s="973"/>
      <c r="BOD194" s="973"/>
      <c r="BOE194" s="973"/>
      <c r="BOF194" s="973"/>
      <c r="BOG194" s="973"/>
      <c r="BOH194" s="973"/>
      <c r="BOI194" s="973"/>
      <c r="BOJ194" s="973"/>
      <c r="BOK194" s="973"/>
      <c r="BOL194" s="973"/>
      <c r="BOM194" s="973"/>
      <c r="BON194" s="973"/>
      <c r="BOO194" s="973"/>
      <c r="BOP194" s="973"/>
      <c r="BOQ194" s="973"/>
      <c r="BOR194" s="973"/>
      <c r="BOS194" s="973"/>
      <c r="BOT194" s="973"/>
      <c r="BOU194" s="973"/>
      <c r="BOV194" s="973"/>
      <c r="BOW194" s="973"/>
      <c r="BOX194" s="973"/>
      <c r="BOY194" s="973"/>
      <c r="BOZ194" s="973"/>
      <c r="BPA194" s="973"/>
      <c r="BPB194" s="973"/>
      <c r="BPC194" s="973"/>
      <c r="BPD194" s="973"/>
      <c r="BPE194" s="973"/>
      <c r="BPF194" s="973"/>
      <c r="BPG194" s="973"/>
      <c r="BPH194" s="973"/>
      <c r="BPI194" s="973"/>
      <c r="BPJ194" s="973"/>
      <c r="BPK194" s="973"/>
      <c r="BPL194" s="973"/>
      <c r="BPM194" s="973"/>
      <c r="BPN194" s="973"/>
      <c r="BPO194" s="973"/>
      <c r="BPP194" s="973"/>
      <c r="BPQ194" s="973"/>
      <c r="BPR194" s="973"/>
      <c r="BPS194" s="973"/>
      <c r="BPT194" s="973"/>
      <c r="BPU194" s="973"/>
      <c r="BPV194" s="973"/>
      <c r="BPW194" s="973"/>
      <c r="BPX194" s="973"/>
      <c r="BPY194" s="973"/>
      <c r="BPZ194" s="973"/>
      <c r="BQA194" s="973"/>
      <c r="BQB194" s="973"/>
      <c r="BQC194" s="973"/>
      <c r="BQD194" s="973"/>
      <c r="BQE194" s="973"/>
      <c r="BQF194" s="973"/>
      <c r="BQG194" s="973"/>
      <c r="BQH194" s="973"/>
      <c r="BQI194" s="973"/>
      <c r="BQJ194" s="973"/>
      <c r="BQK194" s="973"/>
      <c r="BQL194" s="973"/>
      <c r="BQM194" s="973"/>
      <c r="BQN194" s="973"/>
      <c r="BQO194" s="973"/>
      <c r="BQP194" s="973"/>
      <c r="BQQ194" s="973"/>
      <c r="BQR194" s="973"/>
      <c r="BQS194" s="973"/>
      <c r="BQT194" s="973"/>
      <c r="BQU194" s="973"/>
      <c r="BQV194" s="973"/>
      <c r="BQW194" s="973"/>
      <c r="BQX194" s="973"/>
      <c r="BQY194" s="973"/>
      <c r="BQZ194" s="973"/>
      <c r="BRA194" s="973"/>
      <c r="BRB194" s="973"/>
      <c r="BRC194" s="973"/>
      <c r="BRD194" s="973"/>
      <c r="BRE194" s="973"/>
      <c r="BRF194" s="973"/>
      <c r="BRG194" s="973"/>
      <c r="BRH194" s="973"/>
      <c r="BRI194" s="973"/>
      <c r="BRJ194" s="973"/>
      <c r="BRK194" s="973"/>
      <c r="BRL194" s="973"/>
      <c r="BRM194" s="973"/>
      <c r="BRN194" s="973"/>
      <c r="BRO194" s="973"/>
      <c r="BRP194" s="973"/>
      <c r="BRQ194" s="973"/>
      <c r="BRR194" s="973"/>
      <c r="BRS194" s="973"/>
      <c r="BRT194" s="973"/>
      <c r="BRU194" s="973"/>
      <c r="BRV194" s="973"/>
      <c r="BRW194" s="973"/>
      <c r="BRX194" s="973"/>
      <c r="BRY194" s="973"/>
      <c r="BRZ194" s="973"/>
      <c r="BSA194" s="973"/>
      <c r="BSB194" s="973"/>
      <c r="BSC194" s="973"/>
      <c r="BSD194" s="973"/>
      <c r="BSE194" s="973"/>
      <c r="BSF194" s="973"/>
      <c r="BSG194" s="973"/>
      <c r="BSH194" s="973"/>
      <c r="BSI194" s="973"/>
      <c r="BSJ194" s="973"/>
      <c r="BSK194" s="973"/>
      <c r="BSL194" s="973"/>
      <c r="BSM194" s="973"/>
      <c r="BSN194" s="973"/>
      <c r="BSO194" s="973"/>
      <c r="BSP194" s="973"/>
      <c r="BSQ194" s="973"/>
      <c r="BSR194" s="973"/>
      <c r="BSS194" s="973"/>
      <c r="BST194" s="973"/>
      <c r="BSU194" s="973"/>
      <c r="BSV194" s="973"/>
      <c r="BSW194" s="973"/>
      <c r="BSX194" s="973"/>
      <c r="BSY194" s="973"/>
      <c r="BSZ194" s="973"/>
      <c r="BTA194" s="973"/>
      <c r="BTB194" s="973"/>
      <c r="BTC194" s="973"/>
      <c r="BTD194" s="973"/>
      <c r="BTE194" s="973"/>
      <c r="BTF194" s="973"/>
      <c r="BTG194" s="973"/>
      <c r="BTH194" s="973"/>
      <c r="BTI194" s="973"/>
      <c r="BTJ194" s="973"/>
      <c r="BTK194" s="973"/>
      <c r="BTL194" s="973"/>
      <c r="BTM194" s="973"/>
      <c r="BTN194" s="973"/>
      <c r="BTO194" s="973"/>
      <c r="BTP194" s="973"/>
      <c r="BTQ194" s="973"/>
      <c r="BTR194" s="973"/>
      <c r="BTS194" s="973"/>
      <c r="BTT194" s="973"/>
      <c r="BTU194" s="973"/>
      <c r="BTV194" s="973"/>
      <c r="BTW194" s="973"/>
      <c r="BTX194" s="973"/>
      <c r="BTY194" s="973"/>
      <c r="BTZ194" s="973"/>
      <c r="BUA194" s="973"/>
      <c r="BUB194" s="973"/>
      <c r="BUC194" s="973"/>
      <c r="BUD194" s="973"/>
      <c r="BUE194" s="973"/>
      <c r="BUF194" s="973"/>
      <c r="BUG194" s="973"/>
      <c r="BUH194" s="973"/>
      <c r="BUI194" s="973"/>
      <c r="BUJ194" s="973"/>
      <c r="BUK194" s="973"/>
      <c r="BUL194" s="973"/>
      <c r="BUM194" s="973"/>
      <c r="BUN194" s="973"/>
      <c r="BUO194" s="973"/>
      <c r="BUP194" s="973"/>
      <c r="BUQ194" s="973"/>
      <c r="BUR194" s="973"/>
      <c r="BUS194" s="973"/>
      <c r="BUT194" s="973"/>
      <c r="BUU194" s="973"/>
      <c r="BUV194" s="973"/>
      <c r="BUW194" s="973"/>
      <c r="BUX194" s="973"/>
      <c r="BUY194" s="973"/>
      <c r="BUZ194" s="973"/>
      <c r="BVA194" s="973"/>
      <c r="BVB194" s="973"/>
      <c r="BVC194" s="973"/>
      <c r="BVD194" s="973"/>
      <c r="BVE194" s="973"/>
      <c r="BVF194" s="973"/>
      <c r="BVG194" s="973"/>
      <c r="BVH194" s="973"/>
      <c r="BVI194" s="973"/>
      <c r="BVJ194" s="973"/>
      <c r="BVK194" s="973"/>
      <c r="BVL194" s="973"/>
      <c r="BVM194" s="973"/>
      <c r="BVN194" s="973"/>
      <c r="BVO194" s="973"/>
      <c r="BVP194" s="973"/>
      <c r="BVQ194" s="973"/>
      <c r="BVR194" s="973"/>
      <c r="BVS194" s="973"/>
      <c r="BVT194" s="973"/>
      <c r="BVU194" s="973"/>
      <c r="BVV194" s="973"/>
      <c r="BVW194" s="973"/>
      <c r="BVX194" s="973"/>
      <c r="BVY194" s="973"/>
      <c r="BVZ194" s="973"/>
      <c r="BWA194" s="973"/>
      <c r="BWB194" s="973"/>
      <c r="BWC194" s="973"/>
      <c r="BWD194" s="973"/>
      <c r="BWE194" s="973"/>
      <c r="BWF194" s="973"/>
      <c r="BWG194" s="973"/>
      <c r="BWH194" s="973"/>
      <c r="BWI194" s="973"/>
      <c r="BWJ194" s="973"/>
      <c r="BWK194" s="973"/>
      <c r="BWL194" s="973"/>
      <c r="BWM194" s="973"/>
      <c r="BWN194" s="973"/>
      <c r="BWO194" s="973"/>
      <c r="BWP194" s="973"/>
      <c r="BWQ194" s="973"/>
      <c r="BWR194" s="973"/>
      <c r="BWS194" s="973"/>
      <c r="BWT194" s="973"/>
      <c r="BWU194" s="973"/>
      <c r="BWV194" s="973"/>
      <c r="BWW194" s="973"/>
      <c r="BWX194" s="973"/>
      <c r="BWY194" s="973"/>
      <c r="BWZ194" s="973"/>
      <c r="BXA194" s="973"/>
      <c r="BXB194" s="973"/>
      <c r="BXC194" s="973"/>
      <c r="BXD194" s="973"/>
      <c r="BXE194" s="973"/>
      <c r="BXF194" s="973"/>
      <c r="BXG194" s="973"/>
      <c r="BXH194" s="973"/>
      <c r="BXI194" s="973"/>
      <c r="BXJ194" s="973"/>
      <c r="BXK194" s="973"/>
      <c r="BXL194" s="973"/>
      <c r="BXM194" s="973"/>
      <c r="BXN194" s="973"/>
      <c r="BXO194" s="973"/>
      <c r="BXP194" s="973"/>
      <c r="BXQ194" s="973"/>
      <c r="BXR194" s="973"/>
      <c r="BXS194" s="973"/>
      <c r="BXT194" s="973"/>
      <c r="BXU194" s="973"/>
      <c r="BXV194" s="973"/>
      <c r="BXW194" s="973"/>
      <c r="BXX194" s="973"/>
      <c r="BXY194" s="973"/>
      <c r="BXZ194" s="973"/>
      <c r="BYA194" s="973"/>
      <c r="BYB194" s="973"/>
      <c r="BYC194" s="973"/>
      <c r="BYD194" s="973"/>
      <c r="BYE194" s="973"/>
      <c r="BYF194" s="973"/>
      <c r="BYG194" s="973"/>
      <c r="BYH194" s="973"/>
      <c r="BYI194" s="973"/>
      <c r="BYJ194" s="973"/>
      <c r="BYK194" s="973"/>
      <c r="BYL194" s="973"/>
      <c r="BYM194" s="973"/>
      <c r="BYN194" s="973"/>
      <c r="BYO194" s="973"/>
      <c r="BYP194" s="973"/>
      <c r="BYQ194" s="973"/>
      <c r="BYR194" s="973"/>
      <c r="BYS194" s="973"/>
      <c r="BYT194" s="973"/>
      <c r="BYU194" s="973"/>
      <c r="BYV194" s="973"/>
      <c r="BYW194" s="973"/>
      <c r="BYX194" s="973"/>
      <c r="BYY194" s="973"/>
      <c r="BYZ194" s="973"/>
      <c r="BZA194" s="973"/>
      <c r="BZB194" s="973"/>
      <c r="BZC194" s="973"/>
      <c r="BZD194" s="973"/>
      <c r="BZE194" s="973"/>
      <c r="BZF194" s="973"/>
      <c r="BZG194" s="973"/>
      <c r="BZH194" s="973"/>
      <c r="BZI194" s="973"/>
      <c r="BZJ194" s="973"/>
      <c r="BZK194" s="973"/>
      <c r="BZL194" s="973"/>
      <c r="BZM194" s="973"/>
      <c r="BZN194" s="973"/>
      <c r="BZO194" s="973"/>
      <c r="BZP194" s="973"/>
      <c r="BZQ194" s="973"/>
      <c r="BZR194" s="973"/>
      <c r="BZS194" s="973"/>
      <c r="BZT194" s="973"/>
      <c r="BZU194" s="973"/>
      <c r="BZV194" s="973"/>
      <c r="BZW194" s="973"/>
      <c r="BZX194" s="973"/>
      <c r="BZY194" s="973"/>
      <c r="BZZ194" s="973"/>
      <c r="CAA194" s="973"/>
      <c r="CAB194" s="973"/>
      <c r="CAC194" s="973"/>
      <c r="CAD194" s="973"/>
      <c r="CAE194" s="973"/>
      <c r="CAF194" s="973"/>
      <c r="CAG194" s="973"/>
      <c r="CAH194" s="973"/>
      <c r="CAI194" s="973"/>
      <c r="CAJ194" s="973"/>
      <c r="CAK194" s="973"/>
      <c r="CAL194" s="973"/>
      <c r="CAM194" s="973"/>
      <c r="CAN194" s="973"/>
      <c r="CAO194" s="973"/>
      <c r="CAP194" s="973"/>
      <c r="CAQ194" s="973"/>
      <c r="CAR194" s="973"/>
      <c r="CAS194" s="973"/>
      <c r="CAT194" s="973"/>
      <c r="CAU194" s="973"/>
      <c r="CAV194" s="973"/>
      <c r="CAW194" s="973"/>
      <c r="CAX194" s="973"/>
      <c r="CAY194" s="973"/>
      <c r="CAZ194" s="973"/>
      <c r="CBA194" s="973"/>
      <c r="CBB194" s="973"/>
      <c r="CBC194" s="973"/>
      <c r="CBD194" s="973"/>
      <c r="CBE194" s="973"/>
      <c r="CBF194" s="973"/>
      <c r="CBG194" s="973"/>
      <c r="CBH194" s="973"/>
      <c r="CBI194" s="973"/>
      <c r="CBJ194" s="973"/>
      <c r="CBK194" s="973"/>
      <c r="CBL194" s="973"/>
      <c r="CBM194" s="973"/>
      <c r="CBN194" s="973"/>
      <c r="CBO194" s="973"/>
      <c r="CBP194" s="973"/>
      <c r="CBQ194" s="973"/>
      <c r="CBR194" s="973"/>
      <c r="CBS194" s="973"/>
      <c r="CBT194" s="973"/>
      <c r="CBU194" s="973"/>
      <c r="CBV194" s="973"/>
      <c r="CBW194" s="973"/>
      <c r="CBX194" s="973"/>
      <c r="CBY194" s="973"/>
      <c r="CBZ194" s="973"/>
      <c r="CCA194" s="973"/>
      <c r="CCB194" s="973"/>
      <c r="CCC194" s="973"/>
      <c r="CCD194" s="973"/>
      <c r="CCE194" s="973"/>
      <c r="CCF194" s="973"/>
      <c r="CCG194" s="973"/>
      <c r="CCH194" s="973"/>
      <c r="CCI194" s="973"/>
      <c r="CCJ194" s="973"/>
      <c r="CCK194" s="973"/>
      <c r="CCL194" s="973"/>
      <c r="CCM194" s="973"/>
      <c r="CCN194" s="973"/>
      <c r="CCO194" s="973"/>
      <c r="CCP194" s="973"/>
      <c r="CCQ194" s="973"/>
      <c r="CCR194" s="973"/>
      <c r="CCS194" s="973"/>
      <c r="CCT194" s="973"/>
      <c r="CCU194" s="973"/>
      <c r="CCV194" s="973"/>
      <c r="CCW194" s="973"/>
      <c r="CCX194" s="973"/>
      <c r="CCY194" s="973"/>
      <c r="CCZ194" s="973"/>
      <c r="CDA194" s="973"/>
      <c r="CDB194" s="973"/>
      <c r="CDC194" s="973"/>
      <c r="CDD194" s="973"/>
      <c r="CDE194" s="973"/>
      <c r="CDF194" s="973"/>
      <c r="CDG194" s="973"/>
      <c r="CDH194" s="973"/>
      <c r="CDI194" s="973"/>
      <c r="CDJ194" s="973"/>
      <c r="CDK194" s="973"/>
      <c r="CDL194" s="973"/>
      <c r="CDM194" s="973"/>
      <c r="CDN194" s="973"/>
      <c r="CDO194" s="973"/>
      <c r="CDP194" s="973"/>
      <c r="CDQ194" s="973"/>
      <c r="CDR194" s="973"/>
      <c r="CDS194" s="973"/>
      <c r="CDT194" s="973"/>
      <c r="CDU194" s="973"/>
      <c r="CDV194" s="973"/>
      <c r="CDW194" s="973"/>
      <c r="CDX194" s="973"/>
      <c r="CDY194" s="973"/>
      <c r="CDZ194" s="973"/>
      <c r="CEA194" s="973"/>
      <c r="CEB194" s="973"/>
      <c r="CEC194" s="973"/>
      <c r="CED194" s="973"/>
      <c r="CEE194" s="973"/>
      <c r="CEF194" s="973"/>
      <c r="CEG194" s="973"/>
      <c r="CEH194" s="973"/>
      <c r="CEI194" s="973"/>
      <c r="CEJ194" s="973"/>
      <c r="CEK194" s="973"/>
      <c r="CEL194" s="973"/>
      <c r="CEM194" s="973"/>
      <c r="CEN194" s="973"/>
      <c r="CEO194" s="973"/>
      <c r="CEP194" s="973"/>
      <c r="CEQ194" s="973"/>
      <c r="CER194" s="973"/>
      <c r="CES194" s="973"/>
      <c r="CET194" s="973"/>
      <c r="CEU194" s="973"/>
      <c r="CEV194" s="973"/>
      <c r="CEW194" s="973"/>
      <c r="CEX194" s="973"/>
      <c r="CEY194" s="973"/>
      <c r="CEZ194" s="973"/>
      <c r="CFA194" s="973"/>
      <c r="CFB194" s="973"/>
      <c r="CFC194" s="973"/>
      <c r="CFD194" s="973"/>
      <c r="CFE194" s="973"/>
      <c r="CFF194" s="973"/>
      <c r="CFG194" s="973"/>
      <c r="CFH194" s="973"/>
      <c r="CFI194" s="973"/>
      <c r="CFJ194" s="973"/>
      <c r="CFK194" s="973"/>
      <c r="CFL194" s="973"/>
      <c r="CFM194" s="973"/>
      <c r="CFN194" s="973"/>
      <c r="CFO194" s="973"/>
      <c r="CFP194" s="973"/>
      <c r="CFQ194" s="973"/>
      <c r="CFR194" s="973"/>
      <c r="CFS194" s="973"/>
      <c r="CFT194" s="973"/>
      <c r="CFU194" s="973"/>
      <c r="CFV194" s="973"/>
      <c r="CFW194" s="973"/>
      <c r="CFX194" s="973"/>
      <c r="CFY194" s="973"/>
      <c r="CFZ194" s="973"/>
      <c r="CGA194" s="973"/>
      <c r="CGB194" s="973"/>
      <c r="CGC194" s="973"/>
      <c r="CGD194" s="973"/>
      <c r="CGE194" s="973"/>
      <c r="CGF194" s="973"/>
      <c r="CGG194" s="973"/>
      <c r="CGH194" s="973"/>
      <c r="CGI194" s="973"/>
      <c r="CGJ194" s="973"/>
      <c r="CGK194" s="973"/>
      <c r="CGL194" s="973"/>
      <c r="CGM194" s="973"/>
      <c r="CGN194" s="973"/>
      <c r="CGO194" s="973"/>
      <c r="CGP194" s="973"/>
      <c r="CGQ194" s="973"/>
      <c r="CGR194" s="973"/>
      <c r="CGS194" s="973"/>
      <c r="CGT194" s="973"/>
      <c r="CGU194" s="973"/>
      <c r="CGV194" s="973"/>
      <c r="CGW194" s="973"/>
      <c r="CGX194" s="973"/>
      <c r="CGY194" s="973"/>
      <c r="CGZ194" s="973"/>
      <c r="CHA194" s="973"/>
      <c r="CHB194" s="973"/>
      <c r="CHC194" s="973"/>
      <c r="CHD194" s="973"/>
      <c r="CHE194" s="973"/>
      <c r="CHF194" s="973"/>
      <c r="CHG194" s="973"/>
      <c r="CHH194" s="973"/>
      <c r="CHI194" s="973"/>
      <c r="CHJ194" s="973"/>
      <c r="CHK194" s="973"/>
      <c r="CHL194" s="973"/>
      <c r="CHM194" s="973"/>
      <c r="CHN194" s="973"/>
      <c r="CHO194" s="973"/>
      <c r="CHP194" s="973"/>
      <c r="CHQ194" s="973"/>
      <c r="CHR194" s="973"/>
      <c r="CHS194" s="973"/>
      <c r="CHT194" s="973"/>
      <c r="CHU194" s="973"/>
      <c r="CHV194" s="973"/>
      <c r="CHW194" s="973"/>
      <c r="CHX194" s="973"/>
      <c r="CHY194" s="973"/>
      <c r="CHZ194" s="973"/>
      <c r="CIA194" s="973"/>
      <c r="CIB194" s="973"/>
      <c r="CIC194" s="973"/>
      <c r="CID194" s="973"/>
      <c r="CIE194" s="973"/>
      <c r="CIF194" s="973"/>
      <c r="CIG194" s="973"/>
      <c r="CIH194" s="973"/>
      <c r="CII194" s="973"/>
      <c r="CIJ194" s="973"/>
      <c r="CIK194" s="973"/>
      <c r="CIL194" s="973"/>
      <c r="CIM194" s="973"/>
      <c r="CIN194" s="973"/>
      <c r="CIO194" s="973"/>
      <c r="CIP194" s="973"/>
      <c r="CIQ194" s="973"/>
      <c r="CIR194" s="973"/>
      <c r="CIS194" s="973"/>
      <c r="CIT194" s="973"/>
      <c r="CIU194" s="973"/>
      <c r="CIV194" s="973"/>
      <c r="CIW194" s="973"/>
      <c r="CIX194" s="973"/>
      <c r="CIY194" s="973"/>
      <c r="CIZ194" s="973"/>
      <c r="CJA194" s="973"/>
      <c r="CJB194" s="973"/>
      <c r="CJC194" s="973"/>
      <c r="CJD194" s="973"/>
      <c r="CJE194" s="973"/>
      <c r="CJF194" s="973"/>
      <c r="CJG194" s="973"/>
      <c r="CJH194" s="973"/>
      <c r="CJI194" s="973"/>
      <c r="CJJ194" s="973"/>
      <c r="CJK194" s="973"/>
      <c r="CJL194" s="973"/>
      <c r="CJM194" s="973"/>
      <c r="CJN194" s="973"/>
      <c r="CJO194" s="973"/>
      <c r="CJP194" s="973"/>
      <c r="CJQ194" s="973"/>
      <c r="CJR194" s="973"/>
      <c r="CJS194" s="973"/>
      <c r="CJT194" s="973"/>
      <c r="CJU194" s="973"/>
      <c r="CJV194" s="973"/>
      <c r="CJW194" s="973"/>
      <c r="CJX194" s="973"/>
      <c r="CJY194" s="973"/>
      <c r="CJZ194" s="973"/>
      <c r="CKA194" s="973"/>
      <c r="CKB194" s="973"/>
      <c r="CKC194" s="973"/>
      <c r="CKD194" s="973"/>
      <c r="CKE194" s="973"/>
      <c r="CKF194" s="973"/>
      <c r="CKG194" s="973"/>
      <c r="CKH194" s="973"/>
      <c r="CKI194" s="973"/>
      <c r="CKJ194" s="973"/>
      <c r="CKK194" s="973"/>
      <c r="CKL194" s="973"/>
      <c r="CKM194" s="973"/>
      <c r="CKN194" s="973"/>
      <c r="CKO194" s="973"/>
      <c r="CKP194" s="973"/>
      <c r="CKQ194" s="973"/>
      <c r="CKR194" s="973"/>
      <c r="CKS194" s="973"/>
      <c r="CKT194" s="973"/>
      <c r="CKU194" s="973"/>
      <c r="CKV194" s="973"/>
      <c r="CKW194" s="973"/>
      <c r="CKX194" s="973"/>
      <c r="CKY194" s="973"/>
      <c r="CKZ194" s="973"/>
      <c r="CLA194" s="973"/>
      <c r="CLB194" s="973"/>
      <c r="CLC194" s="973"/>
      <c r="CLD194" s="973"/>
      <c r="CLE194" s="973"/>
      <c r="CLF194" s="973"/>
      <c r="CLG194" s="973"/>
      <c r="CLH194" s="973"/>
      <c r="CLI194" s="973"/>
      <c r="CLJ194" s="973"/>
      <c r="CLK194" s="973"/>
      <c r="CLL194" s="973"/>
      <c r="CLM194" s="973"/>
      <c r="CLN194" s="973"/>
      <c r="CLO194" s="973"/>
      <c r="CLP194" s="973"/>
      <c r="CLQ194" s="973"/>
      <c r="CLR194" s="973"/>
      <c r="CLS194" s="973"/>
      <c r="CLT194" s="973"/>
      <c r="CLU194" s="973"/>
      <c r="CLV194" s="973"/>
      <c r="CLW194" s="973"/>
      <c r="CLX194" s="973"/>
      <c r="CLY194" s="973"/>
      <c r="CLZ194" s="973"/>
      <c r="CMA194" s="973"/>
      <c r="CMB194" s="973"/>
      <c r="CMC194" s="973"/>
      <c r="CMD194" s="973"/>
      <c r="CME194" s="973"/>
      <c r="CMF194" s="973"/>
      <c r="CMG194" s="973"/>
      <c r="CMH194" s="973"/>
      <c r="CMI194" s="973"/>
      <c r="CMJ194" s="973"/>
      <c r="CMK194" s="973"/>
      <c r="CML194" s="973"/>
      <c r="CMM194" s="973"/>
      <c r="CMN194" s="973"/>
      <c r="CMO194" s="973"/>
      <c r="CMP194" s="973"/>
      <c r="CMQ194" s="973"/>
      <c r="CMR194" s="973"/>
      <c r="CMS194" s="973"/>
      <c r="CMT194" s="973"/>
      <c r="CMU194" s="973"/>
      <c r="CMV194" s="973"/>
      <c r="CMW194" s="973"/>
      <c r="CMX194" s="973"/>
      <c r="CMY194" s="973"/>
      <c r="CMZ194" s="973"/>
      <c r="CNA194" s="973"/>
      <c r="CNB194" s="973"/>
      <c r="CNC194" s="973"/>
      <c r="CND194" s="973"/>
      <c r="CNE194" s="973"/>
      <c r="CNF194" s="973"/>
      <c r="CNG194" s="973"/>
      <c r="CNH194" s="973"/>
      <c r="CNI194" s="973"/>
      <c r="CNJ194" s="973"/>
      <c r="CNK194" s="973"/>
      <c r="CNL194" s="973"/>
      <c r="CNM194" s="973"/>
      <c r="CNN194" s="973"/>
      <c r="CNO194" s="973"/>
      <c r="CNP194" s="973"/>
      <c r="CNQ194" s="973"/>
      <c r="CNR194" s="973"/>
      <c r="CNS194" s="973"/>
      <c r="CNT194" s="973"/>
      <c r="CNU194" s="973"/>
      <c r="CNV194" s="973"/>
      <c r="CNW194" s="973"/>
      <c r="CNX194" s="973"/>
      <c r="CNY194" s="973"/>
      <c r="CNZ194" s="973"/>
      <c r="COA194" s="973"/>
      <c r="COB194" s="973"/>
      <c r="COC194" s="973"/>
      <c r="COD194" s="973"/>
      <c r="COE194" s="973"/>
      <c r="COF194" s="973"/>
      <c r="COG194" s="973"/>
      <c r="COH194" s="973"/>
      <c r="COI194" s="973"/>
      <c r="COJ194" s="973"/>
      <c r="COK194" s="973"/>
      <c r="COL194" s="973"/>
      <c r="COM194" s="973"/>
      <c r="CON194" s="973"/>
      <c r="COO194" s="973"/>
      <c r="COP194" s="973"/>
      <c r="COQ194" s="973"/>
      <c r="COR194" s="973"/>
      <c r="COS194" s="973"/>
      <c r="COT194" s="973"/>
      <c r="COU194" s="973"/>
      <c r="COV194" s="973"/>
      <c r="COW194" s="973"/>
      <c r="COX194" s="973"/>
      <c r="COY194" s="973"/>
      <c r="COZ194" s="973"/>
      <c r="CPA194" s="973"/>
      <c r="CPB194" s="973"/>
      <c r="CPC194" s="973"/>
      <c r="CPD194" s="973"/>
      <c r="CPE194" s="973"/>
      <c r="CPF194" s="973"/>
      <c r="CPG194" s="973"/>
      <c r="CPH194" s="973"/>
      <c r="CPI194" s="973"/>
      <c r="CPJ194" s="973"/>
      <c r="CPK194" s="973"/>
      <c r="CPL194" s="973"/>
      <c r="CPM194" s="973"/>
      <c r="CPN194" s="973"/>
      <c r="CPO194" s="973"/>
      <c r="CPP194" s="973"/>
      <c r="CPQ194" s="973"/>
      <c r="CPR194" s="973"/>
      <c r="CPS194" s="973"/>
      <c r="CPT194" s="973"/>
      <c r="CPU194" s="973"/>
      <c r="CPV194" s="973"/>
      <c r="CPW194" s="973"/>
      <c r="CPX194" s="973"/>
      <c r="CPY194" s="973"/>
      <c r="CPZ194" s="973"/>
      <c r="CQA194" s="973"/>
      <c r="CQB194" s="973"/>
      <c r="CQC194" s="973"/>
      <c r="CQD194" s="973"/>
      <c r="CQE194" s="973"/>
      <c r="CQF194" s="973"/>
      <c r="CQG194" s="973"/>
      <c r="CQH194" s="973"/>
      <c r="CQI194" s="973"/>
      <c r="CQJ194" s="973"/>
      <c r="CQK194" s="973"/>
      <c r="CQL194" s="973"/>
      <c r="CQM194" s="973"/>
      <c r="CQN194" s="973"/>
      <c r="CQO194" s="973"/>
      <c r="CQP194" s="973"/>
      <c r="CQQ194" s="973"/>
      <c r="CQR194" s="973"/>
      <c r="CQS194" s="973"/>
      <c r="CQT194" s="973"/>
      <c r="CQU194" s="973"/>
      <c r="CQV194" s="973"/>
      <c r="CQW194" s="973"/>
      <c r="CQX194" s="973"/>
      <c r="CQY194" s="973"/>
      <c r="CQZ194" s="973"/>
      <c r="CRA194" s="973"/>
      <c r="CRB194" s="973"/>
      <c r="CRC194" s="973"/>
      <c r="CRD194" s="973"/>
      <c r="CRE194" s="973"/>
      <c r="CRF194" s="973"/>
      <c r="CRG194" s="973"/>
      <c r="CRH194" s="973"/>
      <c r="CRI194" s="973"/>
      <c r="CRJ194" s="973"/>
      <c r="CRK194" s="973"/>
      <c r="CRL194" s="973"/>
      <c r="CRM194" s="973"/>
      <c r="CRN194" s="973"/>
      <c r="CRO194" s="973"/>
      <c r="CRP194" s="973"/>
      <c r="CRQ194" s="973"/>
      <c r="CRR194" s="973"/>
      <c r="CRS194" s="973"/>
      <c r="CRT194" s="973"/>
      <c r="CRU194" s="973"/>
      <c r="CRV194" s="973"/>
      <c r="CRW194" s="973"/>
      <c r="CRX194" s="973"/>
      <c r="CRY194" s="973"/>
      <c r="CRZ194" s="973"/>
      <c r="CSA194" s="973"/>
      <c r="CSB194" s="973"/>
      <c r="CSC194" s="973"/>
      <c r="CSD194" s="973"/>
      <c r="CSE194" s="973"/>
      <c r="CSF194" s="973"/>
      <c r="CSG194" s="973"/>
      <c r="CSH194" s="973"/>
      <c r="CSI194" s="973"/>
      <c r="CSJ194" s="973"/>
      <c r="CSK194" s="973"/>
      <c r="CSL194" s="973"/>
      <c r="CSM194" s="973"/>
      <c r="CSN194" s="973"/>
      <c r="CSO194" s="973"/>
      <c r="CSP194" s="973"/>
      <c r="CSQ194" s="973"/>
      <c r="CSR194" s="973"/>
      <c r="CSS194" s="973"/>
      <c r="CST194" s="973"/>
      <c r="CSU194" s="973"/>
      <c r="CSV194" s="973"/>
      <c r="CSW194" s="973"/>
      <c r="CSX194" s="973"/>
      <c r="CSY194" s="973"/>
      <c r="CSZ194" s="973"/>
      <c r="CTA194" s="973"/>
      <c r="CTB194" s="973"/>
      <c r="CTC194" s="973"/>
      <c r="CTD194" s="973"/>
      <c r="CTE194" s="973"/>
      <c r="CTF194" s="973"/>
      <c r="CTG194" s="973"/>
      <c r="CTH194" s="973"/>
      <c r="CTI194" s="973"/>
      <c r="CTJ194" s="973"/>
      <c r="CTK194" s="973"/>
      <c r="CTL194" s="973"/>
      <c r="CTM194" s="973"/>
      <c r="CTN194" s="973"/>
      <c r="CTO194" s="973"/>
      <c r="CTP194" s="973"/>
      <c r="CTQ194" s="973"/>
      <c r="CTR194" s="973"/>
      <c r="CTS194" s="973"/>
      <c r="CTT194" s="973"/>
      <c r="CTU194" s="973"/>
      <c r="CTV194" s="973"/>
      <c r="CTW194" s="973"/>
      <c r="CTX194" s="973"/>
      <c r="CTY194" s="973"/>
      <c r="CTZ194" s="973"/>
      <c r="CUA194" s="973"/>
      <c r="CUB194" s="973"/>
      <c r="CUC194" s="973"/>
      <c r="CUD194" s="973"/>
      <c r="CUE194" s="973"/>
      <c r="CUF194" s="973"/>
      <c r="CUG194" s="973"/>
      <c r="CUH194" s="973"/>
      <c r="CUI194" s="973"/>
      <c r="CUJ194" s="973"/>
      <c r="CUK194" s="973"/>
      <c r="CUL194" s="973"/>
      <c r="CUM194" s="973"/>
      <c r="CUN194" s="973"/>
      <c r="CUO194" s="973"/>
      <c r="CUP194" s="973"/>
      <c r="CUQ194" s="973"/>
      <c r="CUR194" s="973"/>
      <c r="CUS194" s="973"/>
      <c r="CUT194" s="973"/>
      <c r="CUU194" s="973"/>
      <c r="CUV194" s="973"/>
      <c r="CUW194" s="973"/>
      <c r="CUX194" s="973"/>
      <c r="CUY194" s="973"/>
      <c r="CUZ194" s="973"/>
      <c r="CVA194" s="973"/>
      <c r="CVB194" s="973"/>
      <c r="CVC194" s="973"/>
      <c r="CVD194" s="973"/>
      <c r="CVE194" s="973"/>
      <c r="CVF194" s="973"/>
      <c r="CVG194" s="973"/>
      <c r="CVH194" s="973"/>
      <c r="CVI194" s="973"/>
      <c r="CVJ194" s="973"/>
      <c r="CVK194" s="973"/>
      <c r="CVL194" s="973"/>
      <c r="CVM194" s="973"/>
      <c r="CVN194" s="973"/>
      <c r="CVO194" s="973"/>
      <c r="CVP194" s="973"/>
      <c r="CVQ194" s="973"/>
      <c r="CVR194" s="973"/>
      <c r="CVS194" s="973"/>
      <c r="CVT194" s="973"/>
      <c r="CVU194" s="973"/>
      <c r="CVV194" s="973"/>
      <c r="CVW194" s="973"/>
      <c r="CVX194" s="973"/>
      <c r="CVY194" s="973"/>
      <c r="CVZ194" s="973"/>
      <c r="CWA194" s="973"/>
      <c r="CWB194" s="973"/>
      <c r="CWC194" s="973"/>
      <c r="CWD194" s="973"/>
      <c r="CWE194" s="973"/>
      <c r="CWF194" s="973"/>
      <c r="CWG194" s="973"/>
      <c r="CWH194" s="973"/>
      <c r="CWI194" s="973"/>
      <c r="CWJ194" s="973"/>
      <c r="CWK194" s="973"/>
      <c r="CWL194" s="973"/>
      <c r="CWM194" s="973"/>
      <c r="CWN194" s="973"/>
      <c r="CWO194" s="973"/>
      <c r="CWP194" s="973"/>
      <c r="CWQ194" s="973"/>
      <c r="CWR194" s="973"/>
      <c r="CWS194" s="973"/>
      <c r="CWT194" s="973"/>
      <c r="CWU194" s="973"/>
      <c r="CWV194" s="973"/>
      <c r="CWW194" s="973"/>
      <c r="CWX194" s="973"/>
      <c r="CWY194" s="973"/>
      <c r="CWZ194" s="973"/>
      <c r="CXA194" s="973"/>
      <c r="CXB194" s="973"/>
      <c r="CXC194" s="973"/>
      <c r="CXD194" s="973"/>
      <c r="CXE194" s="973"/>
      <c r="CXF194" s="973"/>
      <c r="CXG194" s="973"/>
      <c r="CXH194" s="973"/>
      <c r="CXI194" s="973"/>
      <c r="CXJ194" s="973"/>
      <c r="CXK194" s="973"/>
      <c r="CXL194" s="973"/>
      <c r="CXM194" s="973"/>
      <c r="CXN194" s="973"/>
      <c r="CXO194" s="973"/>
      <c r="CXP194" s="973"/>
      <c r="CXQ194" s="973"/>
      <c r="CXR194" s="973"/>
      <c r="CXS194" s="973"/>
      <c r="CXT194" s="973"/>
      <c r="CXU194" s="973"/>
      <c r="CXV194" s="973"/>
      <c r="CXW194" s="973"/>
      <c r="CXX194" s="973"/>
      <c r="CXY194" s="973"/>
      <c r="CXZ194" s="973"/>
      <c r="CYA194" s="973"/>
      <c r="CYB194" s="973"/>
      <c r="CYC194" s="973"/>
      <c r="CYD194" s="973"/>
      <c r="CYE194" s="973"/>
      <c r="CYF194" s="973"/>
      <c r="CYG194" s="973"/>
      <c r="CYH194" s="973"/>
      <c r="CYI194" s="973"/>
      <c r="CYJ194" s="973"/>
      <c r="CYK194" s="973"/>
      <c r="CYL194" s="973"/>
      <c r="CYM194" s="973"/>
      <c r="CYN194" s="973"/>
      <c r="CYO194" s="973"/>
      <c r="CYP194" s="973"/>
      <c r="CYQ194" s="973"/>
      <c r="CYR194" s="973"/>
      <c r="CYS194" s="973"/>
      <c r="CYT194" s="973"/>
      <c r="CYU194" s="973"/>
      <c r="CYV194" s="973"/>
      <c r="CYW194" s="973"/>
      <c r="CYX194" s="973"/>
      <c r="CYY194" s="973"/>
      <c r="CYZ194" s="973"/>
      <c r="CZA194" s="973"/>
      <c r="CZB194" s="973"/>
      <c r="CZC194" s="973"/>
      <c r="CZD194" s="973"/>
      <c r="CZE194" s="973"/>
      <c r="CZF194" s="973"/>
      <c r="CZG194" s="973"/>
      <c r="CZH194" s="973"/>
      <c r="CZI194" s="973"/>
      <c r="CZJ194" s="973"/>
      <c r="CZK194" s="973"/>
      <c r="CZL194" s="973"/>
      <c r="CZM194" s="973"/>
      <c r="CZN194" s="973"/>
      <c r="CZO194" s="973"/>
      <c r="CZP194" s="973"/>
      <c r="CZQ194" s="973"/>
      <c r="CZR194" s="973"/>
      <c r="CZS194" s="973"/>
      <c r="CZT194" s="973"/>
      <c r="CZU194" s="973"/>
      <c r="CZV194" s="973"/>
      <c r="CZW194" s="973"/>
      <c r="CZX194" s="973"/>
      <c r="CZY194" s="973"/>
      <c r="CZZ194" s="973"/>
      <c r="DAA194" s="973"/>
      <c r="DAB194" s="973"/>
      <c r="DAC194" s="973"/>
      <c r="DAD194" s="973"/>
      <c r="DAE194" s="973"/>
      <c r="DAF194" s="973"/>
      <c r="DAG194" s="973"/>
      <c r="DAH194" s="973"/>
      <c r="DAI194" s="973"/>
      <c r="DAJ194" s="973"/>
      <c r="DAK194" s="973"/>
      <c r="DAL194" s="973"/>
      <c r="DAM194" s="973"/>
      <c r="DAN194" s="973"/>
      <c r="DAO194" s="973"/>
      <c r="DAP194" s="973"/>
      <c r="DAQ194" s="973"/>
      <c r="DAR194" s="973"/>
      <c r="DAS194" s="973"/>
      <c r="DAT194" s="973"/>
      <c r="DAU194" s="973"/>
      <c r="DAV194" s="973"/>
      <c r="DAW194" s="973"/>
      <c r="DAX194" s="973"/>
      <c r="DAY194" s="973"/>
      <c r="DAZ194" s="973"/>
      <c r="DBA194" s="973"/>
      <c r="DBB194" s="973"/>
      <c r="DBC194" s="973"/>
      <c r="DBD194" s="973"/>
      <c r="DBE194" s="973"/>
      <c r="DBF194" s="973"/>
      <c r="DBG194" s="973"/>
      <c r="DBH194" s="973"/>
      <c r="DBI194" s="973"/>
      <c r="DBJ194" s="973"/>
      <c r="DBK194" s="973"/>
      <c r="DBL194" s="973"/>
      <c r="DBM194" s="973"/>
      <c r="DBN194" s="973"/>
      <c r="DBO194" s="973"/>
      <c r="DBP194" s="973"/>
      <c r="DBQ194" s="973"/>
      <c r="DBR194" s="973"/>
      <c r="DBS194" s="973"/>
      <c r="DBT194" s="973"/>
      <c r="DBU194" s="973"/>
      <c r="DBV194" s="973"/>
      <c r="DBW194" s="973"/>
      <c r="DBX194" s="973"/>
      <c r="DBY194" s="973"/>
      <c r="DBZ194" s="973"/>
      <c r="DCA194" s="973"/>
      <c r="DCB194" s="973"/>
      <c r="DCC194" s="973"/>
      <c r="DCD194" s="973"/>
      <c r="DCE194" s="973"/>
      <c r="DCF194" s="973"/>
      <c r="DCG194" s="973"/>
      <c r="DCH194" s="973"/>
      <c r="DCI194" s="973"/>
      <c r="DCJ194" s="973"/>
      <c r="DCK194" s="973"/>
      <c r="DCL194" s="973"/>
      <c r="DCM194" s="973"/>
      <c r="DCN194" s="973"/>
      <c r="DCO194" s="973"/>
      <c r="DCP194" s="973"/>
      <c r="DCQ194" s="973"/>
      <c r="DCR194" s="973"/>
      <c r="DCS194" s="973"/>
      <c r="DCT194" s="973"/>
      <c r="DCU194" s="973"/>
      <c r="DCV194" s="973"/>
      <c r="DCW194" s="973"/>
      <c r="DCX194" s="973"/>
      <c r="DCY194" s="973"/>
      <c r="DCZ194" s="973"/>
      <c r="DDA194" s="973"/>
      <c r="DDB194" s="973"/>
      <c r="DDC194" s="973"/>
      <c r="DDD194" s="973"/>
      <c r="DDE194" s="973"/>
      <c r="DDF194" s="973"/>
      <c r="DDG194" s="973"/>
      <c r="DDH194" s="973"/>
      <c r="DDI194" s="973"/>
      <c r="DDJ194" s="973"/>
      <c r="DDK194" s="973"/>
      <c r="DDL194" s="973"/>
      <c r="DDM194" s="973"/>
      <c r="DDN194" s="973"/>
      <c r="DDO194" s="973"/>
      <c r="DDP194" s="973"/>
      <c r="DDQ194" s="973"/>
      <c r="DDR194" s="973"/>
      <c r="DDS194" s="973"/>
      <c r="DDT194" s="973"/>
      <c r="DDU194" s="973"/>
      <c r="DDV194" s="973"/>
      <c r="DDW194" s="973"/>
      <c r="DDX194" s="973"/>
      <c r="DDY194" s="973"/>
      <c r="DDZ194" s="973"/>
      <c r="DEA194" s="973"/>
      <c r="DEB194" s="973"/>
      <c r="DEC194" s="973"/>
      <c r="DED194" s="973"/>
      <c r="DEE194" s="973"/>
      <c r="DEF194" s="973"/>
      <c r="DEG194" s="973"/>
      <c r="DEH194" s="973"/>
      <c r="DEI194" s="973"/>
      <c r="DEJ194" s="973"/>
      <c r="DEK194" s="973"/>
      <c r="DEL194" s="973"/>
      <c r="DEM194" s="973"/>
      <c r="DEN194" s="973"/>
      <c r="DEO194" s="973"/>
      <c r="DEP194" s="973"/>
      <c r="DEQ194" s="973"/>
      <c r="DER194" s="973"/>
      <c r="DES194" s="973"/>
      <c r="DET194" s="973"/>
      <c r="DEU194" s="973"/>
      <c r="DEV194" s="973"/>
      <c r="DEW194" s="973"/>
      <c r="DEX194" s="973"/>
      <c r="DEY194" s="973"/>
      <c r="DEZ194" s="973"/>
      <c r="DFA194" s="973"/>
      <c r="DFB194" s="973"/>
      <c r="DFC194" s="973"/>
      <c r="DFD194" s="973"/>
      <c r="DFE194" s="973"/>
      <c r="DFF194" s="973"/>
      <c r="DFG194" s="973"/>
      <c r="DFH194" s="973"/>
      <c r="DFI194" s="973"/>
      <c r="DFJ194" s="973"/>
      <c r="DFK194" s="973"/>
      <c r="DFL194" s="973"/>
      <c r="DFM194" s="973"/>
      <c r="DFN194" s="973"/>
      <c r="DFO194" s="973"/>
      <c r="DFP194" s="973"/>
      <c r="DFQ194" s="973"/>
      <c r="DFR194" s="973"/>
      <c r="DFS194" s="973"/>
      <c r="DFT194" s="973"/>
      <c r="DFU194" s="973"/>
      <c r="DFV194" s="973"/>
      <c r="DFW194" s="973"/>
      <c r="DFX194" s="973"/>
      <c r="DFY194" s="973"/>
      <c r="DFZ194" s="973"/>
      <c r="DGA194" s="973"/>
      <c r="DGB194" s="973"/>
      <c r="DGC194" s="973"/>
      <c r="DGD194" s="973"/>
      <c r="DGE194" s="973"/>
      <c r="DGF194" s="973"/>
      <c r="DGG194" s="973"/>
      <c r="DGH194" s="973"/>
      <c r="DGI194" s="973"/>
      <c r="DGJ194" s="973"/>
      <c r="DGK194" s="973"/>
      <c r="DGL194" s="973"/>
      <c r="DGM194" s="973"/>
      <c r="DGN194" s="973"/>
      <c r="DGO194" s="973"/>
      <c r="DGP194" s="973"/>
      <c r="DGQ194" s="973"/>
      <c r="DGR194" s="973"/>
      <c r="DGS194" s="973"/>
      <c r="DGT194" s="973"/>
      <c r="DGU194" s="973"/>
      <c r="DGV194" s="973"/>
      <c r="DGW194" s="973"/>
      <c r="DGX194" s="973"/>
      <c r="DGY194" s="973"/>
      <c r="DGZ194" s="973"/>
      <c r="DHA194" s="973"/>
      <c r="DHB194" s="973"/>
      <c r="DHC194" s="973"/>
      <c r="DHD194" s="973"/>
      <c r="DHE194" s="973"/>
      <c r="DHF194" s="973"/>
      <c r="DHG194" s="973"/>
      <c r="DHH194" s="973"/>
      <c r="DHI194" s="973"/>
      <c r="DHJ194" s="973"/>
      <c r="DHK194" s="973"/>
      <c r="DHL194" s="973"/>
      <c r="DHM194" s="973"/>
      <c r="DHN194" s="973"/>
      <c r="DHO194" s="973"/>
      <c r="DHP194" s="973"/>
      <c r="DHQ194" s="973"/>
      <c r="DHR194" s="973"/>
      <c r="DHS194" s="973"/>
      <c r="DHT194" s="973"/>
      <c r="DHU194" s="973"/>
      <c r="DHV194" s="973"/>
      <c r="DHW194" s="973"/>
      <c r="DHX194" s="973"/>
      <c r="DHY194" s="973"/>
      <c r="DHZ194" s="973"/>
      <c r="DIA194" s="973"/>
      <c r="DIB194" s="973"/>
      <c r="DIC194" s="973"/>
      <c r="DID194" s="973"/>
      <c r="DIE194" s="973"/>
      <c r="DIF194" s="973"/>
      <c r="DIG194" s="973"/>
      <c r="DIH194" s="973"/>
      <c r="DII194" s="973"/>
      <c r="DIJ194" s="973"/>
      <c r="DIK194" s="973"/>
      <c r="DIL194" s="973"/>
      <c r="DIM194" s="973"/>
      <c r="DIN194" s="973"/>
      <c r="DIO194" s="973"/>
      <c r="DIP194" s="973"/>
      <c r="DIQ194" s="973"/>
      <c r="DIR194" s="973"/>
      <c r="DIS194" s="973"/>
      <c r="DIT194" s="973"/>
      <c r="DIU194" s="973"/>
      <c r="DIV194" s="973"/>
      <c r="DIW194" s="973"/>
      <c r="DIX194" s="973"/>
      <c r="DIY194" s="973"/>
      <c r="DIZ194" s="973"/>
      <c r="DJA194" s="973"/>
      <c r="DJB194" s="973"/>
      <c r="DJC194" s="973"/>
      <c r="DJD194" s="973"/>
      <c r="DJE194" s="973"/>
      <c r="DJF194" s="973"/>
      <c r="DJG194" s="973"/>
      <c r="DJH194" s="973"/>
      <c r="DJI194" s="973"/>
      <c r="DJJ194" s="973"/>
      <c r="DJK194" s="973"/>
      <c r="DJL194" s="973"/>
      <c r="DJM194" s="973"/>
      <c r="DJN194" s="973"/>
      <c r="DJO194" s="973"/>
      <c r="DJP194" s="973"/>
      <c r="DJQ194" s="973"/>
      <c r="DJR194" s="973"/>
      <c r="DJS194" s="973"/>
      <c r="DJT194" s="973"/>
      <c r="DJU194" s="973"/>
      <c r="DJV194" s="973"/>
      <c r="DJW194" s="973"/>
      <c r="DJX194" s="973"/>
      <c r="DJY194" s="973"/>
      <c r="DJZ194" s="973"/>
      <c r="DKA194" s="973"/>
      <c r="DKB194" s="973"/>
      <c r="DKC194" s="973"/>
      <c r="DKD194" s="973"/>
      <c r="DKE194" s="973"/>
      <c r="DKF194" s="973"/>
      <c r="DKG194" s="973"/>
      <c r="DKH194" s="973"/>
      <c r="DKI194" s="973"/>
      <c r="DKJ194" s="973"/>
      <c r="DKK194" s="973"/>
      <c r="DKL194" s="973"/>
      <c r="DKM194" s="973"/>
      <c r="DKN194" s="973"/>
      <c r="DKO194" s="973"/>
      <c r="DKP194" s="973"/>
      <c r="DKQ194" s="973"/>
      <c r="DKR194" s="973"/>
      <c r="DKS194" s="973"/>
      <c r="DKT194" s="973"/>
      <c r="DKU194" s="973"/>
      <c r="DKV194" s="973"/>
      <c r="DKW194" s="973"/>
      <c r="DKX194" s="973"/>
      <c r="DKY194" s="973"/>
      <c r="DKZ194" s="973"/>
      <c r="DLA194" s="973"/>
      <c r="DLB194" s="973"/>
      <c r="DLC194" s="973"/>
      <c r="DLD194" s="973"/>
      <c r="DLE194" s="973"/>
      <c r="DLF194" s="973"/>
      <c r="DLG194" s="973"/>
      <c r="DLH194" s="973"/>
      <c r="DLI194" s="973"/>
      <c r="DLJ194" s="973"/>
      <c r="DLK194" s="973"/>
      <c r="DLL194" s="973"/>
      <c r="DLM194" s="973"/>
      <c r="DLN194" s="973"/>
      <c r="DLO194" s="973"/>
      <c r="DLP194" s="973"/>
      <c r="DLQ194" s="973"/>
      <c r="DLR194" s="973"/>
      <c r="DLS194" s="973"/>
      <c r="DLT194" s="973"/>
      <c r="DLU194" s="973"/>
      <c r="DLV194" s="973"/>
      <c r="DLW194" s="973"/>
      <c r="DLX194" s="973"/>
      <c r="DLY194" s="973"/>
      <c r="DLZ194" s="973"/>
      <c r="DMA194" s="973"/>
      <c r="DMB194" s="973"/>
      <c r="DMC194" s="973"/>
      <c r="DMD194" s="973"/>
      <c r="DME194" s="973"/>
      <c r="DMF194" s="973"/>
      <c r="DMG194" s="973"/>
      <c r="DMH194" s="973"/>
      <c r="DMI194" s="973"/>
      <c r="DMJ194" s="973"/>
      <c r="DMK194" s="973"/>
      <c r="DML194" s="973"/>
      <c r="DMM194" s="973"/>
      <c r="DMN194" s="973"/>
      <c r="DMO194" s="973"/>
      <c r="DMP194" s="973"/>
      <c r="DMQ194" s="973"/>
      <c r="DMR194" s="973"/>
      <c r="DMS194" s="973"/>
      <c r="DMT194" s="973"/>
      <c r="DMU194" s="973"/>
      <c r="DMV194" s="973"/>
      <c r="DMW194" s="973"/>
      <c r="DMX194" s="973"/>
      <c r="DMY194" s="973"/>
      <c r="DMZ194" s="973"/>
      <c r="DNA194" s="973"/>
      <c r="DNB194" s="973"/>
      <c r="DNC194" s="973"/>
      <c r="DND194" s="973"/>
      <c r="DNE194" s="973"/>
      <c r="DNF194" s="973"/>
      <c r="DNG194" s="973"/>
      <c r="DNH194" s="973"/>
      <c r="DNI194" s="973"/>
      <c r="DNJ194" s="973"/>
      <c r="DNK194" s="973"/>
      <c r="DNL194" s="973"/>
      <c r="DNM194" s="973"/>
      <c r="DNN194" s="973"/>
      <c r="DNO194" s="973"/>
      <c r="DNP194" s="973"/>
      <c r="DNQ194" s="973"/>
      <c r="DNR194" s="973"/>
      <c r="DNS194" s="973"/>
      <c r="DNT194" s="973"/>
      <c r="DNU194" s="973"/>
      <c r="DNV194" s="973"/>
      <c r="DNW194" s="973"/>
      <c r="DNX194" s="973"/>
      <c r="DNY194" s="973"/>
      <c r="DNZ194" s="973"/>
      <c r="DOA194" s="973"/>
      <c r="DOB194" s="973"/>
      <c r="DOC194" s="973"/>
      <c r="DOD194" s="973"/>
      <c r="DOE194" s="973"/>
      <c r="DOF194" s="973"/>
      <c r="DOG194" s="973"/>
      <c r="DOH194" s="973"/>
      <c r="DOI194" s="973"/>
      <c r="DOJ194" s="973"/>
      <c r="DOK194" s="973"/>
      <c r="DOL194" s="973"/>
      <c r="DOM194" s="973"/>
      <c r="DON194" s="973"/>
      <c r="DOO194" s="973"/>
      <c r="DOP194" s="973"/>
      <c r="DOQ194" s="973"/>
      <c r="DOR194" s="973"/>
      <c r="DOS194" s="973"/>
      <c r="DOT194" s="973"/>
      <c r="DOU194" s="973"/>
      <c r="DOV194" s="973"/>
      <c r="DOW194" s="973"/>
      <c r="DOX194" s="973"/>
      <c r="DOY194" s="973"/>
      <c r="DOZ194" s="973"/>
      <c r="DPA194" s="973"/>
      <c r="DPB194" s="973"/>
      <c r="DPC194" s="973"/>
      <c r="DPD194" s="973"/>
      <c r="DPE194" s="973"/>
      <c r="DPF194" s="973"/>
      <c r="DPG194" s="973"/>
      <c r="DPH194" s="973"/>
      <c r="DPI194" s="973"/>
      <c r="DPJ194" s="973"/>
      <c r="DPK194" s="973"/>
      <c r="DPL194" s="973"/>
      <c r="DPM194" s="973"/>
      <c r="DPN194" s="973"/>
      <c r="DPO194" s="973"/>
      <c r="DPP194" s="973"/>
      <c r="DPQ194" s="973"/>
      <c r="DPR194" s="973"/>
      <c r="DPS194" s="973"/>
      <c r="DPT194" s="973"/>
      <c r="DPU194" s="973"/>
      <c r="DPV194" s="973"/>
      <c r="DPW194" s="973"/>
      <c r="DPX194" s="973"/>
      <c r="DPY194" s="973"/>
      <c r="DPZ194" s="973"/>
      <c r="DQA194" s="973"/>
      <c r="DQB194" s="973"/>
      <c r="DQC194" s="973"/>
      <c r="DQD194" s="973"/>
      <c r="DQE194" s="973"/>
      <c r="DQF194" s="973"/>
      <c r="DQG194" s="973"/>
      <c r="DQH194" s="973"/>
      <c r="DQI194" s="973"/>
      <c r="DQJ194" s="973"/>
      <c r="DQK194" s="973"/>
      <c r="DQL194" s="973"/>
      <c r="DQM194" s="973"/>
      <c r="DQN194" s="973"/>
      <c r="DQO194" s="973"/>
      <c r="DQP194" s="973"/>
      <c r="DQQ194" s="973"/>
      <c r="DQR194" s="973"/>
      <c r="DQS194" s="973"/>
      <c r="DQT194" s="973"/>
      <c r="DQU194" s="973"/>
      <c r="DQV194" s="973"/>
      <c r="DQW194" s="973"/>
      <c r="DQX194" s="973"/>
      <c r="DQY194" s="973"/>
      <c r="DQZ194" s="973"/>
      <c r="DRA194" s="973"/>
      <c r="DRB194" s="973"/>
      <c r="DRC194" s="973"/>
      <c r="DRD194" s="973"/>
      <c r="DRE194" s="973"/>
      <c r="DRF194" s="973"/>
      <c r="DRG194" s="973"/>
      <c r="DRH194" s="973"/>
      <c r="DRI194" s="973"/>
      <c r="DRJ194" s="973"/>
      <c r="DRK194" s="973"/>
      <c r="DRL194" s="973"/>
      <c r="DRM194" s="973"/>
      <c r="DRN194" s="973"/>
      <c r="DRO194" s="973"/>
      <c r="DRP194" s="973"/>
      <c r="DRQ194" s="973"/>
      <c r="DRR194" s="973"/>
      <c r="DRS194" s="973"/>
      <c r="DRT194" s="973"/>
      <c r="DRU194" s="973"/>
      <c r="DRV194" s="973"/>
      <c r="DRW194" s="973"/>
      <c r="DRX194" s="973"/>
      <c r="DRY194" s="973"/>
      <c r="DRZ194" s="973"/>
      <c r="DSA194" s="973"/>
      <c r="DSB194" s="973"/>
      <c r="DSC194" s="973"/>
      <c r="DSD194" s="973"/>
      <c r="DSE194" s="973"/>
      <c r="DSF194" s="973"/>
      <c r="DSG194" s="973"/>
      <c r="DSH194" s="973"/>
      <c r="DSI194" s="973"/>
      <c r="DSJ194" s="973"/>
      <c r="DSK194" s="973"/>
      <c r="DSL194" s="973"/>
      <c r="DSM194" s="973"/>
      <c r="DSN194" s="973"/>
      <c r="DSO194" s="973"/>
      <c r="DSP194" s="973"/>
      <c r="DSQ194" s="973"/>
      <c r="DSR194" s="973"/>
      <c r="DSS194" s="973"/>
      <c r="DST194" s="973"/>
      <c r="DSU194" s="973"/>
      <c r="DSV194" s="973"/>
      <c r="DSW194" s="973"/>
      <c r="DSX194" s="973"/>
      <c r="DSY194" s="973"/>
      <c r="DSZ194" s="973"/>
      <c r="DTA194" s="973"/>
      <c r="DTB194" s="973"/>
      <c r="DTC194" s="973"/>
      <c r="DTD194" s="973"/>
      <c r="DTE194" s="973"/>
      <c r="DTF194" s="973"/>
      <c r="DTG194" s="973"/>
      <c r="DTH194" s="973"/>
      <c r="DTI194" s="973"/>
      <c r="DTJ194" s="973"/>
      <c r="DTK194" s="973"/>
      <c r="DTL194" s="973"/>
      <c r="DTM194" s="973"/>
      <c r="DTN194" s="973"/>
      <c r="DTO194" s="973"/>
      <c r="DTP194" s="973"/>
      <c r="DTQ194" s="973"/>
      <c r="DTR194" s="973"/>
      <c r="DTS194" s="973"/>
      <c r="DTT194" s="973"/>
      <c r="DTU194" s="973"/>
      <c r="DTV194" s="973"/>
      <c r="DTW194" s="973"/>
      <c r="DTX194" s="973"/>
      <c r="DTY194" s="973"/>
      <c r="DTZ194" s="973"/>
      <c r="DUA194" s="973"/>
      <c r="DUB194" s="973"/>
      <c r="DUC194" s="973"/>
      <c r="DUD194" s="973"/>
      <c r="DUE194" s="973"/>
      <c r="DUF194" s="973"/>
      <c r="DUG194" s="973"/>
      <c r="DUH194" s="973"/>
      <c r="DUI194" s="973"/>
      <c r="DUJ194" s="973"/>
      <c r="DUK194" s="973"/>
      <c r="DUL194" s="973"/>
      <c r="DUM194" s="973"/>
      <c r="DUN194" s="973"/>
      <c r="DUO194" s="973"/>
      <c r="DUP194" s="973"/>
      <c r="DUQ194" s="973"/>
      <c r="DUR194" s="973"/>
      <c r="DUS194" s="973"/>
      <c r="DUT194" s="973"/>
      <c r="DUU194" s="973"/>
      <c r="DUV194" s="973"/>
      <c r="DUW194" s="973"/>
      <c r="DUX194" s="973"/>
      <c r="DUY194" s="973"/>
      <c r="DUZ194" s="973"/>
      <c r="DVA194" s="973"/>
      <c r="DVB194" s="973"/>
      <c r="DVC194" s="973"/>
      <c r="DVD194" s="973"/>
      <c r="DVE194" s="973"/>
      <c r="DVF194" s="973"/>
      <c r="DVG194" s="973"/>
      <c r="DVH194" s="973"/>
      <c r="DVI194" s="973"/>
      <c r="DVJ194" s="973"/>
      <c r="DVK194" s="973"/>
      <c r="DVL194" s="973"/>
      <c r="DVM194" s="973"/>
      <c r="DVN194" s="973"/>
      <c r="DVO194" s="973"/>
      <c r="DVP194" s="973"/>
      <c r="DVQ194" s="973"/>
      <c r="DVR194" s="973"/>
      <c r="DVS194" s="973"/>
      <c r="DVT194" s="973"/>
      <c r="DVU194" s="973"/>
      <c r="DVV194" s="973"/>
      <c r="DVW194" s="973"/>
      <c r="DVX194" s="973"/>
      <c r="DVY194" s="973"/>
      <c r="DVZ194" s="973"/>
      <c r="DWA194" s="973"/>
      <c r="DWB194" s="973"/>
      <c r="DWC194" s="973"/>
      <c r="DWD194" s="973"/>
      <c r="DWE194" s="973"/>
      <c r="DWF194" s="973"/>
      <c r="DWG194" s="973"/>
      <c r="DWH194" s="973"/>
      <c r="DWI194" s="973"/>
      <c r="DWJ194" s="973"/>
      <c r="DWK194" s="973"/>
      <c r="DWL194" s="973"/>
      <c r="DWM194" s="973"/>
      <c r="DWN194" s="973"/>
      <c r="DWO194" s="973"/>
      <c r="DWP194" s="973"/>
      <c r="DWQ194" s="973"/>
      <c r="DWR194" s="973"/>
      <c r="DWS194" s="973"/>
      <c r="DWT194" s="973"/>
      <c r="DWU194" s="973"/>
      <c r="DWV194" s="973"/>
      <c r="DWW194" s="973"/>
      <c r="DWX194" s="973"/>
      <c r="DWY194" s="973"/>
      <c r="DWZ194" s="973"/>
      <c r="DXA194" s="973"/>
      <c r="DXB194" s="973"/>
      <c r="DXC194" s="973"/>
      <c r="DXD194" s="973"/>
      <c r="DXE194" s="973"/>
      <c r="DXF194" s="973"/>
      <c r="DXG194" s="973"/>
      <c r="DXH194" s="973"/>
      <c r="DXI194" s="973"/>
      <c r="DXJ194" s="973"/>
      <c r="DXK194" s="973"/>
      <c r="DXL194" s="973"/>
      <c r="DXM194" s="973"/>
      <c r="DXN194" s="973"/>
      <c r="DXO194" s="973"/>
      <c r="DXP194" s="973"/>
      <c r="DXQ194" s="973"/>
      <c r="DXR194" s="973"/>
      <c r="DXS194" s="973"/>
      <c r="DXT194" s="973"/>
      <c r="DXU194" s="973"/>
      <c r="DXV194" s="973"/>
      <c r="DXW194" s="973"/>
      <c r="DXX194" s="973"/>
      <c r="DXY194" s="973"/>
      <c r="DXZ194" s="973"/>
      <c r="DYA194" s="973"/>
      <c r="DYB194" s="973"/>
      <c r="DYC194" s="973"/>
      <c r="DYD194" s="973"/>
      <c r="DYE194" s="973"/>
      <c r="DYF194" s="973"/>
      <c r="DYG194" s="973"/>
      <c r="DYH194" s="973"/>
      <c r="DYI194" s="973"/>
      <c r="DYJ194" s="973"/>
      <c r="DYK194" s="973"/>
      <c r="DYL194" s="973"/>
      <c r="DYM194" s="973"/>
      <c r="DYN194" s="973"/>
      <c r="DYO194" s="973"/>
      <c r="DYP194" s="973"/>
      <c r="DYQ194" s="973"/>
      <c r="DYR194" s="973"/>
      <c r="DYS194" s="973"/>
      <c r="DYT194" s="973"/>
      <c r="DYU194" s="973"/>
      <c r="DYV194" s="973"/>
      <c r="DYW194" s="973"/>
      <c r="DYX194" s="973"/>
      <c r="DYY194" s="973"/>
      <c r="DYZ194" s="973"/>
      <c r="DZA194" s="973"/>
      <c r="DZB194" s="973"/>
      <c r="DZC194" s="973"/>
      <c r="DZD194" s="973"/>
      <c r="DZE194" s="973"/>
      <c r="DZF194" s="973"/>
      <c r="DZG194" s="973"/>
      <c r="DZH194" s="973"/>
      <c r="DZI194" s="973"/>
      <c r="DZJ194" s="973"/>
      <c r="DZK194" s="973"/>
      <c r="DZL194" s="973"/>
      <c r="DZM194" s="973"/>
      <c r="DZN194" s="973"/>
      <c r="DZO194" s="973"/>
      <c r="DZP194" s="973"/>
      <c r="DZQ194" s="973"/>
      <c r="DZR194" s="973"/>
      <c r="DZS194" s="973"/>
      <c r="DZT194" s="973"/>
      <c r="DZU194" s="973"/>
      <c r="DZV194" s="973"/>
      <c r="DZW194" s="973"/>
      <c r="DZX194" s="973"/>
      <c r="DZY194" s="973"/>
      <c r="DZZ194" s="973"/>
      <c r="EAA194" s="973"/>
      <c r="EAB194" s="973"/>
      <c r="EAC194" s="973"/>
      <c r="EAD194" s="973"/>
      <c r="EAE194" s="973"/>
      <c r="EAF194" s="973"/>
      <c r="EAG194" s="973"/>
      <c r="EAH194" s="973"/>
      <c r="EAI194" s="973"/>
      <c r="EAJ194" s="973"/>
      <c r="EAK194" s="973"/>
      <c r="EAL194" s="973"/>
      <c r="EAM194" s="973"/>
      <c r="EAN194" s="973"/>
      <c r="EAO194" s="973"/>
      <c r="EAP194" s="973"/>
      <c r="EAQ194" s="973"/>
      <c r="EAR194" s="973"/>
      <c r="EAS194" s="973"/>
      <c r="EAT194" s="973"/>
      <c r="EAU194" s="973"/>
      <c r="EAV194" s="973"/>
      <c r="EAW194" s="973"/>
      <c r="EAX194" s="973"/>
      <c r="EAY194" s="973"/>
      <c r="EAZ194" s="973"/>
      <c r="EBA194" s="973"/>
      <c r="EBB194" s="973"/>
      <c r="EBC194" s="973"/>
      <c r="EBD194" s="973"/>
      <c r="EBE194" s="973"/>
      <c r="EBF194" s="973"/>
      <c r="EBG194" s="973"/>
      <c r="EBH194" s="973"/>
      <c r="EBI194" s="973"/>
      <c r="EBJ194" s="973"/>
      <c r="EBK194" s="973"/>
      <c r="EBL194" s="973"/>
      <c r="EBM194" s="973"/>
      <c r="EBN194" s="973"/>
      <c r="EBO194" s="973"/>
      <c r="EBP194" s="973"/>
      <c r="EBQ194" s="973"/>
      <c r="EBR194" s="973"/>
      <c r="EBS194" s="973"/>
      <c r="EBT194" s="973"/>
      <c r="EBU194" s="973"/>
      <c r="EBV194" s="973"/>
      <c r="EBW194" s="973"/>
      <c r="EBX194" s="973"/>
      <c r="EBY194" s="973"/>
      <c r="EBZ194" s="973"/>
      <c r="ECA194" s="973"/>
      <c r="ECB194" s="973"/>
      <c r="ECC194" s="973"/>
      <c r="ECD194" s="973"/>
      <c r="ECE194" s="973"/>
      <c r="ECF194" s="973"/>
      <c r="ECG194" s="973"/>
      <c r="ECH194" s="973"/>
      <c r="ECI194" s="973"/>
      <c r="ECJ194" s="973"/>
      <c r="ECK194" s="973"/>
      <c r="ECL194" s="973"/>
      <c r="ECM194" s="973"/>
      <c r="ECN194" s="973"/>
      <c r="ECO194" s="973"/>
      <c r="ECP194" s="973"/>
      <c r="ECQ194" s="973"/>
      <c r="ECR194" s="973"/>
      <c r="ECS194" s="973"/>
      <c r="ECT194" s="973"/>
      <c r="ECU194" s="973"/>
      <c r="ECV194" s="973"/>
      <c r="ECW194" s="973"/>
      <c r="ECX194" s="973"/>
      <c r="ECY194" s="973"/>
      <c r="ECZ194" s="973"/>
      <c r="EDA194" s="973"/>
      <c r="EDB194" s="973"/>
      <c r="EDC194" s="973"/>
      <c r="EDD194" s="973"/>
      <c r="EDE194" s="973"/>
      <c r="EDF194" s="973"/>
      <c r="EDG194" s="973"/>
      <c r="EDH194" s="973"/>
      <c r="EDI194" s="973"/>
      <c r="EDJ194" s="973"/>
      <c r="EDK194" s="973"/>
      <c r="EDL194" s="973"/>
      <c r="EDM194" s="973"/>
      <c r="EDN194" s="973"/>
      <c r="EDO194" s="973"/>
      <c r="EDP194" s="973"/>
      <c r="EDQ194" s="973"/>
      <c r="EDR194" s="973"/>
      <c r="EDS194" s="973"/>
      <c r="EDT194" s="973"/>
      <c r="EDU194" s="973"/>
      <c r="EDV194" s="973"/>
      <c r="EDW194" s="973"/>
      <c r="EDX194" s="973"/>
      <c r="EDY194" s="973"/>
      <c r="EDZ194" s="973"/>
      <c r="EEA194" s="973"/>
      <c r="EEB194" s="973"/>
      <c r="EEC194" s="973"/>
      <c r="EED194" s="973"/>
      <c r="EEE194" s="973"/>
      <c r="EEF194" s="973"/>
      <c r="EEG194" s="973"/>
      <c r="EEH194" s="973"/>
      <c r="EEI194" s="973"/>
      <c r="EEJ194" s="973"/>
      <c r="EEK194" s="973"/>
      <c r="EEL194" s="973"/>
      <c r="EEM194" s="973"/>
      <c r="EEN194" s="973"/>
      <c r="EEO194" s="973"/>
      <c r="EEP194" s="973"/>
      <c r="EEQ194" s="973"/>
      <c r="EER194" s="973"/>
      <c r="EES194" s="973"/>
      <c r="EET194" s="973"/>
      <c r="EEU194" s="973"/>
      <c r="EEV194" s="973"/>
      <c r="EEW194" s="973"/>
      <c r="EEX194" s="973"/>
      <c r="EEY194" s="973"/>
      <c r="EEZ194" s="973"/>
      <c r="EFA194" s="973"/>
      <c r="EFB194" s="973"/>
      <c r="EFC194" s="973"/>
      <c r="EFD194" s="973"/>
      <c r="EFE194" s="973"/>
      <c r="EFF194" s="973"/>
      <c r="EFG194" s="973"/>
      <c r="EFH194" s="973"/>
      <c r="EFI194" s="973"/>
      <c r="EFJ194" s="973"/>
      <c r="EFK194" s="973"/>
      <c r="EFL194" s="973"/>
      <c r="EFM194" s="973"/>
      <c r="EFN194" s="973"/>
      <c r="EFO194" s="973"/>
      <c r="EFP194" s="973"/>
      <c r="EFQ194" s="973"/>
      <c r="EFR194" s="973"/>
      <c r="EFS194" s="973"/>
      <c r="EFT194" s="973"/>
      <c r="EFU194" s="973"/>
      <c r="EFV194" s="973"/>
      <c r="EFW194" s="973"/>
      <c r="EFX194" s="973"/>
      <c r="EFY194" s="973"/>
      <c r="EFZ194" s="973"/>
      <c r="EGA194" s="973"/>
      <c r="EGB194" s="973"/>
      <c r="EGC194" s="973"/>
      <c r="EGD194" s="973"/>
      <c r="EGE194" s="973"/>
      <c r="EGF194" s="973"/>
      <c r="EGG194" s="973"/>
      <c r="EGH194" s="973"/>
      <c r="EGI194" s="973"/>
      <c r="EGJ194" s="973"/>
      <c r="EGK194" s="973"/>
      <c r="EGL194" s="973"/>
      <c r="EGM194" s="973"/>
      <c r="EGN194" s="973"/>
      <c r="EGO194" s="973"/>
      <c r="EGP194" s="973"/>
      <c r="EGQ194" s="973"/>
      <c r="EGR194" s="973"/>
      <c r="EGS194" s="973"/>
      <c r="EGT194" s="973"/>
      <c r="EGU194" s="973"/>
      <c r="EGV194" s="973"/>
      <c r="EGW194" s="973"/>
      <c r="EGX194" s="973"/>
      <c r="EGY194" s="973"/>
      <c r="EGZ194" s="973"/>
      <c r="EHA194" s="973"/>
      <c r="EHB194" s="973"/>
      <c r="EHC194" s="973"/>
      <c r="EHD194" s="973"/>
      <c r="EHE194" s="973"/>
      <c r="EHF194" s="973"/>
      <c r="EHG194" s="973"/>
      <c r="EHH194" s="973"/>
      <c r="EHI194" s="973"/>
      <c r="EHJ194" s="973"/>
      <c r="EHK194" s="973"/>
      <c r="EHL194" s="973"/>
      <c r="EHM194" s="973"/>
      <c r="EHN194" s="973"/>
      <c r="EHO194" s="973"/>
      <c r="EHP194" s="973"/>
      <c r="EHQ194" s="973"/>
      <c r="EHR194" s="973"/>
      <c r="EHS194" s="973"/>
      <c r="EHT194" s="973"/>
      <c r="EHU194" s="973"/>
      <c r="EHV194" s="973"/>
      <c r="EHW194" s="973"/>
      <c r="EHX194" s="973"/>
      <c r="EHY194" s="973"/>
      <c r="EHZ194" s="973"/>
      <c r="EIA194" s="973"/>
      <c r="EIB194" s="973"/>
      <c r="EIC194" s="973"/>
      <c r="EID194" s="973"/>
      <c r="EIE194" s="973"/>
      <c r="EIF194" s="973"/>
      <c r="EIG194" s="973"/>
      <c r="EIH194" s="973"/>
      <c r="EII194" s="973"/>
      <c r="EIJ194" s="973"/>
      <c r="EIK194" s="973"/>
      <c r="EIL194" s="973"/>
      <c r="EIM194" s="973"/>
      <c r="EIN194" s="973"/>
      <c r="EIO194" s="973"/>
      <c r="EIP194" s="973"/>
      <c r="EIQ194" s="973"/>
      <c r="EIR194" s="973"/>
      <c r="EIS194" s="973"/>
      <c r="EIT194" s="973"/>
      <c r="EIU194" s="973"/>
      <c r="EIV194" s="973"/>
      <c r="EIW194" s="973"/>
      <c r="EIX194" s="973"/>
      <c r="EIY194" s="973"/>
      <c r="EIZ194" s="973"/>
      <c r="EJA194" s="973"/>
      <c r="EJB194" s="973"/>
      <c r="EJC194" s="973"/>
      <c r="EJD194" s="973"/>
      <c r="EJE194" s="973"/>
      <c r="EJF194" s="973"/>
      <c r="EJG194" s="973"/>
      <c r="EJH194" s="973"/>
      <c r="EJI194" s="973"/>
      <c r="EJJ194" s="973"/>
      <c r="EJK194" s="973"/>
      <c r="EJL194" s="973"/>
      <c r="EJM194" s="973"/>
      <c r="EJN194" s="973"/>
      <c r="EJO194" s="973"/>
      <c r="EJP194" s="973"/>
      <c r="EJQ194" s="973"/>
      <c r="EJR194" s="973"/>
      <c r="EJS194" s="973"/>
      <c r="EJT194" s="973"/>
      <c r="EJU194" s="973"/>
      <c r="EJV194" s="973"/>
      <c r="EJW194" s="973"/>
      <c r="EJX194" s="973"/>
      <c r="EJY194" s="973"/>
      <c r="EJZ194" s="973"/>
      <c r="EKA194" s="973"/>
      <c r="EKB194" s="973"/>
      <c r="EKC194" s="973"/>
      <c r="EKD194" s="973"/>
      <c r="EKE194" s="973"/>
      <c r="EKF194" s="973"/>
      <c r="EKG194" s="973"/>
      <c r="EKH194" s="973"/>
      <c r="EKI194" s="973"/>
      <c r="EKJ194" s="973"/>
      <c r="EKK194" s="973"/>
      <c r="EKL194" s="973"/>
      <c r="EKM194" s="973"/>
      <c r="EKN194" s="973"/>
      <c r="EKO194" s="973"/>
      <c r="EKP194" s="973"/>
      <c r="EKQ194" s="973"/>
      <c r="EKR194" s="973"/>
      <c r="EKS194" s="973"/>
      <c r="EKT194" s="973"/>
      <c r="EKU194" s="973"/>
      <c r="EKV194" s="973"/>
      <c r="EKW194" s="973"/>
      <c r="EKX194" s="973"/>
      <c r="EKY194" s="973"/>
      <c r="EKZ194" s="973"/>
      <c r="ELA194" s="973"/>
      <c r="ELB194" s="973"/>
      <c r="ELC194" s="973"/>
      <c r="ELD194" s="973"/>
      <c r="ELE194" s="973"/>
      <c r="ELF194" s="973"/>
      <c r="ELG194" s="973"/>
      <c r="ELH194" s="973"/>
      <c r="ELI194" s="973"/>
      <c r="ELJ194" s="973"/>
      <c r="ELK194" s="973"/>
      <c r="ELL194" s="973"/>
      <c r="ELM194" s="973"/>
      <c r="ELN194" s="973"/>
      <c r="ELO194" s="973"/>
      <c r="ELP194" s="973"/>
      <c r="ELQ194" s="973"/>
      <c r="ELR194" s="973"/>
      <c r="ELS194" s="973"/>
      <c r="ELT194" s="973"/>
      <c r="ELU194" s="973"/>
      <c r="ELV194" s="973"/>
      <c r="ELW194" s="973"/>
      <c r="ELX194" s="973"/>
      <c r="ELY194" s="973"/>
      <c r="ELZ194" s="973"/>
      <c r="EMA194" s="973"/>
      <c r="EMB194" s="973"/>
      <c r="EMC194" s="973"/>
      <c r="EMD194" s="973"/>
      <c r="EME194" s="973"/>
      <c r="EMF194" s="973"/>
      <c r="EMG194" s="973"/>
      <c r="EMH194" s="973"/>
      <c r="EMI194" s="973"/>
      <c r="EMJ194" s="973"/>
      <c r="EMK194" s="973"/>
      <c r="EML194" s="973"/>
      <c r="EMM194" s="973"/>
      <c r="EMN194" s="973"/>
      <c r="EMO194" s="973"/>
      <c r="EMP194" s="973"/>
      <c r="EMQ194" s="973"/>
      <c r="EMR194" s="973"/>
      <c r="EMS194" s="973"/>
      <c r="EMT194" s="973"/>
      <c r="EMU194" s="973"/>
      <c r="EMV194" s="973"/>
      <c r="EMW194" s="973"/>
      <c r="EMX194" s="973"/>
      <c r="EMY194" s="973"/>
      <c r="EMZ194" s="973"/>
      <c r="ENA194" s="973"/>
      <c r="ENB194" s="973"/>
      <c r="ENC194" s="973"/>
      <c r="END194" s="973"/>
      <c r="ENE194" s="973"/>
      <c r="ENF194" s="973"/>
      <c r="ENG194" s="973"/>
      <c r="ENH194" s="973"/>
      <c r="ENI194" s="973"/>
      <c r="ENJ194" s="973"/>
      <c r="ENK194" s="973"/>
      <c r="ENL194" s="973"/>
      <c r="ENM194" s="973"/>
      <c r="ENN194" s="973"/>
      <c r="ENO194" s="973"/>
      <c r="ENP194" s="973"/>
      <c r="ENQ194" s="973"/>
      <c r="ENR194" s="973"/>
      <c r="ENS194" s="973"/>
      <c r="ENT194" s="973"/>
      <c r="ENU194" s="973"/>
      <c r="ENV194" s="973"/>
      <c r="ENW194" s="973"/>
      <c r="ENX194" s="973"/>
      <c r="ENY194" s="973"/>
      <c r="ENZ194" s="973"/>
      <c r="EOA194" s="973"/>
      <c r="EOB194" s="973"/>
      <c r="EOC194" s="973"/>
      <c r="EOD194" s="973"/>
      <c r="EOE194" s="973"/>
      <c r="EOF194" s="973"/>
      <c r="EOG194" s="973"/>
      <c r="EOH194" s="973"/>
      <c r="EOI194" s="973"/>
      <c r="EOJ194" s="973"/>
      <c r="EOK194" s="973"/>
      <c r="EOL194" s="973"/>
      <c r="EOM194" s="973"/>
      <c r="EON194" s="973"/>
      <c r="EOO194" s="973"/>
      <c r="EOP194" s="973"/>
      <c r="EOQ194" s="973"/>
      <c r="EOR194" s="973"/>
      <c r="EOS194" s="973"/>
      <c r="EOT194" s="973"/>
      <c r="EOU194" s="973"/>
      <c r="EOV194" s="973"/>
      <c r="EOW194" s="973"/>
      <c r="EOX194" s="973"/>
      <c r="EOY194" s="973"/>
      <c r="EOZ194" s="973"/>
      <c r="EPA194" s="973"/>
      <c r="EPB194" s="973"/>
      <c r="EPC194" s="973"/>
      <c r="EPD194" s="973"/>
      <c r="EPE194" s="973"/>
      <c r="EPF194" s="973"/>
      <c r="EPG194" s="973"/>
      <c r="EPH194" s="973"/>
      <c r="EPI194" s="973"/>
      <c r="EPJ194" s="973"/>
      <c r="EPK194" s="973"/>
      <c r="EPL194" s="973"/>
      <c r="EPM194" s="973"/>
      <c r="EPN194" s="973"/>
      <c r="EPO194" s="973"/>
      <c r="EPP194" s="973"/>
      <c r="EPQ194" s="973"/>
      <c r="EPR194" s="973"/>
      <c r="EPS194" s="973"/>
      <c r="EPT194" s="973"/>
      <c r="EPU194" s="973"/>
      <c r="EPV194" s="973"/>
      <c r="EPW194" s="973"/>
      <c r="EPX194" s="973"/>
      <c r="EPY194" s="973"/>
      <c r="EPZ194" s="973"/>
      <c r="EQA194" s="973"/>
      <c r="EQB194" s="973"/>
      <c r="EQC194" s="973"/>
      <c r="EQD194" s="973"/>
      <c r="EQE194" s="973"/>
      <c r="EQF194" s="973"/>
      <c r="EQG194" s="973"/>
      <c r="EQH194" s="973"/>
      <c r="EQI194" s="973"/>
      <c r="EQJ194" s="973"/>
      <c r="EQK194" s="973"/>
      <c r="EQL194" s="973"/>
      <c r="EQM194" s="973"/>
      <c r="EQN194" s="973"/>
      <c r="EQO194" s="973"/>
      <c r="EQP194" s="973"/>
      <c r="EQQ194" s="973"/>
      <c r="EQR194" s="973"/>
      <c r="EQS194" s="973"/>
      <c r="EQT194" s="973"/>
      <c r="EQU194" s="973"/>
      <c r="EQV194" s="973"/>
      <c r="EQW194" s="973"/>
      <c r="EQX194" s="973"/>
      <c r="EQY194" s="973"/>
      <c r="EQZ194" s="973"/>
      <c r="ERA194" s="973"/>
      <c r="ERB194" s="973"/>
      <c r="ERC194" s="973"/>
      <c r="ERD194" s="973"/>
      <c r="ERE194" s="973"/>
      <c r="ERF194" s="973"/>
      <c r="ERG194" s="973"/>
      <c r="ERH194" s="973"/>
      <c r="ERI194" s="973"/>
      <c r="ERJ194" s="973"/>
      <c r="ERK194" s="973"/>
      <c r="ERL194" s="973"/>
      <c r="ERM194" s="973"/>
      <c r="ERN194" s="973"/>
      <c r="ERO194" s="973"/>
      <c r="ERP194" s="973"/>
      <c r="ERQ194" s="973"/>
      <c r="ERR194" s="973"/>
      <c r="ERS194" s="973"/>
      <c r="ERT194" s="973"/>
      <c r="ERU194" s="973"/>
      <c r="ERV194" s="973"/>
      <c r="ERW194" s="973"/>
      <c r="ERX194" s="973"/>
      <c r="ERY194" s="973"/>
      <c r="ERZ194" s="973"/>
      <c r="ESA194" s="973"/>
      <c r="ESB194" s="973"/>
      <c r="ESC194" s="973"/>
      <c r="ESD194" s="973"/>
      <c r="ESE194" s="973"/>
      <c r="ESF194" s="973"/>
      <c r="ESG194" s="973"/>
      <c r="ESH194" s="973"/>
      <c r="ESI194" s="973"/>
      <c r="ESJ194" s="973"/>
      <c r="ESK194" s="973"/>
      <c r="ESL194" s="973"/>
      <c r="ESM194" s="973"/>
      <c r="ESN194" s="973"/>
      <c r="ESO194" s="973"/>
      <c r="ESP194" s="973"/>
      <c r="ESQ194" s="973"/>
      <c r="ESR194" s="973"/>
      <c r="ESS194" s="973"/>
      <c r="EST194" s="973"/>
      <c r="ESU194" s="973"/>
      <c r="ESV194" s="973"/>
      <c r="ESW194" s="973"/>
      <c r="ESX194" s="973"/>
      <c r="ESY194" s="973"/>
      <c r="ESZ194" s="973"/>
      <c r="ETA194" s="973"/>
      <c r="ETB194" s="973"/>
      <c r="ETC194" s="973"/>
      <c r="ETD194" s="973"/>
      <c r="ETE194" s="973"/>
      <c r="ETF194" s="973"/>
      <c r="ETG194" s="973"/>
      <c r="ETH194" s="973"/>
      <c r="ETI194" s="973"/>
      <c r="ETJ194" s="973"/>
      <c r="ETK194" s="973"/>
      <c r="ETL194" s="973"/>
      <c r="ETM194" s="973"/>
      <c r="ETN194" s="973"/>
      <c r="ETO194" s="973"/>
      <c r="ETP194" s="973"/>
      <c r="ETQ194" s="973"/>
      <c r="ETR194" s="973"/>
      <c r="ETS194" s="973"/>
      <c r="ETT194" s="973"/>
      <c r="ETU194" s="973"/>
      <c r="ETV194" s="973"/>
      <c r="ETW194" s="973"/>
      <c r="ETX194" s="973"/>
      <c r="ETY194" s="973"/>
      <c r="ETZ194" s="973"/>
      <c r="EUA194" s="973"/>
      <c r="EUB194" s="973"/>
      <c r="EUC194" s="973"/>
      <c r="EUD194" s="973"/>
      <c r="EUE194" s="973"/>
      <c r="EUF194" s="973"/>
      <c r="EUG194" s="973"/>
      <c r="EUH194" s="973"/>
      <c r="EUI194" s="973"/>
      <c r="EUJ194" s="973"/>
      <c r="EUK194" s="973"/>
      <c r="EUL194" s="973"/>
      <c r="EUM194" s="973"/>
      <c r="EUN194" s="973"/>
      <c r="EUO194" s="973"/>
      <c r="EUP194" s="973"/>
      <c r="EUQ194" s="973"/>
      <c r="EUR194" s="973"/>
      <c r="EUS194" s="973"/>
      <c r="EUT194" s="973"/>
      <c r="EUU194" s="973"/>
      <c r="EUV194" s="973"/>
      <c r="EUW194" s="973"/>
      <c r="EUX194" s="973"/>
      <c r="EUY194" s="973"/>
      <c r="EUZ194" s="973"/>
      <c r="EVA194" s="973"/>
      <c r="EVB194" s="973"/>
      <c r="EVC194" s="973"/>
      <c r="EVD194" s="973"/>
      <c r="EVE194" s="973"/>
      <c r="EVF194" s="973"/>
      <c r="EVG194" s="973"/>
      <c r="EVH194" s="973"/>
      <c r="EVI194" s="973"/>
      <c r="EVJ194" s="973"/>
      <c r="EVK194" s="973"/>
      <c r="EVL194" s="973"/>
      <c r="EVM194" s="973"/>
      <c r="EVN194" s="973"/>
      <c r="EVO194" s="973"/>
      <c r="EVP194" s="973"/>
      <c r="EVQ194" s="973"/>
      <c r="EVR194" s="973"/>
      <c r="EVS194" s="973"/>
      <c r="EVT194" s="973"/>
      <c r="EVU194" s="973"/>
      <c r="EVV194" s="973"/>
      <c r="EVW194" s="973"/>
      <c r="EVX194" s="973"/>
      <c r="EVY194" s="973"/>
      <c r="EVZ194" s="973"/>
      <c r="EWA194" s="973"/>
      <c r="EWB194" s="973"/>
      <c r="EWC194" s="973"/>
      <c r="EWD194" s="973"/>
      <c r="EWE194" s="973"/>
      <c r="EWF194" s="973"/>
      <c r="EWG194" s="973"/>
      <c r="EWH194" s="973"/>
      <c r="EWI194" s="973"/>
      <c r="EWJ194" s="973"/>
      <c r="EWK194" s="973"/>
      <c r="EWL194" s="973"/>
      <c r="EWM194" s="973"/>
      <c r="EWN194" s="973"/>
      <c r="EWO194" s="973"/>
      <c r="EWP194" s="973"/>
      <c r="EWQ194" s="973"/>
      <c r="EWR194" s="973"/>
      <c r="EWS194" s="973"/>
      <c r="EWT194" s="973"/>
      <c r="EWU194" s="973"/>
      <c r="EWV194" s="973"/>
      <c r="EWW194" s="973"/>
      <c r="EWX194" s="973"/>
      <c r="EWY194" s="973"/>
      <c r="EWZ194" s="973"/>
      <c r="EXA194" s="973"/>
      <c r="EXB194" s="973"/>
      <c r="EXC194" s="973"/>
      <c r="EXD194" s="973"/>
      <c r="EXE194" s="973"/>
      <c r="EXF194" s="973"/>
      <c r="EXG194" s="973"/>
      <c r="EXH194" s="973"/>
      <c r="EXI194" s="973"/>
      <c r="EXJ194" s="973"/>
      <c r="EXK194" s="973"/>
      <c r="EXL194" s="973"/>
      <c r="EXM194" s="973"/>
      <c r="EXN194" s="973"/>
      <c r="EXO194" s="973"/>
      <c r="EXP194" s="973"/>
      <c r="EXQ194" s="973"/>
      <c r="EXR194" s="973"/>
      <c r="EXS194" s="973"/>
      <c r="EXT194" s="973"/>
      <c r="EXU194" s="973"/>
      <c r="EXV194" s="973"/>
      <c r="EXW194" s="973"/>
      <c r="EXX194" s="973"/>
      <c r="EXY194" s="973"/>
      <c r="EXZ194" s="973"/>
      <c r="EYA194" s="973"/>
      <c r="EYB194" s="973"/>
      <c r="EYC194" s="973"/>
      <c r="EYD194" s="973"/>
      <c r="EYE194" s="973"/>
      <c r="EYF194" s="973"/>
      <c r="EYG194" s="973"/>
      <c r="EYH194" s="973"/>
      <c r="EYI194" s="973"/>
      <c r="EYJ194" s="973"/>
      <c r="EYK194" s="973"/>
      <c r="EYL194" s="973"/>
      <c r="EYM194" s="973"/>
      <c r="EYN194" s="973"/>
      <c r="EYO194" s="973"/>
      <c r="EYP194" s="973"/>
      <c r="EYQ194" s="973"/>
      <c r="EYR194" s="973"/>
      <c r="EYS194" s="973"/>
      <c r="EYT194" s="973"/>
      <c r="EYU194" s="973"/>
      <c r="EYV194" s="973"/>
      <c r="EYW194" s="973"/>
      <c r="EYX194" s="973"/>
      <c r="EYY194" s="973"/>
      <c r="EYZ194" s="973"/>
      <c r="EZA194" s="973"/>
      <c r="EZB194" s="973"/>
      <c r="EZC194" s="973"/>
      <c r="EZD194" s="973"/>
      <c r="EZE194" s="973"/>
      <c r="EZF194" s="973"/>
      <c r="EZG194" s="973"/>
      <c r="EZH194" s="973"/>
      <c r="EZI194" s="973"/>
      <c r="EZJ194" s="973"/>
      <c r="EZK194" s="973"/>
      <c r="EZL194" s="973"/>
      <c r="EZM194" s="973"/>
      <c r="EZN194" s="973"/>
      <c r="EZO194" s="973"/>
      <c r="EZP194" s="973"/>
      <c r="EZQ194" s="973"/>
      <c r="EZR194" s="973"/>
      <c r="EZS194" s="973"/>
      <c r="EZT194" s="973"/>
      <c r="EZU194" s="973"/>
      <c r="EZV194" s="973"/>
      <c r="EZW194" s="973"/>
      <c r="EZX194" s="973"/>
      <c r="EZY194" s="973"/>
      <c r="EZZ194" s="973"/>
      <c r="FAA194" s="973"/>
      <c r="FAB194" s="973"/>
      <c r="FAC194" s="973"/>
      <c r="FAD194" s="973"/>
      <c r="FAE194" s="973"/>
      <c r="FAF194" s="973"/>
      <c r="FAG194" s="973"/>
      <c r="FAH194" s="973"/>
      <c r="FAI194" s="973"/>
      <c r="FAJ194" s="973"/>
      <c r="FAK194" s="973"/>
      <c r="FAL194" s="973"/>
      <c r="FAM194" s="973"/>
      <c r="FAN194" s="973"/>
      <c r="FAO194" s="973"/>
      <c r="FAP194" s="973"/>
      <c r="FAQ194" s="973"/>
      <c r="FAR194" s="973"/>
      <c r="FAS194" s="973"/>
      <c r="FAT194" s="973"/>
      <c r="FAU194" s="973"/>
      <c r="FAV194" s="973"/>
      <c r="FAW194" s="973"/>
      <c r="FAX194" s="973"/>
      <c r="FAY194" s="973"/>
      <c r="FAZ194" s="973"/>
      <c r="FBA194" s="973"/>
      <c r="FBB194" s="973"/>
      <c r="FBC194" s="973"/>
      <c r="FBD194" s="973"/>
      <c r="FBE194" s="973"/>
      <c r="FBF194" s="973"/>
      <c r="FBG194" s="973"/>
      <c r="FBH194" s="973"/>
      <c r="FBI194" s="973"/>
      <c r="FBJ194" s="973"/>
      <c r="FBK194" s="973"/>
      <c r="FBL194" s="973"/>
      <c r="FBM194" s="973"/>
      <c r="FBN194" s="973"/>
      <c r="FBO194" s="973"/>
      <c r="FBP194" s="973"/>
      <c r="FBQ194" s="973"/>
      <c r="FBR194" s="973"/>
      <c r="FBS194" s="973"/>
      <c r="FBT194" s="973"/>
      <c r="FBU194" s="973"/>
      <c r="FBV194" s="973"/>
      <c r="FBW194" s="973"/>
      <c r="FBX194" s="973"/>
      <c r="FBY194" s="973"/>
      <c r="FBZ194" s="973"/>
      <c r="FCA194" s="973"/>
      <c r="FCB194" s="973"/>
      <c r="FCC194" s="973"/>
      <c r="FCD194" s="973"/>
      <c r="FCE194" s="973"/>
      <c r="FCF194" s="973"/>
      <c r="FCG194" s="973"/>
      <c r="FCH194" s="973"/>
      <c r="FCI194" s="973"/>
      <c r="FCJ194" s="973"/>
      <c r="FCK194" s="973"/>
      <c r="FCL194" s="973"/>
      <c r="FCM194" s="973"/>
      <c r="FCN194" s="973"/>
      <c r="FCO194" s="973"/>
      <c r="FCP194" s="973"/>
      <c r="FCQ194" s="973"/>
      <c r="FCR194" s="973"/>
      <c r="FCS194" s="973"/>
      <c r="FCT194" s="973"/>
      <c r="FCU194" s="973"/>
      <c r="FCV194" s="973"/>
      <c r="FCW194" s="973"/>
      <c r="FCX194" s="973"/>
      <c r="FCY194" s="973"/>
      <c r="FCZ194" s="973"/>
      <c r="FDA194" s="973"/>
      <c r="FDB194" s="973"/>
      <c r="FDC194" s="973"/>
      <c r="FDD194" s="973"/>
      <c r="FDE194" s="973"/>
      <c r="FDF194" s="973"/>
      <c r="FDG194" s="973"/>
      <c r="FDH194" s="973"/>
      <c r="FDI194" s="973"/>
      <c r="FDJ194" s="973"/>
      <c r="FDK194" s="973"/>
      <c r="FDL194" s="973"/>
      <c r="FDM194" s="973"/>
      <c r="FDN194" s="973"/>
      <c r="FDO194" s="973"/>
      <c r="FDP194" s="973"/>
      <c r="FDQ194" s="973"/>
      <c r="FDR194" s="973"/>
      <c r="FDS194" s="973"/>
      <c r="FDT194" s="973"/>
      <c r="FDU194" s="973"/>
      <c r="FDV194" s="973"/>
      <c r="FDW194" s="973"/>
      <c r="FDX194" s="973"/>
      <c r="FDY194" s="973"/>
      <c r="FDZ194" s="973"/>
      <c r="FEA194" s="973"/>
      <c r="FEB194" s="973"/>
      <c r="FEC194" s="973"/>
      <c r="FED194" s="973"/>
      <c r="FEE194" s="973"/>
      <c r="FEF194" s="973"/>
      <c r="FEG194" s="973"/>
      <c r="FEH194" s="973"/>
      <c r="FEI194" s="973"/>
      <c r="FEJ194" s="973"/>
      <c r="FEK194" s="973"/>
      <c r="FEL194" s="973"/>
      <c r="FEM194" s="973"/>
      <c r="FEN194" s="973"/>
      <c r="FEO194" s="973"/>
      <c r="FEP194" s="973"/>
      <c r="FEQ194" s="973"/>
      <c r="FER194" s="973"/>
      <c r="FES194" s="973"/>
      <c r="FET194" s="973"/>
      <c r="FEU194" s="973"/>
      <c r="FEV194" s="973"/>
      <c r="FEW194" s="973"/>
      <c r="FEX194" s="973"/>
      <c r="FEY194" s="973"/>
      <c r="FEZ194" s="973"/>
      <c r="FFA194" s="973"/>
      <c r="FFB194" s="973"/>
      <c r="FFC194" s="973"/>
      <c r="FFD194" s="973"/>
      <c r="FFE194" s="973"/>
      <c r="FFF194" s="973"/>
      <c r="FFG194" s="973"/>
      <c r="FFH194" s="973"/>
      <c r="FFI194" s="973"/>
      <c r="FFJ194" s="973"/>
      <c r="FFK194" s="973"/>
      <c r="FFL194" s="973"/>
      <c r="FFM194" s="973"/>
      <c r="FFN194" s="973"/>
      <c r="FFO194" s="973"/>
      <c r="FFP194" s="973"/>
      <c r="FFQ194" s="973"/>
      <c r="FFR194" s="973"/>
      <c r="FFS194" s="973"/>
      <c r="FFT194" s="973"/>
      <c r="FFU194" s="973"/>
      <c r="FFV194" s="973"/>
      <c r="FFW194" s="973"/>
      <c r="FFX194" s="973"/>
      <c r="FFY194" s="973"/>
      <c r="FFZ194" s="973"/>
      <c r="FGA194" s="973"/>
      <c r="FGB194" s="973"/>
      <c r="FGC194" s="973"/>
      <c r="FGD194" s="973"/>
      <c r="FGE194" s="973"/>
      <c r="FGF194" s="973"/>
      <c r="FGG194" s="973"/>
      <c r="FGH194" s="973"/>
      <c r="FGI194" s="973"/>
      <c r="FGJ194" s="973"/>
      <c r="FGK194" s="973"/>
      <c r="FGL194" s="973"/>
      <c r="FGM194" s="973"/>
      <c r="FGN194" s="973"/>
      <c r="FGO194" s="973"/>
      <c r="FGP194" s="973"/>
      <c r="FGQ194" s="973"/>
      <c r="FGR194" s="973"/>
      <c r="FGS194" s="973"/>
      <c r="FGT194" s="973"/>
      <c r="FGU194" s="973"/>
      <c r="FGV194" s="973"/>
      <c r="FGW194" s="973"/>
      <c r="FGX194" s="973"/>
      <c r="FGY194" s="973"/>
      <c r="FGZ194" s="973"/>
      <c r="FHA194" s="973"/>
      <c r="FHB194" s="973"/>
      <c r="FHC194" s="973"/>
      <c r="FHD194" s="973"/>
      <c r="FHE194" s="973"/>
      <c r="FHF194" s="973"/>
      <c r="FHG194" s="973"/>
      <c r="FHH194" s="973"/>
      <c r="FHI194" s="973"/>
      <c r="FHJ194" s="973"/>
      <c r="FHK194" s="973"/>
      <c r="FHL194" s="973"/>
      <c r="FHM194" s="973"/>
      <c r="FHN194" s="973"/>
      <c r="FHO194" s="973"/>
      <c r="FHP194" s="973"/>
      <c r="FHQ194" s="973"/>
      <c r="FHR194" s="973"/>
      <c r="FHS194" s="973"/>
      <c r="FHT194" s="973"/>
      <c r="FHU194" s="973"/>
      <c r="FHV194" s="973"/>
      <c r="FHW194" s="973"/>
      <c r="FHX194" s="973"/>
      <c r="FHY194" s="973"/>
      <c r="FHZ194" s="973"/>
      <c r="FIA194" s="973"/>
      <c r="FIB194" s="973"/>
      <c r="FIC194" s="973"/>
      <c r="FID194" s="973"/>
      <c r="FIE194" s="973"/>
      <c r="FIF194" s="973"/>
      <c r="FIG194" s="973"/>
      <c r="FIH194" s="973"/>
      <c r="FII194" s="973"/>
      <c r="FIJ194" s="973"/>
      <c r="FIK194" s="973"/>
      <c r="FIL194" s="973"/>
      <c r="FIM194" s="973"/>
      <c r="FIN194" s="973"/>
      <c r="FIO194" s="973"/>
      <c r="FIP194" s="973"/>
      <c r="FIQ194" s="973"/>
      <c r="FIR194" s="973"/>
      <c r="FIS194" s="973"/>
      <c r="FIT194" s="973"/>
      <c r="FIU194" s="973"/>
      <c r="FIV194" s="973"/>
      <c r="FIW194" s="973"/>
      <c r="FIX194" s="973"/>
      <c r="FIY194" s="973"/>
      <c r="FIZ194" s="973"/>
      <c r="FJA194" s="973"/>
      <c r="FJB194" s="973"/>
      <c r="FJC194" s="973"/>
      <c r="FJD194" s="973"/>
      <c r="FJE194" s="973"/>
      <c r="FJF194" s="973"/>
      <c r="FJG194" s="973"/>
      <c r="FJH194" s="973"/>
      <c r="FJI194" s="973"/>
      <c r="FJJ194" s="973"/>
      <c r="FJK194" s="973"/>
      <c r="FJL194" s="973"/>
      <c r="FJM194" s="973"/>
      <c r="FJN194" s="973"/>
      <c r="FJO194" s="973"/>
      <c r="FJP194" s="973"/>
      <c r="FJQ194" s="973"/>
      <c r="FJR194" s="973"/>
      <c r="FJS194" s="973"/>
      <c r="FJT194" s="973"/>
      <c r="FJU194" s="973"/>
      <c r="FJV194" s="973"/>
      <c r="FJW194" s="973"/>
      <c r="FJX194" s="973"/>
      <c r="FJY194" s="973"/>
      <c r="FJZ194" s="973"/>
      <c r="FKA194" s="973"/>
      <c r="FKB194" s="973"/>
      <c r="FKC194" s="973"/>
      <c r="FKD194" s="973"/>
      <c r="FKE194" s="973"/>
      <c r="FKF194" s="973"/>
      <c r="FKG194" s="973"/>
      <c r="FKH194" s="973"/>
      <c r="FKI194" s="973"/>
      <c r="FKJ194" s="973"/>
      <c r="FKK194" s="973"/>
      <c r="FKL194" s="973"/>
      <c r="FKM194" s="973"/>
      <c r="FKN194" s="973"/>
      <c r="FKO194" s="973"/>
      <c r="FKP194" s="973"/>
      <c r="FKQ194" s="973"/>
      <c r="FKR194" s="973"/>
      <c r="FKS194" s="973"/>
      <c r="FKT194" s="973"/>
      <c r="FKU194" s="973"/>
      <c r="FKV194" s="973"/>
      <c r="FKW194" s="973"/>
      <c r="FKX194" s="973"/>
      <c r="FKY194" s="973"/>
      <c r="FKZ194" s="973"/>
      <c r="FLA194" s="973"/>
      <c r="FLB194" s="973"/>
      <c r="FLC194" s="973"/>
      <c r="FLD194" s="973"/>
      <c r="FLE194" s="973"/>
      <c r="FLF194" s="973"/>
      <c r="FLG194" s="973"/>
      <c r="FLH194" s="973"/>
      <c r="FLI194" s="973"/>
      <c r="FLJ194" s="973"/>
      <c r="FLK194" s="973"/>
      <c r="FLL194" s="973"/>
      <c r="FLM194" s="973"/>
      <c r="FLN194" s="973"/>
      <c r="FLO194" s="973"/>
      <c r="FLP194" s="973"/>
      <c r="FLQ194" s="973"/>
      <c r="FLR194" s="973"/>
      <c r="FLS194" s="973"/>
      <c r="FLT194" s="973"/>
      <c r="FLU194" s="973"/>
      <c r="FLV194" s="973"/>
      <c r="FLW194" s="973"/>
      <c r="FLX194" s="973"/>
      <c r="FLY194" s="973"/>
      <c r="FLZ194" s="973"/>
      <c r="FMA194" s="973"/>
      <c r="FMB194" s="973"/>
      <c r="FMC194" s="973"/>
      <c r="FMD194" s="973"/>
      <c r="FME194" s="973"/>
      <c r="FMF194" s="973"/>
      <c r="FMG194" s="973"/>
      <c r="FMH194" s="973"/>
      <c r="FMI194" s="973"/>
      <c r="FMJ194" s="973"/>
      <c r="FMK194" s="973"/>
      <c r="FML194" s="973"/>
      <c r="FMM194" s="973"/>
      <c r="FMN194" s="973"/>
      <c r="FMO194" s="973"/>
      <c r="FMP194" s="973"/>
      <c r="FMQ194" s="973"/>
      <c r="FMR194" s="973"/>
      <c r="FMS194" s="973"/>
      <c r="FMT194" s="973"/>
      <c r="FMU194" s="973"/>
      <c r="FMV194" s="973"/>
      <c r="FMW194" s="973"/>
      <c r="FMX194" s="973"/>
      <c r="FMY194" s="973"/>
      <c r="FMZ194" s="973"/>
      <c r="FNA194" s="973"/>
      <c r="FNB194" s="973"/>
      <c r="FNC194" s="973"/>
      <c r="FND194" s="973"/>
      <c r="FNE194" s="973"/>
      <c r="FNF194" s="973"/>
      <c r="FNG194" s="973"/>
      <c r="FNH194" s="973"/>
      <c r="FNI194" s="973"/>
      <c r="FNJ194" s="973"/>
      <c r="FNK194" s="973"/>
      <c r="FNL194" s="973"/>
      <c r="FNM194" s="973"/>
      <c r="FNN194" s="973"/>
      <c r="FNO194" s="973"/>
      <c r="FNP194" s="973"/>
      <c r="FNQ194" s="973"/>
      <c r="FNR194" s="973"/>
      <c r="FNS194" s="973"/>
      <c r="FNT194" s="973"/>
      <c r="FNU194" s="973"/>
      <c r="FNV194" s="973"/>
      <c r="FNW194" s="973"/>
      <c r="FNX194" s="973"/>
      <c r="FNY194" s="973"/>
      <c r="FNZ194" s="973"/>
      <c r="FOA194" s="973"/>
      <c r="FOB194" s="973"/>
      <c r="FOC194" s="973"/>
      <c r="FOD194" s="973"/>
      <c r="FOE194" s="973"/>
      <c r="FOF194" s="973"/>
      <c r="FOG194" s="973"/>
      <c r="FOH194" s="973"/>
      <c r="FOI194" s="973"/>
      <c r="FOJ194" s="973"/>
      <c r="FOK194" s="973"/>
      <c r="FOL194" s="973"/>
      <c r="FOM194" s="973"/>
      <c r="FON194" s="973"/>
      <c r="FOO194" s="973"/>
      <c r="FOP194" s="973"/>
      <c r="FOQ194" s="973"/>
      <c r="FOR194" s="973"/>
      <c r="FOS194" s="973"/>
      <c r="FOT194" s="973"/>
      <c r="FOU194" s="973"/>
      <c r="FOV194" s="973"/>
      <c r="FOW194" s="973"/>
      <c r="FOX194" s="973"/>
      <c r="FOY194" s="973"/>
      <c r="FOZ194" s="973"/>
      <c r="FPA194" s="973"/>
      <c r="FPB194" s="973"/>
      <c r="FPC194" s="973"/>
      <c r="FPD194" s="973"/>
      <c r="FPE194" s="973"/>
      <c r="FPF194" s="973"/>
      <c r="FPG194" s="973"/>
      <c r="FPH194" s="973"/>
      <c r="FPI194" s="973"/>
      <c r="FPJ194" s="973"/>
      <c r="FPK194" s="973"/>
      <c r="FPL194" s="973"/>
      <c r="FPM194" s="973"/>
      <c r="FPN194" s="973"/>
      <c r="FPO194" s="973"/>
      <c r="FPP194" s="973"/>
      <c r="FPQ194" s="973"/>
      <c r="FPR194" s="973"/>
      <c r="FPS194" s="973"/>
      <c r="FPT194" s="973"/>
      <c r="FPU194" s="973"/>
      <c r="FPV194" s="973"/>
      <c r="FPW194" s="973"/>
      <c r="FPX194" s="973"/>
      <c r="FPY194" s="973"/>
      <c r="FPZ194" s="973"/>
      <c r="FQA194" s="973"/>
      <c r="FQB194" s="973"/>
      <c r="FQC194" s="973"/>
      <c r="FQD194" s="973"/>
      <c r="FQE194" s="973"/>
      <c r="FQF194" s="973"/>
      <c r="FQG194" s="973"/>
      <c r="FQH194" s="973"/>
      <c r="FQI194" s="973"/>
      <c r="FQJ194" s="973"/>
      <c r="FQK194" s="973"/>
      <c r="FQL194" s="973"/>
      <c r="FQM194" s="973"/>
      <c r="FQN194" s="973"/>
      <c r="FQO194" s="973"/>
      <c r="FQP194" s="973"/>
      <c r="FQQ194" s="973"/>
      <c r="FQR194" s="973"/>
      <c r="FQS194" s="973"/>
      <c r="FQT194" s="973"/>
      <c r="FQU194" s="973"/>
      <c r="FQV194" s="973"/>
      <c r="FQW194" s="973"/>
      <c r="FQX194" s="973"/>
      <c r="FQY194" s="973"/>
      <c r="FQZ194" s="973"/>
      <c r="FRA194" s="973"/>
      <c r="FRB194" s="973"/>
      <c r="FRC194" s="973"/>
      <c r="FRD194" s="973"/>
      <c r="FRE194" s="973"/>
      <c r="FRF194" s="973"/>
      <c r="FRG194" s="973"/>
      <c r="FRH194" s="973"/>
      <c r="FRI194" s="973"/>
      <c r="FRJ194" s="973"/>
      <c r="FRK194" s="973"/>
      <c r="FRL194" s="973"/>
      <c r="FRM194" s="973"/>
      <c r="FRN194" s="973"/>
      <c r="FRO194" s="973"/>
      <c r="FRP194" s="973"/>
      <c r="FRQ194" s="973"/>
      <c r="FRR194" s="973"/>
      <c r="FRS194" s="973"/>
      <c r="FRT194" s="973"/>
      <c r="FRU194" s="973"/>
      <c r="FRV194" s="973"/>
      <c r="FRW194" s="973"/>
      <c r="FRX194" s="973"/>
      <c r="FRY194" s="973"/>
      <c r="FRZ194" s="973"/>
      <c r="FSA194" s="973"/>
      <c r="FSB194" s="973"/>
      <c r="FSC194" s="973"/>
      <c r="FSD194" s="973"/>
      <c r="FSE194" s="973"/>
      <c r="FSF194" s="973"/>
      <c r="FSG194" s="973"/>
      <c r="FSH194" s="973"/>
      <c r="FSI194" s="973"/>
      <c r="FSJ194" s="973"/>
      <c r="FSK194" s="973"/>
      <c r="FSL194" s="973"/>
      <c r="FSM194" s="973"/>
      <c r="FSN194" s="973"/>
      <c r="FSO194" s="973"/>
      <c r="FSP194" s="973"/>
      <c r="FSQ194" s="973"/>
      <c r="FSR194" s="973"/>
      <c r="FSS194" s="973"/>
      <c r="FST194" s="973"/>
      <c r="FSU194" s="973"/>
      <c r="FSV194" s="973"/>
      <c r="FSW194" s="973"/>
      <c r="FSX194" s="973"/>
      <c r="FSY194" s="973"/>
      <c r="FSZ194" s="973"/>
      <c r="FTA194" s="973"/>
      <c r="FTB194" s="973"/>
      <c r="FTC194" s="973"/>
      <c r="FTD194" s="973"/>
      <c r="FTE194" s="973"/>
      <c r="FTF194" s="973"/>
      <c r="FTG194" s="973"/>
      <c r="FTH194" s="973"/>
      <c r="FTI194" s="973"/>
      <c r="FTJ194" s="973"/>
      <c r="FTK194" s="973"/>
      <c r="FTL194" s="973"/>
      <c r="FTM194" s="973"/>
      <c r="FTN194" s="973"/>
      <c r="FTO194" s="973"/>
      <c r="FTP194" s="973"/>
      <c r="FTQ194" s="973"/>
      <c r="FTR194" s="973"/>
      <c r="FTS194" s="973"/>
      <c r="FTT194" s="973"/>
      <c r="FTU194" s="973"/>
      <c r="FTV194" s="973"/>
      <c r="FTW194" s="973"/>
      <c r="FTX194" s="973"/>
      <c r="FTY194" s="973"/>
      <c r="FTZ194" s="973"/>
      <c r="FUA194" s="973"/>
      <c r="FUB194" s="973"/>
      <c r="FUC194" s="973"/>
      <c r="FUD194" s="973"/>
      <c r="FUE194" s="973"/>
      <c r="FUF194" s="973"/>
      <c r="FUG194" s="973"/>
      <c r="FUH194" s="973"/>
      <c r="FUI194" s="973"/>
      <c r="FUJ194" s="973"/>
      <c r="FUK194" s="973"/>
      <c r="FUL194" s="973"/>
      <c r="FUM194" s="973"/>
      <c r="FUN194" s="973"/>
      <c r="FUO194" s="973"/>
      <c r="FUP194" s="973"/>
      <c r="FUQ194" s="973"/>
      <c r="FUR194" s="973"/>
      <c r="FUS194" s="973"/>
      <c r="FUT194" s="973"/>
      <c r="FUU194" s="973"/>
      <c r="FUV194" s="973"/>
      <c r="FUW194" s="973"/>
      <c r="FUX194" s="973"/>
      <c r="FUY194" s="973"/>
      <c r="FUZ194" s="973"/>
      <c r="FVA194" s="973"/>
      <c r="FVB194" s="973"/>
      <c r="FVC194" s="973"/>
      <c r="FVD194" s="973"/>
      <c r="FVE194" s="973"/>
      <c r="FVF194" s="973"/>
      <c r="FVG194" s="973"/>
      <c r="FVH194" s="973"/>
      <c r="FVI194" s="973"/>
      <c r="FVJ194" s="973"/>
      <c r="FVK194" s="973"/>
      <c r="FVL194" s="973"/>
      <c r="FVM194" s="973"/>
      <c r="FVN194" s="973"/>
      <c r="FVO194" s="973"/>
      <c r="FVP194" s="973"/>
      <c r="FVQ194" s="973"/>
      <c r="FVR194" s="973"/>
      <c r="FVS194" s="973"/>
      <c r="FVT194" s="973"/>
      <c r="FVU194" s="973"/>
      <c r="FVV194" s="973"/>
      <c r="FVW194" s="973"/>
      <c r="FVX194" s="973"/>
      <c r="FVY194" s="973"/>
      <c r="FVZ194" s="973"/>
      <c r="FWA194" s="973"/>
      <c r="FWB194" s="973"/>
      <c r="FWC194" s="973"/>
      <c r="FWD194" s="973"/>
      <c r="FWE194" s="973"/>
      <c r="FWF194" s="973"/>
      <c r="FWG194" s="973"/>
      <c r="FWH194" s="973"/>
      <c r="FWI194" s="973"/>
      <c r="FWJ194" s="973"/>
      <c r="FWK194" s="973"/>
      <c r="FWL194" s="973"/>
      <c r="FWM194" s="973"/>
      <c r="FWN194" s="973"/>
      <c r="FWO194" s="973"/>
      <c r="FWP194" s="973"/>
      <c r="FWQ194" s="973"/>
      <c r="FWR194" s="973"/>
      <c r="FWS194" s="973"/>
      <c r="FWT194" s="973"/>
      <c r="FWU194" s="973"/>
      <c r="FWV194" s="973"/>
      <c r="FWW194" s="973"/>
      <c r="FWX194" s="973"/>
      <c r="FWY194" s="973"/>
      <c r="FWZ194" s="973"/>
      <c r="FXA194" s="973"/>
      <c r="FXB194" s="973"/>
      <c r="FXC194" s="973"/>
      <c r="FXD194" s="973"/>
      <c r="FXE194" s="973"/>
      <c r="FXF194" s="973"/>
      <c r="FXG194" s="973"/>
      <c r="FXH194" s="973"/>
      <c r="FXI194" s="973"/>
      <c r="FXJ194" s="973"/>
      <c r="FXK194" s="973"/>
      <c r="FXL194" s="973"/>
      <c r="FXM194" s="973"/>
      <c r="FXN194" s="973"/>
      <c r="FXO194" s="973"/>
      <c r="FXP194" s="973"/>
      <c r="FXQ194" s="973"/>
      <c r="FXR194" s="973"/>
      <c r="FXS194" s="973"/>
      <c r="FXT194" s="973"/>
      <c r="FXU194" s="973"/>
      <c r="FXV194" s="973"/>
      <c r="FXW194" s="973"/>
      <c r="FXX194" s="973"/>
      <c r="FXY194" s="973"/>
      <c r="FXZ194" s="973"/>
      <c r="FYA194" s="973"/>
      <c r="FYB194" s="973"/>
      <c r="FYC194" s="973"/>
      <c r="FYD194" s="973"/>
      <c r="FYE194" s="973"/>
      <c r="FYF194" s="973"/>
      <c r="FYG194" s="973"/>
      <c r="FYH194" s="973"/>
      <c r="FYI194" s="973"/>
      <c r="FYJ194" s="973"/>
      <c r="FYK194" s="973"/>
      <c r="FYL194" s="973"/>
      <c r="FYM194" s="973"/>
      <c r="FYN194" s="973"/>
      <c r="FYO194" s="973"/>
      <c r="FYP194" s="973"/>
      <c r="FYQ194" s="973"/>
      <c r="FYR194" s="973"/>
      <c r="FYS194" s="973"/>
      <c r="FYT194" s="973"/>
      <c r="FYU194" s="973"/>
      <c r="FYV194" s="973"/>
      <c r="FYW194" s="973"/>
      <c r="FYX194" s="973"/>
      <c r="FYY194" s="973"/>
      <c r="FYZ194" s="973"/>
      <c r="FZA194" s="973"/>
      <c r="FZB194" s="973"/>
      <c r="FZC194" s="973"/>
      <c r="FZD194" s="973"/>
      <c r="FZE194" s="973"/>
      <c r="FZF194" s="973"/>
      <c r="FZG194" s="973"/>
      <c r="FZH194" s="973"/>
      <c r="FZI194" s="973"/>
      <c r="FZJ194" s="973"/>
      <c r="FZK194" s="973"/>
      <c r="FZL194" s="973"/>
      <c r="FZM194" s="973"/>
      <c r="FZN194" s="973"/>
      <c r="FZO194" s="973"/>
      <c r="FZP194" s="973"/>
      <c r="FZQ194" s="973"/>
      <c r="FZR194" s="973"/>
      <c r="FZS194" s="973"/>
      <c r="FZT194" s="973"/>
      <c r="FZU194" s="973"/>
      <c r="FZV194" s="973"/>
      <c r="FZW194" s="973"/>
      <c r="FZX194" s="973"/>
      <c r="FZY194" s="973"/>
      <c r="FZZ194" s="973"/>
      <c r="GAA194" s="973"/>
      <c r="GAB194" s="973"/>
      <c r="GAC194" s="973"/>
      <c r="GAD194" s="973"/>
      <c r="GAE194" s="973"/>
      <c r="GAF194" s="973"/>
      <c r="GAG194" s="973"/>
      <c r="GAH194" s="973"/>
      <c r="GAI194" s="973"/>
      <c r="GAJ194" s="973"/>
      <c r="GAK194" s="973"/>
      <c r="GAL194" s="973"/>
      <c r="GAM194" s="973"/>
      <c r="GAN194" s="973"/>
      <c r="GAO194" s="973"/>
      <c r="GAP194" s="973"/>
      <c r="GAQ194" s="973"/>
      <c r="GAR194" s="973"/>
      <c r="GAS194" s="973"/>
      <c r="GAT194" s="973"/>
      <c r="GAU194" s="973"/>
      <c r="GAV194" s="973"/>
      <c r="GAW194" s="973"/>
      <c r="GAX194" s="973"/>
      <c r="GAY194" s="973"/>
      <c r="GAZ194" s="973"/>
      <c r="GBA194" s="973"/>
      <c r="GBB194" s="973"/>
      <c r="GBC194" s="973"/>
      <c r="GBD194" s="973"/>
      <c r="GBE194" s="973"/>
      <c r="GBF194" s="973"/>
      <c r="GBG194" s="973"/>
      <c r="GBH194" s="973"/>
      <c r="GBI194" s="973"/>
      <c r="GBJ194" s="973"/>
      <c r="GBK194" s="973"/>
      <c r="GBL194" s="973"/>
      <c r="GBM194" s="973"/>
      <c r="GBN194" s="973"/>
      <c r="GBO194" s="973"/>
      <c r="GBP194" s="973"/>
      <c r="GBQ194" s="973"/>
      <c r="GBR194" s="973"/>
      <c r="GBS194" s="973"/>
      <c r="GBT194" s="973"/>
      <c r="GBU194" s="973"/>
      <c r="GBV194" s="973"/>
      <c r="GBW194" s="973"/>
      <c r="GBX194" s="973"/>
      <c r="GBY194" s="973"/>
      <c r="GBZ194" s="973"/>
      <c r="GCA194" s="973"/>
      <c r="GCB194" s="973"/>
      <c r="GCC194" s="973"/>
      <c r="GCD194" s="973"/>
      <c r="GCE194" s="973"/>
      <c r="GCF194" s="973"/>
      <c r="GCG194" s="973"/>
      <c r="GCH194" s="973"/>
      <c r="GCI194" s="973"/>
      <c r="GCJ194" s="973"/>
      <c r="GCK194" s="973"/>
      <c r="GCL194" s="973"/>
      <c r="GCM194" s="973"/>
      <c r="GCN194" s="973"/>
      <c r="GCO194" s="973"/>
      <c r="GCP194" s="973"/>
      <c r="GCQ194" s="973"/>
      <c r="GCR194" s="973"/>
      <c r="GCS194" s="973"/>
      <c r="GCT194" s="973"/>
      <c r="GCU194" s="973"/>
      <c r="GCV194" s="973"/>
      <c r="GCW194" s="973"/>
      <c r="GCX194" s="973"/>
      <c r="GCY194" s="973"/>
      <c r="GCZ194" s="973"/>
      <c r="GDA194" s="973"/>
      <c r="GDB194" s="973"/>
      <c r="GDC194" s="973"/>
      <c r="GDD194" s="973"/>
      <c r="GDE194" s="973"/>
      <c r="GDF194" s="973"/>
      <c r="GDG194" s="973"/>
      <c r="GDH194" s="973"/>
      <c r="GDI194" s="973"/>
      <c r="GDJ194" s="973"/>
      <c r="GDK194" s="973"/>
      <c r="GDL194" s="973"/>
      <c r="GDM194" s="973"/>
      <c r="GDN194" s="973"/>
      <c r="GDO194" s="973"/>
      <c r="GDP194" s="973"/>
      <c r="GDQ194" s="973"/>
      <c r="GDR194" s="973"/>
      <c r="GDS194" s="973"/>
      <c r="GDT194" s="973"/>
      <c r="GDU194" s="973"/>
      <c r="GDV194" s="973"/>
      <c r="GDW194" s="973"/>
      <c r="GDX194" s="973"/>
      <c r="GDY194" s="973"/>
      <c r="GDZ194" s="973"/>
      <c r="GEA194" s="973"/>
      <c r="GEB194" s="973"/>
      <c r="GEC194" s="973"/>
      <c r="GED194" s="973"/>
      <c r="GEE194" s="973"/>
      <c r="GEF194" s="973"/>
      <c r="GEG194" s="973"/>
      <c r="GEH194" s="973"/>
      <c r="GEI194" s="973"/>
      <c r="GEJ194" s="973"/>
      <c r="GEK194" s="973"/>
      <c r="GEL194" s="973"/>
      <c r="GEM194" s="973"/>
      <c r="GEN194" s="973"/>
      <c r="GEO194" s="973"/>
      <c r="GEP194" s="973"/>
      <c r="GEQ194" s="973"/>
      <c r="GER194" s="973"/>
      <c r="GES194" s="973"/>
      <c r="GET194" s="973"/>
      <c r="GEU194" s="973"/>
      <c r="GEV194" s="973"/>
      <c r="GEW194" s="973"/>
      <c r="GEX194" s="973"/>
      <c r="GEY194" s="973"/>
      <c r="GEZ194" s="973"/>
      <c r="GFA194" s="973"/>
      <c r="GFB194" s="973"/>
      <c r="GFC194" s="973"/>
      <c r="GFD194" s="973"/>
      <c r="GFE194" s="973"/>
      <c r="GFF194" s="973"/>
      <c r="GFG194" s="973"/>
      <c r="GFH194" s="973"/>
      <c r="GFI194" s="973"/>
      <c r="GFJ194" s="973"/>
      <c r="GFK194" s="973"/>
      <c r="GFL194" s="973"/>
      <c r="GFM194" s="973"/>
      <c r="GFN194" s="973"/>
      <c r="GFO194" s="973"/>
      <c r="GFP194" s="973"/>
      <c r="GFQ194" s="973"/>
      <c r="GFR194" s="973"/>
      <c r="GFS194" s="973"/>
      <c r="GFT194" s="973"/>
      <c r="GFU194" s="973"/>
      <c r="GFV194" s="973"/>
      <c r="GFW194" s="973"/>
      <c r="GFX194" s="973"/>
      <c r="GFY194" s="973"/>
      <c r="GFZ194" s="973"/>
      <c r="GGA194" s="973"/>
      <c r="GGB194" s="973"/>
      <c r="GGC194" s="973"/>
      <c r="GGD194" s="973"/>
      <c r="GGE194" s="973"/>
      <c r="GGF194" s="973"/>
      <c r="GGG194" s="973"/>
      <c r="GGH194" s="973"/>
      <c r="GGI194" s="973"/>
      <c r="GGJ194" s="973"/>
      <c r="GGK194" s="973"/>
      <c r="GGL194" s="973"/>
      <c r="GGM194" s="973"/>
      <c r="GGN194" s="973"/>
      <c r="GGO194" s="973"/>
      <c r="GGP194" s="973"/>
      <c r="GGQ194" s="973"/>
      <c r="GGR194" s="973"/>
      <c r="GGS194" s="973"/>
      <c r="GGT194" s="973"/>
      <c r="GGU194" s="973"/>
      <c r="GGV194" s="973"/>
      <c r="GGW194" s="973"/>
      <c r="GGX194" s="973"/>
      <c r="GGY194" s="973"/>
      <c r="GGZ194" s="973"/>
      <c r="GHA194" s="973"/>
      <c r="GHB194" s="973"/>
      <c r="GHC194" s="973"/>
      <c r="GHD194" s="973"/>
      <c r="GHE194" s="973"/>
      <c r="GHF194" s="973"/>
      <c r="GHG194" s="973"/>
      <c r="GHH194" s="973"/>
      <c r="GHI194" s="973"/>
      <c r="GHJ194" s="973"/>
      <c r="GHK194" s="973"/>
      <c r="GHL194" s="973"/>
      <c r="GHM194" s="973"/>
      <c r="GHN194" s="973"/>
      <c r="GHO194" s="973"/>
      <c r="GHP194" s="973"/>
      <c r="GHQ194" s="973"/>
      <c r="GHR194" s="973"/>
      <c r="GHS194" s="973"/>
      <c r="GHT194" s="973"/>
      <c r="GHU194" s="973"/>
      <c r="GHV194" s="973"/>
      <c r="GHW194" s="973"/>
      <c r="GHX194" s="973"/>
      <c r="GHY194" s="973"/>
      <c r="GHZ194" s="973"/>
      <c r="GIA194" s="973"/>
      <c r="GIB194" s="973"/>
      <c r="GIC194" s="973"/>
      <c r="GID194" s="973"/>
      <c r="GIE194" s="973"/>
      <c r="GIF194" s="973"/>
      <c r="GIG194" s="973"/>
      <c r="GIH194" s="973"/>
      <c r="GII194" s="973"/>
      <c r="GIJ194" s="973"/>
      <c r="GIK194" s="973"/>
      <c r="GIL194" s="973"/>
      <c r="GIM194" s="973"/>
      <c r="GIN194" s="973"/>
      <c r="GIO194" s="973"/>
      <c r="GIP194" s="973"/>
      <c r="GIQ194" s="973"/>
      <c r="GIR194" s="973"/>
      <c r="GIS194" s="973"/>
      <c r="GIT194" s="973"/>
      <c r="GIU194" s="973"/>
      <c r="GIV194" s="973"/>
      <c r="GIW194" s="973"/>
      <c r="GIX194" s="973"/>
      <c r="GIY194" s="973"/>
      <c r="GIZ194" s="973"/>
      <c r="GJA194" s="973"/>
      <c r="GJB194" s="973"/>
      <c r="GJC194" s="973"/>
      <c r="GJD194" s="973"/>
      <c r="GJE194" s="973"/>
      <c r="GJF194" s="973"/>
      <c r="GJG194" s="973"/>
      <c r="GJH194" s="973"/>
      <c r="GJI194" s="973"/>
      <c r="GJJ194" s="973"/>
      <c r="GJK194" s="973"/>
      <c r="GJL194" s="973"/>
      <c r="GJM194" s="973"/>
      <c r="GJN194" s="973"/>
      <c r="GJO194" s="973"/>
      <c r="GJP194" s="973"/>
      <c r="GJQ194" s="973"/>
      <c r="GJR194" s="973"/>
      <c r="GJS194" s="973"/>
      <c r="GJT194" s="973"/>
      <c r="GJU194" s="973"/>
      <c r="GJV194" s="973"/>
      <c r="GJW194" s="973"/>
      <c r="GJX194" s="973"/>
      <c r="GJY194" s="973"/>
      <c r="GJZ194" s="973"/>
      <c r="GKA194" s="973"/>
      <c r="GKB194" s="973"/>
      <c r="GKC194" s="973"/>
      <c r="GKD194" s="973"/>
      <c r="GKE194" s="973"/>
      <c r="GKF194" s="973"/>
      <c r="GKG194" s="973"/>
      <c r="GKH194" s="973"/>
      <c r="GKI194" s="973"/>
      <c r="GKJ194" s="973"/>
      <c r="GKK194" s="973"/>
      <c r="GKL194" s="973"/>
      <c r="GKM194" s="973"/>
      <c r="GKN194" s="973"/>
      <c r="GKO194" s="973"/>
      <c r="GKP194" s="973"/>
      <c r="GKQ194" s="973"/>
      <c r="GKR194" s="973"/>
      <c r="GKS194" s="973"/>
      <c r="GKT194" s="973"/>
      <c r="GKU194" s="973"/>
      <c r="GKV194" s="973"/>
      <c r="GKW194" s="973"/>
      <c r="GKX194" s="973"/>
      <c r="GKY194" s="973"/>
      <c r="GKZ194" s="973"/>
      <c r="GLA194" s="973"/>
      <c r="GLB194" s="973"/>
      <c r="GLC194" s="973"/>
      <c r="GLD194" s="973"/>
      <c r="GLE194" s="973"/>
      <c r="GLF194" s="973"/>
      <c r="GLG194" s="973"/>
      <c r="GLH194" s="973"/>
      <c r="GLI194" s="973"/>
      <c r="GLJ194" s="973"/>
      <c r="GLK194" s="973"/>
      <c r="GLL194" s="973"/>
      <c r="GLM194" s="973"/>
      <c r="GLN194" s="973"/>
      <c r="GLO194" s="973"/>
      <c r="GLP194" s="973"/>
      <c r="GLQ194" s="973"/>
      <c r="GLR194" s="973"/>
      <c r="GLS194" s="973"/>
      <c r="GLT194" s="973"/>
      <c r="GLU194" s="973"/>
      <c r="GLV194" s="973"/>
      <c r="GLW194" s="973"/>
      <c r="GLX194" s="973"/>
      <c r="GLY194" s="973"/>
      <c r="GLZ194" s="973"/>
      <c r="GMA194" s="973"/>
      <c r="GMB194" s="973"/>
      <c r="GMC194" s="973"/>
      <c r="GMD194" s="973"/>
      <c r="GME194" s="973"/>
      <c r="GMF194" s="973"/>
      <c r="GMG194" s="973"/>
      <c r="GMH194" s="973"/>
      <c r="GMI194" s="973"/>
      <c r="GMJ194" s="973"/>
      <c r="GMK194" s="973"/>
      <c r="GML194" s="973"/>
      <c r="GMM194" s="973"/>
      <c r="GMN194" s="973"/>
      <c r="GMO194" s="973"/>
      <c r="GMP194" s="973"/>
      <c r="GMQ194" s="973"/>
      <c r="GMR194" s="973"/>
      <c r="GMS194" s="973"/>
      <c r="GMT194" s="973"/>
      <c r="GMU194" s="973"/>
      <c r="GMV194" s="973"/>
      <c r="GMW194" s="973"/>
      <c r="GMX194" s="973"/>
      <c r="GMY194" s="973"/>
      <c r="GMZ194" s="973"/>
      <c r="GNA194" s="973"/>
      <c r="GNB194" s="973"/>
      <c r="GNC194" s="973"/>
      <c r="GND194" s="973"/>
      <c r="GNE194" s="973"/>
      <c r="GNF194" s="973"/>
      <c r="GNG194" s="973"/>
      <c r="GNH194" s="973"/>
      <c r="GNI194" s="973"/>
      <c r="GNJ194" s="973"/>
      <c r="GNK194" s="973"/>
      <c r="GNL194" s="973"/>
      <c r="GNM194" s="973"/>
      <c r="GNN194" s="973"/>
      <c r="GNO194" s="973"/>
      <c r="GNP194" s="973"/>
      <c r="GNQ194" s="973"/>
      <c r="GNR194" s="973"/>
      <c r="GNS194" s="973"/>
      <c r="GNT194" s="973"/>
      <c r="GNU194" s="973"/>
      <c r="GNV194" s="973"/>
      <c r="GNW194" s="973"/>
      <c r="GNX194" s="973"/>
      <c r="GNY194" s="973"/>
      <c r="GNZ194" s="973"/>
      <c r="GOA194" s="973"/>
      <c r="GOB194" s="973"/>
      <c r="GOC194" s="973"/>
      <c r="GOD194" s="973"/>
      <c r="GOE194" s="973"/>
      <c r="GOF194" s="973"/>
      <c r="GOG194" s="973"/>
      <c r="GOH194" s="973"/>
      <c r="GOI194" s="973"/>
      <c r="GOJ194" s="973"/>
      <c r="GOK194" s="973"/>
      <c r="GOL194" s="973"/>
      <c r="GOM194" s="973"/>
      <c r="GON194" s="973"/>
      <c r="GOO194" s="973"/>
      <c r="GOP194" s="973"/>
      <c r="GOQ194" s="973"/>
      <c r="GOR194" s="973"/>
      <c r="GOS194" s="973"/>
      <c r="GOT194" s="973"/>
      <c r="GOU194" s="973"/>
      <c r="GOV194" s="973"/>
      <c r="GOW194" s="973"/>
      <c r="GOX194" s="973"/>
      <c r="GOY194" s="973"/>
      <c r="GOZ194" s="973"/>
      <c r="GPA194" s="973"/>
      <c r="GPB194" s="973"/>
      <c r="GPC194" s="973"/>
      <c r="GPD194" s="973"/>
      <c r="GPE194" s="973"/>
      <c r="GPF194" s="973"/>
      <c r="GPG194" s="973"/>
      <c r="GPH194" s="973"/>
      <c r="GPI194" s="973"/>
      <c r="GPJ194" s="973"/>
      <c r="GPK194" s="973"/>
      <c r="GPL194" s="973"/>
      <c r="GPM194" s="973"/>
      <c r="GPN194" s="973"/>
      <c r="GPO194" s="973"/>
      <c r="GPP194" s="973"/>
      <c r="GPQ194" s="973"/>
      <c r="GPR194" s="973"/>
      <c r="GPS194" s="973"/>
      <c r="GPT194" s="973"/>
      <c r="GPU194" s="973"/>
      <c r="GPV194" s="973"/>
      <c r="GPW194" s="973"/>
      <c r="GPX194" s="973"/>
      <c r="GPY194" s="973"/>
      <c r="GPZ194" s="973"/>
      <c r="GQA194" s="973"/>
      <c r="GQB194" s="973"/>
      <c r="GQC194" s="973"/>
      <c r="GQD194" s="973"/>
      <c r="GQE194" s="973"/>
      <c r="GQF194" s="973"/>
      <c r="GQG194" s="973"/>
      <c r="GQH194" s="973"/>
      <c r="GQI194" s="973"/>
      <c r="GQJ194" s="973"/>
      <c r="GQK194" s="973"/>
      <c r="GQL194" s="973"/>
      <c r="GQM194" s="973"/>
      <c r="GQN194" s="973"/>
      <c r="GQO194" s="973"/>
      <c r="GQP194" s="973"/>
      <c r="GQQ194" s="973"/>
      <c r="GQR194" s="973"/>
      <c r="GQS194" s="973"/>
      <c r="GQT194" s="973"/>
      <c r="GQU194" s="973"/>
      <c r="GQV194" s="973"/>
      <c r="GQW194" s="973"/>
      <c r="GQX194" s="973"/>
      <c r="GQY194" s="973"/>
      <c r="GQZ194" s="973"/>
      <c r="GRA194" s="973"/>
      <c r="GRB194" s="973"/>
      <c r="GRC194" s="973"/>
      <c r="GRD194" s="973"/>
      <c r="GRE194" s="973"/>
      <c r="GRF194" s="973"/>
      <c r="GRG194" s="973"/>
      <c r="GRH194" s="973"/>
      <c r="GRI194" s="973"/>
      <c r="GRJ194" s="973"/>
      <c r="GRK194" s="973"/>
      <c r="GRL194" s="973"/>
      <c r="GRM194" s="973"/>
      <c r="GRN194" s="973"/>
      <c r="GRO194" s="973"/>
      <c r="GRP194" s="973"/>
      <c r="GRQ194" s="973"/>
      <c r="GRR194" s="973"/>
      <c r="GRS194" s="973"/>
      <c r="GRT194" s="973"/>
      <c r="GRU194" s="973"/>
      <c r="GRV194" s="973"/>
      <c r="GRW194" s="973"/>
      <c r="GRX194" s="973"/>
      <c r="GRY194" s="973"/>
      <c r="GRZ194" s="973"/>
      <c r="GSA194" s="973"/>
      <c r="GSB194" s="973"/>
      <c r="GSC194" s="973"/>
      <c r="GSD194" s="973"/>
      <c r="GSE194" s="973"/>
      <c r="GSF194" s="973"/>
      <c r="GSG194" s="973"/>
      <c r="GSH194" s="973"/>
      <c r="GSI194" s="973"/>
      <c r="GSJ194" s="973"/>
      <c r="GSK194" s="973"/>
      <c r="GSL194" s="973"/>
      <c r="GSM194" s="973"/>
      <c r="GSN194" s="973"/>
      <c r="GSO194" s="973"/>
      <c r="GSP194" s="973"/>
      <c r="GSQ194" s="973"/>
      <c r="GSR194" s="973"/>
      <c r="GSS194" s="973"/>
      <c r="GST194" s="973"/>
      <c r="GSU194" s="973"/>
      <c r="GSV194" s="973"/>
      <c r="GSW194" s="973"/>
      <c r="GSX194" s="973"/>
      <c r="GSY194" s="973"/>
      <c r="GSZ194" s="973"/>
      <c r="GTA194" s="973"/>
      <c r="GTB194" s="973"/>
      <c r="GTC194" s="973"/>
      <c r="GTD194" s="973"/>
      <c r="GTE194" s="973"/>
      <c r="GTF194" s="973"/>
      <c r="GTG194" s="973"/>
      <c r="GTH194" s="973"/>
      <c r="GTI194" s="973"/>
      <c r="GTJ194" s="973"/>
      <c r="GTK194" s="973"/>
      <c r="GTL194" s="973"/>
      <c r="GTM194" s="973"/>
      <c r="GTN194" s="973"/>
      <c r="GTO194" s="973"/>
      <c r="GTP194" s="973"/>
      <c r="GTQ194" s="973"/>
      <c r="GTR194" s="973"/>
      <c r="GTS194" s="973"/>
      <c r="GTT194" s="973"/>
      <c r="GTU194" s="973"/>
      <c r="GTV194" s="973"/>
      <c r="GTW194" s="973"/>
      <c r="GTX194" s="973"/>
      <c r="GTY194" s="973"/>
      <c r="GTZ194" s="973"/>
      <c r="GUA194" s="973"/>
      <c r="GUB194" s="973"/>
      <c r="GUC194" s="973"/>
      <c r="GUD194" s="973"/>
      <c r="GUE194" s="973"/>
      <c r="GUF194" s="973"/>
      <c r="GUG194" s="973"/>
      <c r="GUH194" s="973"/>
      <c r="GUI194" s="973"/>
      <c r="GUJ194" s="973"/>
      <c r="GUK194" s="973"/>
      <c r="GUL194" s="973"/>
      <c r="GUM194" s="973"/>
      <c r="GUN194" s="973"/>
      <c r="GUO194" s="973"/>
      <c r="GUP194" s="973"/>
      <c r="GUQ194" s="973"/>
      <c r="GUR194" s="973"/>
      <c r="GUS194" s="973"/>
      <c r="GUT194" s="973"/>
      <c r="GUU194" s="973"/>
      <c r="GUV194" s="973"/>
      <c r="GUW194" s="973"/>
      <c r="GUX194" s="973"/>
      <c r="GUY194" s="973"/>
      <c r="GUZ194" s="973"/>
      <c r="GVA194" s="973"/>
      <c r="GVB194" s="973"/>
      <c r="GVC194" s="973"/>
      <c r="GVD194" s="973"/>
      <c r="GVE194" s="973"/>
      <c r="GVF194" s="973"/>
      <c r="GVG194" s="973"/>
      <c r="GVH194" s="973"/>
      <c r="GVI194" s="973"/>
      <c r="GVJ194" s="973"/>
      <c r="GVK194" s="973"/>
      <c r="GVL194" s="973"/>
      <c r="GVM194" s="973"/>
      <c r="GVN194" s="973"/>
      <c r="GVO194" s="973"/>
      <c r="GVP194" s="973"/>
      <c r="GVQ194" s="973"/>
      <c r="GVR194" s="973"/>
      <c r="GVS194" s="973"/>
      <c r="GVT194" s="973"/>
      <c r="GVU194" s="973"/>
      <c r="GVV194" s="973"/>
      <c r="GVW194" s="973"/>
      <c r="GVX194" s="973"/>
      <c r="GVY194" s="973"/>
      <c r="GVZ194" s="973"/>
      <c r="GWA194" s="973"/>
      <c r="GWB194" s="973"/>
      <c r="GWC194" s="973"/>
      <c r="GWD194" s="973"/>
      <c r="GWE194" s="973"/>
      <c r="GWF194" s="973"/>
      <c r="GWG194" s="973"/>
      <c r="GWH194" s="973"/>
      <c r="GWI194" s="973"/>
      <c r="GWJ194" s="973"/>
      <c r="GWK194" s="973"/>
      <c r="GWL194" s="973"/>
      <c r="GWM194" s="973"/>
      <c r="GWN194" s="973"/>
      <c r="GWO194" s="973"/>
      <c r="GWP194" s="973"/>
      <c r="GWQ194" s="973"/>
      <c r="GWR194" s="973"/>
      <c r="GWS194" s="973"/>
      <c r="GWT194" s="973"/>
      <c r="GWU194" s="973"/>
      <c r="GWV194" s="973"/>
      <c r="GWW194" s="973"/>
      <c r="GWX194" s="973"/>
      <c r="GWY194" s="973"/>
      <c r="GWZ194" s="973"/>
      <c r="GXA194" s="973"/>
      <c r="GXB194" s="973"/>
      <c r="GXC194" s="973"/>
      <c r="GXD194" s="973"/>
      <c r="GXE194" s="973"/>
      <c r="GXF194" s="973"/>
      <c r="GXG194" s="973"/>
      <c r="GXH194" s="973"/>
      <c r="GXI194" s="973"/>
      <c r="GXJ194" s="973"/>
      <c r="GXK194" s="973"/>
      <c r="GXL194" s="973"/>
      <c r="GXM194" s="973"/>
      <c r="GXN194" s="973"/>
      <c r="GXO194" s="973"/>
      <c r="GXP194" s="973"/>
      <c r="GXQ194" s="973"/>
      <c r="GXR194" s="973"/>
      <c r="GXS194" s="973"/>
      <c r="GXT194" s="973"/>
      <c r="GXU194" s="973"/>
      <c r="GXV194" s="973"/>
      <c r="GXW194" s="973"/>
      <c r="GXX194" s="973"/>
      <c r="GXY194" s="973"/>
      <c r="GXZ194" s="973"/>
      <c r="GYA194" s="973"/>
      <c r="GYB194" s="973"/>
      <c r="GYC194" s="973"/>
      <c r="GYD194" s="973"/>
      <c r="GYE194" s="973"/>
      <c r="GYF194" s="973"/>
      <c r="GYG194" s="973"/>
      <c r="GYH194" s="973"/>
      <c r="GYI194" s="973"/>
      <c r="GYJ194" s="973"/>
      <c r="GYK194" s="973"/>
      <c r="GYL194" s="973"/>
      <c r="GYM194" s="973"/>
      <c r="GYN194" s="973"/>
      <c r="GYO194" s="973"/>
      <c r="GYP194" s="973"/>
      <c r="GYQ194" s="973"/>
      <c r="GYR194" s="973"/>
      <c r="GYS194" s="973"/>
      <c r="GYT194" s="973"/>
      <c r="GYU194" s="973"/>
      <c r="GYV194" s="973"/>
      <c r="GYW194" s="973"/>
      <c r="GYX194" s="973"/>
      <c r="GYY194" s="973"/>
      <c r="GYZ194" s="973"/>
      <c r="GZA194" s="973"/>
      <c r="GZB194" s="973"/>
      <c r="GZC194" s="973"/>
      <c r="GZD194" s="973"/>
      <c r="GZE194" s="973"/>
      <c r="GZF194" s="973"/>
      <c r="GZG194" s="973"/>
      <c r="GZH194" s="973"/>
      <c r="GZI194" s="973"/>
      <c r="GZJ194" s="973"/>
      <c r="GZK194" s="973"/>
      <c r="GZL194" s="973"/>
      <c r="GZM194" s="973"/>
      <c r="GZN194" s="973"/>
      <c r="GZO194" s="973"/>
      <c r="GZP194" s="973"/>
      <c r="GZQ194" s="973"/>
      <c r="GZR194" s="973"/>
      <c r="GZS194" s="973"/>
      <c r="GZT194" s="973"/>
      <c r="GZU194" s="973"/>
      <c r="GZV194" s="973"/>
      <c r="GZW194" s="973"/>
      <c r="GZX194" s="973"/>
      <c r="GZY194" s="973"/>
      <c r="GZZ194" s="973"/>
      <c r="HAA194" s="973"/>
      <c r="HAB194" s="973"/>
      <c r="HAC194" s="973"/>
      <c r="HAD194" s="973"/>
      <c r="HAE194" s="973"/>
      <c r="HAF194" s="973"/>
      <c r="HAG194" s="973"/>
      <c r="HAH194" s="973"/>
      <c r="HAI194" s="973"/>
      <c r="HAJ194" s="973"/>
      <c r="HAK194" s="973"/>
      <c r="HAL194" s="973"/>
      <c r="HAM194" s="973"/>
      <c r="HAN194" s="973"/>
      <c r="HAO194" s="973"/>
      <c r="HAP194" s="973"/>
      <c r="HAQ194" s="973"/>
      <c r="HAR194" s="973"/>
      <c r="HAS194" s="973"/>
      <c r="HAT194" s="973"/>
      <c r="HAU194" s="973"/>
      <c r="HAV194" s="973"/>
      <c r="HAW194" s="973"/>
      <c r="HAX194" s="973"/>
      <c r="HAY194" s="973"/>
      <c r="HAZ194" s="973"/>
      <c r="HBA194" s="973"/>
      <c r="HBB194" s="973"/>
      <c r="HBC194" s="973"/>
      <c r="HBD194" s="973"/>
      <c r="HBE194" s="973"/>
      <c r="HBF194" s="973"/>
      <c r="HBG194" s="973"/>
      <c r="HBH194" s="973"/>
      <c r="HBI194" s="973"/>
      <c r="HBJ194" s="973"/>
      <c r="HBK194" s="973"/>
      <c r="HBL194" s="973"/>
      <c r="HBM194" s="973"/>
      <c r="HBN194" s="973"/>
      <c r="HBO194" s="973"/>
      <c r="HBP194" s="973"/>
      <c r="HBQ194" s="973"/>
      <c r="HBR194" s="973"/>
      <c r="HBS194" s="973"/>
      <c r="HBT194" s="973"/>
      <c r="HBU194" s="973"/>
      <c r="HBV194" s="973"/>
      <c r="HBW194" s="973"/>
      <c r="HBX194" s="973"/>
      <c r="HBY194" s="973"/>
      <c r="HBZ194" s="973"/>
      <c r="HCA194" s="973"/>
      <c r="HCB194" s="973"/>
      <c r="HCC194" s="973"/>
      <c r="HCD194" s="973"/>
      <c r="HCE194" s="973"/>
      <c r="HCF194" s="973"/>
      <c r="HCG194" s="973"/>
      <c r="HCH194" s="973"/>
      <c r="HCI194" s="973"/>
      <c r="HCJ194" s="973"/>
      <c r="HCK194" s="973"/>
      <c r="HCL194" s="973"/>
      <c r="HCM194" s="973"/>
      <c r="HCN194" s="973"/>
      <c r="HCO194" s="973"/>
      <c r="HCP194" s="973"/>
      <c r="HCQ194" s="973"/>
      <c r="HCR194" s="973"/>
      <c r="HCS194" s="973"/>
      <c r="HCT194" s="973"/>
      <c r="HCU194" s="973"/>
      <c r="HCV194" s="973"/>
      <c r="HCW194" s="973"/>
      <c r="HCX194" s="973"/>
      <c r="HCY194" s="973"/>
      <c r="HCZ194" s="973"/>
      <c r="HDA194" s="973"/>
      <c r="HDB194" s="973"/>
      <c r="HDC194" s="973"/>
      <c r="HDD194" s="973"/>
      <c r="HDE194" s="973"/>
      <c r="HDF194" s="973"/>
      <c r="HDG194" s="973"/>
      <c r="HDH194" s="973"/>
      <c r="HDI194" s="973"/>
      <c r="HDJ194" s="973"/>
      <c r="HDK194" s="973"/>
      <c r="HDL194" s="973"/>
      <c r="HDM194" s="973"/>
      <c r="HDN194" s="973"/>
      <c r="HDO194" s="973"/>
      <c r="HDP194" s="973"/>
      <c r="HDQ194" s="973"/>
      <c r="HDR194" s="973"/>
      <c r="HDS194" s="973"/>
      <c r="HDT194" s="973"/>
      <c r="HDU194" s="973"/>
      <c r="HDV194" s="973"/>
      <c r="HDW194" s="973"/>
      <c r="HDX194" s="973"/>
      <c r="HDY194" s="973"/>
      <c r="HDZ194" s="973"/>
      <c r="HEA194" s="973"/>
      <c r="HEB194" s="973"/>
      <c r="HEC194" s="973"/>
      <c r="HED194" s="973"/>
      <c r="HEE194" s="973"/>
      <c r="HEF194" s="973"/>
      <c r="HEG194" s="973"/>
      <c r="HEH194" s="973"/>
      <c r="HEI194" s="973"/>
      <c r="HEJ194" s="973"/>
      <c r="HEK194" s="973"/>
      <c r="HEL194" s="973"/>
      <c r="HEM194" s="973"/>
      <c r="HEN194" s="973"/>
      <c r="HEO194" s="973"/>
      <c r="HEP194" s="973"/>
      <c r="HEQ194" s="973"/>
      <c r="HER194" s="973"/>
      <c r="HES194" s="973"/>
      <c r="HET194" s="973"/>
      <c r="HEU194" s="973"/>
      <c r="HEV194" s="973"/>
      <c r="HEW194" s="973"/>
      <c r="HEX194" s="973"/>
      <c r="HEY194" s="973"/>
      <c r="HEZ194" s="973"/>
      <c r="HFA194" s="973"/>
      <c r="HFB194" s="973"/>
      <c r="HFC194" s="973"/>
      <c r="HFD194" s="973"/>
      <c r="HFE194" s="973"/>
      <c r="HFF194" s="973"/>
      <c r="HFG194" s="973"/>
      <c r="HFH194" s="973"/>
      <c r="HFI194" s="973"/>
      <c r="HFJ194" s="973"/>
      <c r="HFK194" s="973"/>
      <c r="HFL194" s="973"/>
      <c r="HFM194" s="973"/>
      <c r="HFN194" s="973"/>
      <c r="HFO194" s="973"/>
      <c r="HFP194" s="973"/>
      <c r="HFQ194" s="973"/>
      <c r="HFR194" s="973"/>
      <c r="HFS194" s="973"/>
      <c r="HFT194" s="973"/>
      <c r="HFU194" s="973"/>
      <c r="HFV194" s="973"/>
      <c r="HFW194" s="973"/>
      <c r="HFX194" s="973"/>
      <c r="HFY194" s="973"/>
      <c r="HFZ194" s="973"/>
      <c r="HGA194" s="973"/>
      <c r="HGB194" s="973"/>
      <c r="HGC194" s="973"/>
      <c r="HGD194" s="973"/>
      <c r="HGE194" s="973"/>
      <c r="HGF194" s="973"/>
      <c r="HGG194" s="973"/>
      <c r="HGH194" s="973"/>
      <c r="HGI194" s="973"/>
      <c r="HGJ194" s="973"/>
      <c r="HGK194" s="973"/>
      <c r="HGL194" s="973"/>
      <c r="HGM194" s="973"/>
      <c r="HGN194" s="973"/>
      <c r="HGO194" s="973"/>
      <c r="HGP194" s="973"/>
      <c r="HGQ194" s="973"/>
      <c r="HGR194" s="973"/>
      <c r="HGS194" s="973"/>
      <c r="HGT194" s="973"/>
      <c r="HGU194" s="973"/>
      <c r="HGV194" s="973"/>
      <c r="HGW194" s="973"/>
      <c r="HGX194" s="973"/>
      <c r="HGY194" s="973"/>
      <c r="HGZ194" s="973"/>
      <c r="HHA194" s="973"/>
      <c r="HHB194" s="973"/>
      <c r="HHC194" s="973"/>
      <c r="HHD194" s="973"/>
      <c r="HHE194" s="973"/>
      <c r="HHF194" s="973"/>
      <c r="HHG194" s="973"/>
      <c r="HHH194" s="973"/>
      <c r="HHI194" s="973"/>
      <c r="HHJ194" s="973"/>
      <c r="HHK194" s="973"/>
      <c r="HHL194" s="973"/>
      <c r="HHM194" s="973"/>
      <c r="HHN194" s="973"/>
      <c r="HHO194" s="973"/>
      <c r="HHP194" s="973"/>
      <c r="HHQ194" s="973"/>
      <c r="HHR194" s="973"/>
      <c r="HHS194" s="973"/>
      <c r="HHT194" s="973"/>
      <c r="HHU194" s="973"/>
      <c r="HHV194" s="973"/>
      <c r="HHW194" s="973"/>
      <c r="HHX194" s="973"/>
      <c r="HHY194" s="973"/>
      <c r="HHZ194" s="973"/>
      <c r="HIA194" s="973"/>
      <c r="HIB194" s="973"/>
      <c r="HIC194" s="973"/>
      <c r="HID194" s="973"/>
      <c r="HIE194" s="973"/>
      <c r="HIF194" s="973"/>
      <c r="HIG194" s="973"/>
      <c r="HIH194" s="973"/>
      <c r="HII194" s="973"/>
      <c r="HIJ194" s="973"/>
      <c r="HIK194" s="973"/>
      <c r="HIL194" s="973"/>
      <c r="HIM194" s="973"/>
      <c r="HIN194" s="973"/>
      <c r="HIO194" s="973"/>
      <c r="HIP194" s="973"/>
      <c r="HIQ194" s="973"/>
      <c r="HIR194" s="973"/>
      <c r="HIS194" s="973"/>
      <c r="HIT194" s="973"/>
      <c r="HIU194" s="973"/>
      <c r="HIV194" s="973"/>
      <c r="HIW194" s="973"/>
      <c r="HIX194" s="973"/>
      <c r="HIY194" s="973"/>
      <c r="HIZ194" s="973"/>
      <c r="HJA194" s="973"/>
      <c r="HJB194" s="973"/>
      <c r="HJC194" s="973"/>
      <c r="HJD194" s="973"/>
      <c r="HJE194" s="973"/>
      <c r="HJF194" s="973"/>
      <c r="HJG194" s="973"/>
      <c r="HJH194" s="973"/>
      <c r="HJI194" s="973"/>
      <c r="HJJ194" s="973"/>
      <c r="HJK194" s="973"/>
      <c r="HJL194" s="973"/>
      <c r="HJM194" s="973"/>
      <c r="HJN194" s="973"/>
      <c r="HJO194" s="973"/>
      <c r="HJP194" s="973"/>
      <c r="HJQ194" s="973"/>
      <c r="HJR194" s="973"/>
      <c r="HJS194" s="973"/>
      <c r="HJT194" s="973"/>
      <c r="HJU194" s="973"/>
      <c r="HJV194" s="973"/>
      <c r="HJW194" s="973"/>
      <c r="HJX194" s="973"/>
      <c r="HJY194" s="973"/>
      <c r="HJZ194" s="973"/>
      <c r="HKA194" s="973"/>
      <c r="HKB194" s="973"/>
      <c r="HKC194" s="973"/>
      <c r="HKD194" s="973"/>
      <c r="HKE194" s="973"/>
      <c r="HKF194" s="973"/>
      <c r="HKG194" s="973"/>
      <c r="HKH194" s="973"/>
      <c r="HKI194" s="973"/>
      <c r="HKJ194" s="973"/>
      <c r="HKK194" s="973"/>
      <c r="HKL194" s="973"/>
      <c r="HKM194" s="973"/>
      <c r="HKN194" s="973"/>
      <c r="HKO194" s="973"/>
      <c r="HKP194" s="973"/>
      <c r="HKQ194" s="973"/>
      <c r="HKR194" s="973"/>
      <c r="HKS194" s="973"/>
      <c r="HKT194" s="973"/>
      <c r="HKU194" s="973"/>
      <c r="HKV194" s="973"/>
      <c r="HKW194" s="973"/>
      <c r="HKX194" s="973"/>
      <c r="HKY194" s="973"/>
      <c r="HKZ194" s="973"/>
      <c r="HLA194" s="973"/>
      <c r="HLB194" s="973"/>
      <c r="HLC194" s="973"/>
      <c r="HLD194" s="973"/>
      <c r="HLE194" s="973"/>
      <c r="HLF194" s="973"/>
      <c r="HLG194" s="973"/>
      <c r="HLH194" s="973"/>
      <c r="HLI194" s="973"/>
      <c r="HLJ194" s="973"/>
      <c r="HLK194" s="973"/>
      <c r="HLL194" s="973"/>
      <c r="HLM194" s="973"/>
      <c r="HLN194" s="973"/>
      <c r="HLO194" s="973"/>
      <c r="HLP194" s="973"/>
      <c r="HLQ194" s="973"/>
      <c r="HLR194" s="973"/>
      <c r="HLS194" s="973"/>
      <c r="HLT194" s="973"/>
      <c r="HLU194" s="973"/>
      <c r="HLV194" s="973"/>
      <c r="HLW194" s="973"/>
      <c r="HLX194" s="973"/>
      <c r="HLY194" s="973"/>
      <c r="HLZ194" s="973"/>
      <c r="HMA194" s="973"/>
      <c r="HMB194" s="973"/>
      <c r="HMC194" s="973"/>
      <c r="HMD194" s="973"/>
      <c r="HME194" s="973"/>
      <c r="HMF194" s="973"/>
      <c r="HMG194" s="973"/>
      <c r="HMH194" s="973"/>
      <c r="HMI194" s="973"/>
      <c r="HMJ194" s="973"/>
      <c r="HMK194" s="973"/>
      <c r="HML194" s="973"/>
      <c r="HMM194" s="973"/>
      <c r="HMN194" s="973"/>
      <c r="HMO194" s="973"/>
      <c r="HMP194" s="973"/>
      <c r="HMQ194" s="973"/>
      <c r="HMR194" s="973"/>
      <c r="HMS194" s="973"/>
      <c r="HMT194" s="973"/>
      <c r="HMU194" s="973"/>
      <c r="HMV194" s="973"/>
      <c r="HMW194" s="973"/>
      <c r="HMX194" s="973"/>
      <c r="HMY194" s="973"/>
      <c r="HMZ194" s="973"/>
      <c r="HNA194" s="973"/>
      <c r="HNB194" s="973"/>
      <c r="HNC194" s="973"/>
      <c r="HND194" s="973"/>
      <c r="HNE194" s="973"/>
      <c r="HNF194" s="973"/>
      <c r="HNG194" s="973"/>
      <c r="HNH194" s="973"/>
      <c r="HNI194" s="973"/>
      <c r="HNJ194" s="973"/>
      <c r="HNK194" s="973"/>
      <c r="HNL194" s="973"/>
      <c r="HNM194" s="973"/>
      <c r="HNN194" s="973"/>
      <c r="HNO194" s="973"/>
      <c r="HNP194" s="973"/>
      <c r="HNQ194" s="973"/>
      <c r="HNR194" s="973"/>
      <c r="HNS194" s="973"/>
      <c r="HNT194" s="973"/>
      <c r="HNU194" s="973"/>
      <c r="HNV194" s="973"/>
      <c r="HNW194" s="973"/>
      <c r="HNX194" s="973"/>
      <c r="HNY194" s="973"/>
      <c r="HNZ194" s="973"/>
      <c r="HOA194" s="973"/>
      <c r="HOB194" s="973"/>
      <c r="HOC194" s="973"/>
      <c r="HOD194" s="973"/>
      <c r="HOE194" s="973"/>
      <c r="HOF194" s="973"/>
      <c r="HOG194" s="973"/>
      <c r="HOH194" s="973"/>
      <c r="HOI194" s="973"/>
      <c r="HOJ194" s="973"/>
      <c r="HOK194" s="973"/>
      <c r="HOL194" s="973"/>
      <c r="HOM194" s="973"/>
      <c r="HON194" s="973"/>
      <c r="HOO194" s="973"/>
      <c r="HOP194" s="973"/>
      <c r="HOQ194" s="973"/>
      <c r="HOR194" s="973"/>
      <c r="HOS194" s="973"/>
      <c r="HOT194" s="973"/>
      <c r="HOU194" s="973"/>
      <c r="HOV194" s="973"/>
      <c r="HOW194" s="973"/>
      <c r="HOX194" s="973"/>
      <c r="HOY194" s="973"/>
      <c r="HOZ194" s="973"/>
      <c r="HPA194" s="973"/>
      <c r="HPB194" s="973"/>
      <c r="HPC194" s="973"/>
      <c r="HPD194" s="973"/>
      <c r="HPE194" s="973"/>
      <c r="HPF194" s="973"/>
      <c r="HPG194" s="973"/>
      <c r="HPH194" s="973"/>
      <c r="HPI194" s="973"/>
      <c r="HPJ194" s="973"/>
      <c r="HPK194" s="973"/>
      <c r="HPL194" s="973"/>
      <c r="HPM194" s="973"/>
      <c r="HPN194" s="973"/>
      <c r="HPO194" s="973"/>
      <c r="HPP194" s="973"/>
      <c r="HPQ194" s="973"/>
      <c r="HPR194" s="973"/>
      <c r="HPS194" s="973"/>
      <c r="HPT194" s="973"/>
      <c r="HPU194" s="973"/>
      <c r="HPV194" s="973"/>
      <c r="HPW194" s="973"/>
      <c r="HPX194" s="973"/>
      <c r="HPY194" s="973"/>
      <c r="HPZ194" s="973"/>
      <c r="HQA194" s="973"/>
      <c r="HQB194" s="973"/>
      <c r="HQC194" s="973"/>
      <c r="HQD194" s="973"/>
      <c r="HQE194" s="973"/>
      <c r="HQF194" s="973"/>
      <c r="HQG194" s="973"/>
      <c r="HQH194" s="973"/>
      <c r="HQI194" s="973"/>
      <c r="HQJ194" s="973"/>
      <c r="HQK194" s="973"/>
      <c r="HQL194" s="973"/>
      <c r="HQM194" s="973"/>
      <c r="HQN194" s="973"/>
      <c r="HQO194" s="973"/>
      <c r="HQP194" s="973"/>
      <c r="HQQ194" s="973"/>
      <c r="HQR194" s="973"/>
      <c r="HQS194" s="973"/>
      <c r="HQT194" s="973"/>
      <c r="HQU194" s="973"/>
      <c r="HQV194" s="973"/>
      <c r="HQW194" s="973"/>
      <c r="HQX194" s="973"/>
      <c r="HQY194" s="973"/>
      <c r="HQZ194" s="973"/>
      <c r="HRA194" s="973"/>
      <c r="HRB194" s="973"/>
      <c r="HRC194" s="973"/>
      <c r="HRD194" s="973"/>
      <c r="HRE194" s="973"/>
      <c r="HRF194" s="973"/>
      <c r="HRG194" s="973"/>
      <c r="HRH194" s="973"/>
      <c r="HRI194" s="973"/>
      <c r="HRJ194" s="973"/>
      <c r="HRK194" s="973"/>
      <c r="HRL194" s="973"/>
      <c r="HRM194" s="973"/>
      <c r="HRN194" s="973"/>
      <c r="HRO194" s="973"/>
      <c r="HRP194" s="973"/>
      <c r="HRQ194" s="973"/>
      <c r="HRR194" s="973"/>
      <c r="HRS194" s="973"/>
      <c r="HRT194" s="973"/>
      <c r="HRU194" s="973"/>
      <c r="HRV194" s="973"/>
      <c r="HRW194" s="973"/>
      <c r="HRX194" s="973"/>
      <c r="HRY194" s="973"/>
      <c r="HRZ194" s="973"/>
      <c r="HSA194" s="973"/>
      <c r="HSB194" s="973"/>
      <c r="HSC194" s="973"/>
      <c r="HSD194" s="973"/>
      <c r="HSE194" s="973"/>
      <c r="HSF194" s="973"/>
      <c r="HSG194" s="973"/>
      <c r="HSH194" s="973"/>
      <c r="HSI194" s="973"/>
      <c r="HSJ194" s="973"/>
      <c r="HSK194" s="973"/>
      <c r="HSL194" s="973"/>
      <c r="HSM194" s="973"/>
      <c r="HSN194" s="973"/>
      <c r="HSO194" s="973"/>
      <c r="HSP194" s="973"/>
      <c r="HSQ194" s="973"/>
      <c r="HSR194" s="973"/>
      <c r="HSS194" s="973"/>
      <c r="HST194" s="973"/>
      <c r="HSU194" s="973"/>
      <c r="HSV194" s="973"/>
      <c r="HSW194" s="973"/>
      <c r="HSX194" s="973"/>
      <c r="HSY194" s="973"/>
      <c r="HSZ194" s="973"/>
      <c r="HTA194" s="973"/>
      <c r="HTB194" s="973"/>
      <c r="HTC194" s="973"/>
      <c r="HTD194" s="973"/>
      <c r="HTE194" s="973"/>
      <c r="HTF194" s="973"/>
      <c r="HTG194" s="973"/>
      <c r="HTH194" s="973"/>
      <c r="HTI194" s="973"/>
      <c r="HTJ194" s="973"/>
      <c r="HTK194" s="973"/>
      <c r="HTL194" s="973"/>
      <c r="HTM194" s="973"/>
      <c r="HTN194" s="973"/>
      <c r="HTO194" s="973"/>
      <c r="HTP194" s="973"/>
      <c r="HTQ194" s="973"/>
      <c r="HTR194" s="973"/>
      <c r="HTS194" s="973"/>
      <c r="HTT194" s="973"/>
      <c r="HTU194" s="973"/>
      <c r="HTV194" s="973"/>
      <c r="HTW194" s="973"/>
      <c r="HTX194" s="973"/>
      <c r="HTY194" s="973"/>
      <c r="HTZ194" s="973"/>
      <c r="HUA194" s="973"/>
      <c r="HUB194" s="973"/>
      <c r="HUC194" s="973"/>
      <c r="HUD194" s="973"/>
      <c r="HUE194" s="973"/>
      <c r="HUF194" s="973"/>
      <c r="HUG194" s="973"/>
      <c r="HUH194" s="973"/>
      <c r="HUI194" s="973"/>
      <c r="HUJ194" s="973"/>
      <c r="HUK194" s="973"/>
      <c r="HUL194" s="973"/>
      <c r="HUM194" s="973"/>
      <c r="HUN194" s="973"/>
      <c r="HUO194" s="973"/>
      <c r="HUP194" s="973"/>
      <c r="HUQ194" s="973"/>
      <c r="HUR194" s="973"/>
      <c r="HUS194" s="973"/>
      <c r="HUT194" s="973"/>
      <c r="HUU194" s="973"/>
      <c r="HUV194" s="973"/>
      <c r="HUW194" s="973"/>
      <c r="HUX194" s="973"/>
      <c r="HUY194" s="973"/>
      <c r="HUZ194" s="973"/>
      <c r="HVA194" s="973"/>
      <c r="HVB194" s="973"/>
      <c r="HVC194" s="973"/>
      <c r="HVD194" s="973"/>
      <c r="HVE194" s="973"/>
      <c r="HVF194" s="973"/>
      <c r="HVG194" s="973"/>
      <c r="HVH194" s="973"/>
      <c r="HVI194" s="973"/>
      <c r="HVJ194" s="973"/>
      <c r="HVK194" s="973"/>
      <c r="HVL194" s="973"/>
      <c r="HVM194" s="973"/>
      <c r="HVN194" s="973"/>
      <c r="HVO194" s="973"/>
      <c r="HVP194" s="973"/>
      <c r="HVQ194" s="973"/>
      <c r="HVR194" s="973"/>
      <c r="HVS194" s="973"/>
      <c r="HVT194" s="973"/>
      <c r="HVU194" s="973"/>
      <c r="HVV194" s="973"/>
      <c r="HVW194" s="973"/>
      <c r="HVX194" s="973"/>
      <c r="HVY194" s="973"/>
      <c r="HVZ194" s="973"/>
      <c r="HWA194" s="973"/>
      <c r="HWB194" s="973"/>
      <c r="HWC194" s="973"/>
      <c r="HWD194" s="973"/>
      <c r="HWE194" s="973"/>
      <c r="HWF194" s="973"/>
      <c r="HWG194" s="973"/>
      <c r="HWH194" s="973"/>
      <c r="HWI194" s="973"/>
      <c r="HWJ194" s="973"/>
      <c r="HWK194" s="973"/>
      <c r="HWL194" s="973"/>
      <c r="HWM194" s="973"/>
      <c r="HWN194" s="973"/>
      <c r="HWO194" s="973"/>
      <c r="HWP194" s="973"/>
      <c r="HWQ194" s="973"/>
      <c r="HWR194" s="973"/>
      <c r="HWS194" s="973"/>
      <c r="HWT194" s="973"/>
      <c r="HWU194" s="973"/>
      <c r="HWV194" s="973"/>
      <c r="HWW194" s="973"/>
      <c r="HWX194" s="973"/>
      <c r="HWY194" s="973"/>
      <c r="HWZ194" s="973"/>
      <c r="HXA194" s="973"/>
      <c r="HXB194" s="973"/>
      <c r="HXC194" s="973"/>
      <c r="HXD194" s="973"/>
      <c r="HXE194" s="973"/>
      <c r="HXF194" s="973"/>
      <c r="HXG194" s="973"/>
      <c r="HXH194" s="973"/>
      <c r="HXI194" s="973"/>
      <c r="HXJ194" s="973"/>
      <c r="HXK194" s="973"/>
      <c r="HXL194" s="973"/>
      <c r="HXM194" s="973"/>
      <c r="HXN194" s="973"/>
      <c r="HXO194" s="973"/>
      <c r="HXP194" s="973"/>
      <c r="HXQ194" s="973"/>
      <c r="HXR194" s="973"/>
      <c r="HXS194" s="973"/>
      <c r="HXT194" s="973"/>
      <c r="HXU194" s="973"/>
      <c r="HXV194" s="973"/>
      <c r="HXW194" s="973"/>
      <c r="HXX194" s="973"/>
      <c r="HXY194" s="973"/>
      <c r="HXZ194" s="973"/>
      <c r="HYA194" s="973"/>
      <c r="HYB194" s="973"/>
      <c r="HYC194" s="973"/>
      <c r="HYD194" s="973"/>
      <c r="HYE194" s="973"/>
      <c r="HYF194" s="973"/>
      <c r="HYG194" s="973"/>
      <c r="HYH194" s="973"/>
      <c r="HYI194" s="973"/>
      <c r="HYJ194" s="973"/>
      <c r="HYK194" s="973"/>
      <c r="HYL194" s="973"/>
      <c r="HYM194" s="973"/>
      <c r="HYN194" s="973"/>
      <c r="HYO194" s="973"/>
      <c r="HYP194" s="973"/>
      <c r="HYQ194" s="973"/>
      <c r="HYR194" s="973"/>
      <c r="HYS194" s="973"/>
      <c r="HYT194" s="973"/>
      <c r="HYU194" s="973"/>
      <c r="HYV194" s="973"/>
      <c r="HYW194" s="973"/>
      <c r="HYX194" s="973"/>
      <c r="HYY194" s="973"/>
      <c r="HYZ194" s="973"/>
      <c r="HZA194" s="973"/>
      <c r="HZB194" s="973"/>
      <c r="HZC194" s="973"/>
      <c r="HZD194" s="973"/>
      <c r="HZE194" s="973"/>
      <c r="HZF194" s="973"/>
      <c r="HZG194" s="973"/>
      <c r="HZH194" s="973"/>
      <c r="HZI194" s="973"/>
      <c r="HZJ194" s="973"/>
      <c r="HZK194" s="973"/>
      <c r="HZL194" s="973"/>
      <c r="HZM194" s="973"/>
      <c r="HZN194" s="973"/>
      <c r="HZO194" s="973"/>
      <c r="HZP194" s="973"/>
      <c r="HZQ194" s="973"/>
      <c r="HZR194" s="973"/>
      <c r="HZS194" s="973"/>
      <c r="HZT194" s="973"/>
      <c r="HZU194" s="973"/>
      <c r="HZV194" s="973"/>
      <c r="HZW194" s="973"/>
      <c r="HZX194" s="973"/>
      <c r="HZY194" s="973"/>
      <c r="HZZ194" s="973"/>
      <c r="IAA194" s="973"/>
      <c r="IAB194" s="973"/>
      <c r="IAC194" s="973"/>
      <c r="IAD194" s="973"/>
      <c r="IAE194" s="973"/>
      <c r="IAF194" s="973"/>
      <c r="IAG194" s="973"/>
      <c r="IAH194" s="973"/>
      <c r="IAI194" s="973"/>
      <c r="IAJ194" s="973"/>
      <c r="IAK194" s="973"/>
      <c r="IAL194" s="973"/>
      <c r="IAM194" s="973"/>
      <c r="IAN194" s="973"/>
      <c r="IAO194" s="973"/>
      <c r="IAP194" s="973"/>
      <c r="IAQ194" s="973"/>
      <c r="IAR194" s="973"/>
      <c r="IAS194" s="973"/>
      <c r="IAT194" s="973"/>
      <c r="IAU194" s="973"/>
      <c r="IAV194" s="973"/>
      <c r="IAW194" s="973"/>
      <c r="IAX194" s="973"/>
      <c r="IAY194" s="973"/>
      <c r="IAZ194" s="973"/>
      <c r="IBA194" s="973"/>
      <c r="IBB194" s="973"/>
      <c r="IBC194" s="973"/>
      <c r="IBD194" s="973"/>
      <c r="IBE194" s="973"/>
      <c r="IBF194" s="973"/>
      <c r="IBG194" s="973"/>
      <c r="IBH194" s="973"/>
      <c r="IBI194" s="973"/>
      <c r="IBJ194" s="973"/>
      <c r="IBK194" s="973"/>
      <c r="IBL194" s="973"/>
      <c r="IBM194" s="973"/>
      <c r="IBN194" s="973"/>
      <c r="IBO194" s="973"/>
      <c r="IBP194" s="973"/>
      <c r="IBQ194" s="973"/>
      <c r="IBR194" s="973"/>
      <c r="IBS194" s="973"/>
      <c r="IBT194" s="973"/>
      <c r="IBU194" s="973"/>
      <c r="IBV194" s="973"/>
      <c r="IBW194" s="973"/>
      <c r="IBX194" s="973"/>
      <c r="IBY194" s="973"/>
      <c r="IBZ194" s="973"/>
      <c r="ICA194" s="973"/>
      <c r="ICB194" s="973"/>
      <c r="ICC194" s="973"/>
      <c r="ICD194" s="973"/>
      <c r="ICE194" s="973"/>
      <c r="ICF194" s="973"/>
      <c r="ICG194" s="973"/>
      <c r="ICH194" s="973"/>
      <c r="ICI194" s="973"/>
      <c r="ICJ194" s="973"/>
      <c r="ICK194" s="973"/>
      <c r="ICL194" s="973"/>
      <c r="ICM194" s="973"/>
      <c r="ICN194" s="973"/>
      <c r="ICO194" s="973"/>
      <c r="ICP194" s="973"/>
      <c r="ICQ194" s="973"/>
      <c r="ICR194" s="973"/>
      <c r="ICS194" s="973"/>
      <c r="ICT194" s="973"/>
      <c r="ICU194" s="973"/>
      <c r="ICV194" s="973"/>
      <c r="ICW194" s="973"/>
      <c r="ICX194" s="973"/>
      <c r="ICY194" s="973"/>
      <c r="ICZ194" s="973"/>
      <c r="IDA194" s="973"/>
      <c r="IDB194" s="973"/>
      <c r="IDC194" s="973"/>
      <c r="IDD194" s="973"/>
      <c r="IDE194" s="973"/>
      <c r="IDF194" s="973"/>
      <c r="IDG194" s="973"/>
      <c r="IDH194" s="973"/>
      <c r="IDI194" s="973"/>
      <c r="IDJ194" s="973"/>
      <c r="IDK194" s="973"/>
      <c r="IDL194" s="973"/>
      <c r="IDM194" s="973"/>
      <c r="IDN194" s="973"/>
      <c r="IDO194" s="973"/>
      <c r="IDP194" s="973"/>
      <c r="IDQ194" s="973"/>
      <c r="IDR194" s="973"/>
      <c r="IDS194" s="973"/>
      <c r="IDT194" s="973"/>
      <c r="IDU194" s="973"/>
      <c r="IDV194" s="973"/>
      <c r="IDW194" s="973"/>
      <c r="IDX194" s="973"/>
      <c r="IDY194" s="973"/>
      <c r="IDZ194" s="973"/>
      <c r="IEA194" s="973"/>
      <c r="IEB194" s="973"/>
      <c r="IEC194" s="973"/>
      <c r="IED194" s="973"/>
      <c r="IEE194" s="973"/>
      <c r="IEF194" s="973"/>
      <c r="IEG194" s="973"/>
      <c r="IEH194" s="973"/>
      <c r="IEI194" s="973"/>
      <c r="IEJ194" s="973"/>
      <c r="IEK194" s="973"/>
      <c r="IEL194" s="973"/>
      <c r="IEM194" s="973"/>
      <c r="IEN194" s="973"/>
      <c r="IEO194" s="973"/>
      <c r="IEP194" s="973"/>
      <c r="IEQ194" s="973"/>
      <c r="IER194" s="973"/>
      <c r="IES194" s="973"/>
      <c r="IET194" s="973"/>
      <c r="IEU194" s="973"/>
      <c r="IEV194" s="973"/>
      <c r="IEW194" s="973"/>
      <c r="IEX194" s="973"/>
      <c r="IEY194" s="973"/>
      <c r="IEZ194" s="973"/>
      <c r="IFA194" s="973"/>
      <c r="IFB194" s="973"/>
      <c r="IFC194" s="973"/>
      <c r="IFD194" s="973"/>
      <c r="IFE194" s="973"/>
      <c r="IFF194" s="973"/>
      <c r="IFG194" s="973"/>
      <c r="IFH194" s="973"/>
      <c r="IFI194" s="973"/>
      <c r="IFJ194" s="973"/>
      <c r="IFK194" s="973"/>
      <c r="IFL194" s="973"/>
      <c r="IFM194" s="973"/>
      <c r="IFN194" s="973"/>
      <c r="IFO194" s="973"/>
      <c r="IFP194" s="973"/>
      <c r="IFQ194" s="973"/>
      <c r="IFR194" s="973"/>
      <c r="IFS194" s="973"/>
      <c r="IFT194" s="973"/>
      <c r="IFU194" s="973"/>
      <c r="IFV194" s="973"/>
      <c r="IFW194" s="973"/>
      <c r="IFX194" s="973"/>
      <c r="IFY194" s="973"/>
      <c r="IFZ194" s="973"/>
      <c r="IGA194" s="973"/>
      <c r="IGB194" s="973"/>
      <c r="IGC194" s="973"/>
      <c r="IGD194" s="973"/>
      <c r="IGE194" s="973"/>
      <c r="IGF194" s="973"/>
      <c r="IGG194" s="973"/>
      <c r="IGH194" s="973"/>
      <c r="IGI194" s="973"/>
      <c r="IGJ194" s="973"/>
      <c r="IGK194" s="973"/>
      <c r="IGL194" s="973"/>
      <c r="IGM194" s="973"/>
      <c r="IGN194" s="973"/>
      <c r="IGO194" s="973"/>
      <c r="IGP194" s="973"/>
      <c r="IGQ194" s="973"/>
      <c r="IGR194" s="973"/>
      <c r="IGS194" s="973"/>
      <c r="IGT194" s="973"/>
      <c r="IGU194" s="973"/>
      <c r="IGV194" s="973"/>
      <c r="IGW194" s="973"/>
      <c r="IGX194" s="973"/>
      <c r="IGY194" s="973"/>
      <c r="IGZ194" s="973"/>
      <c r="IHA194" s="973"/>
      <c r="IHB194" s="973"/>
      <c r="IHC194" s="973"/>
      <c r="IHD194" s="973"/>
      <c r="IHE194" s="973"/>
      <c r="IHF194" s="973"/>
      <c r="IHG194" s="973"/>
      <c r="IHH194" s="973"/>
      <c r="IHI194" s="973"/>
      <c r="IHJ194" s="973"/>
      <c r="IHK194" s="973"/>
      <c r="IHL194" s="973"/>
      <c r="IHM194" s="973"/>
      <c r="IHN194" s="973"/>
      <c r="IHO194" s="973"/>
      <c r="IHP194" s="973"/>
      <c r="IHQ194" s="973"/>
      <c r="IHR194" s="973"/>
      <c r="IHS194" s="973"/>
      <c r="IHT194" s="973"/>
      <c r="IHU194" s="973"/>
      <c r="IHV194" s="973"/>
      <c r="IHW194" s="973"/>
      <c r="IHX194" s="973"/>
      <c r="IHY194" s="973"/>
      <c r="IHZ194" s="973"/>
      <c r="IIA194" s="973"/>
      <c r="IIB194" s="973"/>
      <c r="IIC194" s="973"/>
      <c r="IID194" s="973"/>
      <c r="IIE194" s="973"/>
      <c r="IIF194" s="973"/>
      <c r="IIG194" s="973"/>
      <c r="IIH194" s="973"/>
      <c r="III194" s="973"/>
      <c r="IIJ194" s="973"/>
      <c r="IIK194" s="973"/>
      <c r="IIL194" s="973"/>
      <c r="IIM194" s="973"/>
      <c r="IIN194" s="973"/>
      <c r="IIO194" s="973"/>
      <c r="IIP194" s="973"/>
      <c r="IIQ194" s="973"/>
      <c r="IIR194" s="973"/>
      <c r="IIS194" s="973"/>
      <c r="IIT194" s="973"/>
      <c r="IIU194" s="973"/>
      <c r="IIV194" s="973"/>
      <c r="IIW194" s="973"/>
      <c r="IIX194" s="973"/>
      <c r="IIY194" s="973"/>
      <c r="IIZ194" s="973"/>
      <c r="IJA194" s="973"/>
      <c r="IJB194" s="973"/>
      <c r="IJC194" s="973"/>
      <c r="IJD194" s="973"/>
      <c r="IJE194" s="973"/>
      <c r="IJF194" s="973"/>
      <c r="IJG194" s="973"/>
      <c r="IJH194" s="973"/>
      <c r="IJI194" s="973"/>
      <c r="IJJ194" s="973"/>
      <c r="IJK194" s="973"/>
      <c r="IJL194" s="973"/>
      <c r="IJM194" s="973"/>
      <c r="IJN194" s="973"/>
      <c r="IJO194" s="973"/>
      <c r="IJP194" s="973"/>
      <c r="IJQ194" s="973"/>
      <c r="IJR194" s="973"/>
      <c r="IJS194" s="973"/>
      <c r="IJT194" s="973"/>
      <c r="IJU194" s="973"/>
      <c r="IJV194" s="973"/>
      <c r="IJW194" s="973"/>
      <c r="IJX194" s="973"/>
      <c r="IJY194" s="973"/>
      <c r="IJZ194" s="973"/>
      <c r="IKA194" s="973"/>
      <c r="IKB194" s="973"/>
      <c r="IKC194" s="973"/>
      <c r="IKD194" s="973"/>
      <c r="IKE194" s="973"/>
      <c r="IKF194" s="973"/>
      <c r="IKG194" s="973"/>
      <c r="IKH194" s="973"/>
      <c r="IKI194" s="973"/>
      <c r="IKJ194" s="973"/>
      <c r="IKK194" s="973"/>
      <c r="IKL194" s="973"/>
      <c r="IKM194" s="973"/>
      <c r="IKN194" s="973"/>
      <c r="IKO194" s="973"/>
      <c r="IKP194" s="973"/>
      <c r="IKQ194" s="973"/>
      <c r="IKR194" s="973"/>
      <c r="IKS194" s="973"/>
      <c r="IKT194" s="973"/>
      <c r="IKU194" s="973"/>
      <c r="IKV194" s="973"/>
      <c r="IKW194" s="973"/>
      <c r="IKX194" s="973"/>
      <c r="IKY194" s="973"/>
      <c r="IKZ194" s="973"/>
      <c r="ILA194" s="973"/>
      <c r="ILB194" s="973"/>
      <c r="ILC194" s="973"/>
      <c r="ILD194" s="973"/>
      <c r="ILE194" s="973"/>
      <c r="ILF194" s="973"/>
      <c r="ILG194" s="973"/>
      <c r="ILH194" s="973"/>
      <c r="ILI194" s="973"/>
      <c r="ILJ194" s="973"/>
      <c r="ILK194" s="973"/>
      <c r="ILL194" s="973"/>
      <c r="ILM194" s="973"/>
      <c r="ILN194" s="973"/>
      <c r="ILO194" s="973"/>
      <c r="ILP194" s="973"/>
      <c r="ILQ194" s="973"/>
      <c r="ILR194" s="973"/>
      <c r="ILS194" s="973"/>
      <c r="ILT194" s="973"/>
      <c r="ILU194" s="973"/>
      <c r="ILV194" s="973"/>
      <c r="ILW194" s="973"/>
      <c r="ILX194" s="973"/>
      <c r="ILY194" s="973"/>
      <c r="ILZ194" s="973"/>
      <c r="IMA194" s="973"/>
      <c r="IMB194" s="973"/>
      <c r="IMC194" s="973"/>
      <c r="IMD194" s="973"/>
      <c r="IME194" s="973"/>
      <c r="IMF194" s="973"/>
      <c r="IMG194" s="973"/>
      <c r="IMH194" s="973"/>
      <c r="IMI194" s="973"/>
      <c r="IMJ194" s="973"/>
      <c r="IMK194" s="973"/>
      <c r="IML194" s="973"/>
      <c r="IMM194" s="973"/>
      <c r="IMN194" s="973"/>
      <c r="IMO194" s="973"/>
      <c r="IMP194" s="973"/>
      <c r="IMQ194" s="973"/>
      <c r="IMR194" s="973"/>
      <c r="IMS194" s="973"/>
      <c r="IMT194" s="973"/>
      <c r="IMU194" s="973"/>
      <c r="IMV194" s="973"/>
      <c r="IMW194" s="973"/>
      <c r="IMX194" s="973"/>
      <c r="IMY194" s="973"/>
      <c r="IMZ194" s="973"/>
      <c r="INA194" s="973"/>
      <c r="INB194" s="973"/>
      <c r="INC194" s="973"/>
      <c r="IND194" s="973"/>
      <c r="INE194" s="973"/>
      <c r="INF194" s="973"/>
      <c r="ING194" s="973"/>
      <c r="INH194" s="973"/>
      <c r="INI194" s="973"/>
      <c r="INJ194" s="973"/>
      <c r="INK194" s="973"/>
      <c r="INL194" s="973"/>
      <c r="INM194" s="973"/>
      <c r="INN194" s="973"/>
      <c r="INO194" s="973"/>
      <c r="INP194" s="973"/>
      <c r="INQ194" s="973"/>
      <c r="INR194" s="973"/>
      <c r="INS194" s="973"/>
      <c r="INT194" s="973"/>
      <c r="INU194" s="973"/>
      <c r="INV194" s="973"/>
      <c r="INW194" s="973"/>
      <c r="INX194" s="973"/>
      <c r="INY194" s="973"/>
      <c r="INZ194" s="973"/>
      <c r="IOA194" s="973"/>
      <c r="IOB194" s="973"/>
      <c r="IOC194" s="973"/>
      <c r="IOD194" s="973"/>
      <c r="IOE194" s="973"/>
      <c r="IOF194" s="973"/>
      <c r="IOG194" s="973"/>
      <c r="IOH194" s="973"/>
      <c r="IOI194" s="973"/>
      <c r="IOJ194" s="973"/>
      <c r="IOK194" s="973"/>
      <c r="IOL194" s="973"/>
      <c r="IOM194" s="973"/>
      <c r="ION194" s="973"/>
      <c r="IOO194" s="973"/>
      <c r="IOP194" s="973"/>
      <c r="IOQ194" s="973"/>
      <c r="IOR194" s="973"/>
      <c r="IOS194" s="973"/>
      <c r="IOT194" s="973"/>
      <c r="IOU194" s="973"/>
      <c r="IOV194" s="973"/>
      <c r="IOW194" s="973"/>
      <c r="IOX194" s="973"/>
      <c r="IOY194" s="973"/>
      <c r="IOZ194" s="973"/>
      <c r="IPA194" s="973"/>
      <c r="IPB194" s="973"/>
      <c r="IPC194" s="973"/>
      <c r="IPD194" s="973"/>
      <c r="IPE194" s="973"/>
      <c r="IPF194" s="973"/>
      <c r="IPG194" s="973"/>
      <c r="IPH194" s="973"/>
      <c r="IPI194" s="973"/>
      <c r="IPJ194" s="973"/>
      <c r="IPK194" s="973"/>
      <c r="IPL194" s="973"/>
      <c r="IPM194" s="973"/>
      <c r="IPN194" s="973"/>
      <c r="IPO194" s="973"/>
      <c r="IPP194" s="973"/>
      <c r="IPQ194" s="973"/>
      <c r="IPR194" s="973"/>
      <c r="IPS194" s="973"/>
      <c r="IPT194" s="973"/>
      <c r="IPU194" s="973"/>
      <c r="IPV194" s="973"/>
      <c r="IPW194" s="973"/>
      <c r="IPX194" s="973"/>
      <c r="IPY194" s="973"/>
      <c r="IPZ194" s="973"/>
      <c r="IQA194" s="973"/>
      <c r="IQB194" s="973"/>
      <c r="IQC194" s="973"/>
      <c r="IQD194" s="973"/>
      <c r="IQE194" s="973"/>
      <c r="IQF194" s="973"/>
      <c r="IQG194" s="973"/>
      <c r="IQH194" s="973"/>
      <c r="IQI194" s="973"/>
      <c r="IQJ194" s="973"/>
      <c r="IQK194" s="973"/>
      <c r="IQL194" s="973"/>
      <c r="IQM194" s="973"/>
      <c r="IQN194" s="973"/>
      <c r="IQO194" s="973"/>
      <c r="IQP194" s="973"/>
      <c r="IQQ194" s="973"/>
      <c r="IQR194" s="973"/>
      <c r="IQS194" s="973"/>
      <c r="IQT194" s="973"/>
      <c r="IQU194" s="973"/>
      <c r="IQV194" s="973"/>
      <c r="IQW194" s="973"/>
      <c r="IQX194" s="973"/>
      <c r="IQY194" s="973"/>
      <c r="IQZ194" s="973"/>
      <c r="IRA194" s="973"/>
      <c r="IRB194" s="973"/>
      <c r="IRC194" s="973"/>
      <c r="IRD194" s="973"/>
      <c r="IRE194" s="973"/>
      <c r="IRF194" s="973"/>
      <c r="IRG194" s="973"/>
      <c r="IRH194" s="973"/>
      <c r="IRI194" s="973"/>
      <c r="IRJ194" s="973"/>
      <c r="IRK194" s="973"/>
      <c r="IRL194" s="973"/>
      <c r="IRM194" s="973"/>
      <c r="IRN194" s="973"/>
      <c r="IRO194" s="973"/>
      <c r="IRP194" s="973"/>
      <c r="IRQ194" s="973"/>
      <c r="IRR194" s="973"/>
      <c r="IRS194" s="973"/>
      <c r="IRT194" s="973"/>
      <c r="IRU194" s="973"/>
      <c r="IRV194" s="973"/>
      <c r="IRW194" s="973"/>
      <c r="IRX194" s="973"/>
      <c r="IRY194" s="973"/>
      <c r="IRZ194" s="973"/>
      <c r="ISA194" s="973"/>
      <c r="ISB194" s="973"/>
      <c r="ISC194" s="973"/>
      <c r="ISD194" s="973"/>
      <c r="ISE194" s="973"/>
      <c r="ISF194" s="973"/>
      <c r="ISG194" s="973"/>
      <c r="ISH194" s="973"/>
      <c r="ISI194" s="973"/>
      <c r="ISJ194" s="973"/>
      <c r="ISK194" s="973"/>
      <c r="ISL194" s="973"/>
      <c r="ISM194" s="973"/>
      <c r="ISN194" s="973"/>
      <c r="ISO194" s="973"/>
      <c r="ISP194" s="973"/>
      <c r="ISQ194" s="973"/>
      <c r="ISR194" s="973"/>
      <c r="ISS194" s="973"/>
      <c r="IST194" s="973"/>
      <c r="ISU194" s="973"/>
      <c r="ISV194" s="973"/>
      <c r="ISW194" s="973"/>
      <c r="ISX194" s="973"/>
      <c r="ISY194" s="973"/>
      <c r="ISZ194" s="973"/>
      <c r="ITA194" s="973"/>
      <c r="ITB194" s="973"/>
      <c r="ITC194" s="973"/>
      <c r="ITD194" s="973"/>
      <c r="ITE194" s="973"/>
      <c r="ITF194" s="973"/>
      <c r="ITG194" s="973"/>
      <c r="ITH194" s="973"/>
      <c r="ITI194" s="973"/>
      <c r="ITJ194" s="973"/>
      <c r="ITK194" s="973"/>
      <c r="ITL194" s="973"/>
      <c r="ITM194" s="973"/>
      <c r="ITN194" s="973"/>
      <c r="ITO194" s="973"/>
      <c r="ITP194" s="973"/>
      <c r="ITQ194" s="973"/>
      <c r="ITR194" s="973"/>
      <c r="ITS194" s="973"/>
      <c r="ITT194" s="973"/>
      <c r="ITU194" s="973"/>
      <c r="ITV194" s="973"/>
      <c r="ITW194" s="973"/>
      <c r="ITX194" s="973"/>
      <c r="ITY194" s="973"/>
      <c r="ITZ194" s="973"/>
      <c r="IUA194" s="973"/>
      <c r="IUB194" s="973"/>
      <c r="IUC194" s="973"/>
      <c r="IUD194" s="973"/>
      <c r="IUE194" s="973"/>
      <c r="IUF194" s="973"/>
      <c r="IUG194" s="973"/>
      <c r="IUH194" s="973"/>
      <c r="IUI194" s="973"/>
      <c r="IUJ194" s="973"/>
      <c r="IUK194" s="973"/>
      <c r="IUL194" s="973"/>
      <c r="IUM194" s="973"/>
      <c r="IUN194" s="973"/>
      <c r="IUO194" s="973"/>
      <c r="IUP194" s="973"/>
      <c r="IUQ194" s="973"/>
      <c r="IUR194" s="973"/>
      <c r="IUS194" s="973"/>
      <c r="IUT194" s="973"/>
      <c r="IUU194" s="973"/>
      <c r="IUV194" s="973"/>
      <c r="IUW194" s="973"/>
      <c r="IUX194" s="973"/>
      <c r="IUY194" s="973"/>
      <c r="IUZ194" s="973"/>
      <c r="IVA194" s="973"/>
      <c r="IVB194" s="973"/>
      <c r="IVC194" s="973"/>
      <c r="IVD194" s="973"/>
      <c r="IVE194" s="973"/>
      <c r="IVF194" s="973"/>
      <c r="IVG194" s="973"/>
      <c r="IVH194" s="973"/>
      <c r="IVI194" s="973"/>
      <c r="IVJ194" s="973"/>
      <c r="IVK194" s="973"/>
      <c r="IVL194" s="973"/>
      <c r="IVM194" s="973"/>
      <c r="IVN194" s="973"/>
      <c r="IVO194" s="973"/>
      <c r="IVP194" s="973"/>
      <c r="IVQ194" s="973"/>
      <c r="IVR194" s="973"/>
      <c r="IVS194" s="973"/>
      <c r="IVT194" s="973"/>
      <c r="IVU194" s="973"/>
      <c r="IVV194" s="973"/>
      <c r="IVW194" s="973"/>
      <c r="IVX194" s="973"/>
      <c r="IVY194" s="973"/>
      <c r="IVZ194" s="973"/>
      <c r="IWA194" s="973"/>
      <c r="IWB194" s="973"/>
      <c r="IWC194" s="973"/>
      <c r="IWD194" s="973"/>
      <c r="IWE194" s="973"/>
      <c r="IWF194" s="973"/>
      <c r="IWG194" s="973"/>
      <c r="IWH194" s="973"/>
      <c r="IWI194" s="973"/>
      <c r="IWJ194" s="973"/>
      <c r="IWK194" s="973"/>
      <c r="IWL194" s="973"/>
      <c r="IWM194" s="973"/>
      <c r="IWN194" s="973"/>
      <c r="IWO194" s="973"/>
      <c r="IWP194" s="973"/>
      <c r="IWQ194" s="973"/>
      <c r="IWR194" s="973"/>
      <c r="IWS194" s="973"/>
      <c r="IWT194" s="973"/>
      <c r="IWU194" s="973"/>
      <c r="IWV194" s="973"/>
      <c r="IWW194" s="973"/>
      <c r="IWX194" s="973"/>
      <c r="IWY194" s="973"/>
      <c r="IWZ194" s="973"/>
      <c r="IXA194" s="973"/>
      <c r="IXB194" s="973"/>
      <c r="IXC194" s="973"/>
      <c r="IXD194" s="973"/>
      <c r="IXE194" s="973"/>
      <c r="IXF194" s="973"/>
      <c r="IXG194" s="973"/>
      <c r="IXH194" s="973"/>
      <c r="IXI194" s="973"/>
      <c r="IXJ194" s="973"/>
      <c r="IXK194" s="973"/>
      <c r="IXL194" s="973"/>
      <c r="IXM194" s="973"/>
      <c r="IXN194" s="973"/>
      <c r="IXO194" s="973"/>
      <c r="IXP194" s="973"/>
      <c r="IXQ194" s="973"/>
      <c r="IXR194" s="973"/>
      <c r="IXS194" s="973"/>
      <c r="IXT194" s="973"/>
      <c r="IXU194" s="973"/>
      <c r="IXV194" s="973"/>
      <c r="IXW194" s="973"/>
      <c r="IXX194" s="973"/>
      <c r="IXY194" s="973"/>
      <c r="IXZ194" s="973"/>
      <c r="IYA194" s="973"/>
      <c r="IYB194" s="973"/>
      <c r="IYC194" s="973"/>
      <c r="IYD194" s="973"/>
      <c r="IYE194" s="973"/>
      <c r="IYF194" s="973"/>
      <c r="IYG194" s="973"/>
      <c r="IYH194" s="973"/>
      <c r="IYI194" s="973"/>
      <c r="IYJ194" s="973"/>
      <c r="IYK194" s="973"/>
      <c r="IYL194" s="973"/>
      <c r="IYM194" s="973"/>
      <c r="IYN194" s="973"/>
      <c r="IYO194" s="973"/>
      <c r="IYP194" s="973"/>
      <c r="IYQ194" s="973"/>
      <c r="IYR194" s="973"/>
      <c r="IYS194" s="973"/>
      <c r="IYT194" s="973"/>
      <c r="IYU194" s="973"/>
      <c r="IYV194" s="973"/>
      <c r="IYW194" s="973"/>
      <c r="IYX194" s="973"/>
      <c r="IYY194" s="973"/>
      <c r="IYZ194" s="973"/>
      <c r="IZA194" s="973"/>
      <c r="IZB194" s="973"/>
      <c r="IZC194" s="973"/>
      <c r="IZD194" s="973"/>
      <c r="IZE194" s="973"/>
      <c r="IZF194" s="973"/>
      <c r="IZG194" s="973"/>
      <c r="IZH194" s="973"/>
      <c r="IZI194" s="973"/>
      <c r="IZJ194" s="973"/>
      <c r="IZK194" s="973"/>
      <c r="IZL194" s="973"/>
      <c r="IZM194" s="973"/>
      <c r="IZN194" s="973"/>
      <c r="IZO194" s="973"/>
      <c r="IZP194" s="973"/>
      <c r="IZQ194" s="973"/>
      <c r="IZR194" s="973"/>
      <c r="IZS194" s="973"/>
      <c r="IZT194" s="973"/>
      <c r="IZU194" s="973"/>
      <c r="IZV194" s="973"/>
      <c r="IZW194" s="973"/>
      <c r="IZX194" s="973"/>
      <c r="IZY194" s="973"/>
      <c r="IZZ194" s="973"/>
      <c r="JAA194" s="973"/>
      <c r="JAB194" s="973"/>
      <c r="JAC194" s="973"/>
      <c r="JAD194" s="973"/>
      <c r="JAE194" s="973"/>
      <c r="JAF194" s="973"/>
      <c r="JAG194" s="973"/>
      <c r="JAH194" s="973"/>
      <c r="JAI194" s="973"/>
      <c r="JAJ194" s="973"/>
      <c r="JAK194" s="973"/>
      <c r="JAL194" s="973"/>
      <c r="JAM194" s="973"/>
      <c r="JAN194" s="973"/>
      <c r="JAO194" s="973"/>
      <c r="JAP194" s="973"/>
      <c r="JAQ194" s="973"/>
      <c r="JAR194" s="973"/>
      <c r="JAS194" s="973"/>
      <c r="JAT194" s="973"/>
      <c r="JAU194" s="973"/>
      <c r="JAV194" s="973"/>
      <c r="JAW194" s="973"/>
      <c r="JAX194" s="973"/>
      <c r="JAY194" s="973"/>
      <c r="JAZ194" s="973"/>
      <c r="JBA194" s="973"/>
      <c r="JBB194" s="973"/>
      <c r="JBC194" s="973"/>
      <c r="JBD194" s="973"/>
      <c r="JBE194" s="973"/>
      <c r="JBF194" s="973"/>
      <c r="JBG194" s="973"/>
      <c r="JBH194" s="973"/>
      <c r="JBI194" s="973"/>
      <c r="JBJ194" s="973"/>
      <c r="JBK194" s="973"/>
      <c r="JBL194" s="973"/>
      <c r="JBM194" s="973"/>
      <c r="JBN194" s="973"/>
      <c r="JBO194" s="973"/>
      <c r="JBP194" s="973"/>
      <c r="JBQ194" s="973"/>
      <c r="JBR194" s="973"/>
      <c r="JBS194" s="973"/>
      <c r="JBT194" s="973"/>
      <c r="JBU194" s="973"/>
      <c r="JBV194" s="973"/>
      <c r="JBW194" s="973"/>
      <c r="JBX194" s="973"/>
      <c r="JBY194" s="973"/>
      <c r="JBZ194" s="973"/>
      <c r="JCA194" s="973"/>
      <c r="JCB194" s="973"/>
      <c r="JCC194" s="973"/>
      <c r="JCD194" s="973"/>
      <c r="JCE194" s="973"/>
      <c r="JCF194" s="973"/>
      <c r="JCG194" s="973"/>
      <c r="JCH194" s="973"/>
      <c r="JCI194" s="973"/>
      <c r="JCJ194" s="973"/>
      <c r="JCK194" s="973"/>
      <c r="JCL194" s="973"/>
      <c r="JCM194" s="973"/>
      <c r="JCN194" s="973"/>
      <c r="JCO194" s="973"/>
      <c r="JCP194" s="973"/>
      <c r="JCQ194" s="973"/>
      <c r="JCR194" s="973"/>
      <c r="JCS194" s="973"/>
      <c r="JCT194" s="973"/>
      <c r="JCU194" s="973"/>
      <c r="JCV194" s="973"/>
      <c r="JCW194" s="973"/>
      <c r="JCX194" s="973"/>
      <c r="JCY194" s="973"/>
      <c r="JCZ194" s="973"/>
      <c r="JDA194" s="973"/>
      <c r="JDB194" s="973"/>
      <c r="JDC194" s="973"/>
      <c r="JDD194" s="973"/>
      <c r="JDE194" s="973"/>
      <c r="JDF194" s="973"/>
      <c r="JDG194" s="973"/>
      <c r="JDH194" s="973"/>
      <c r="JDI194" s="973"/>
      <c r="JDJ194" s="973"/>
      <c r="JDK194" s="973"/>
      <c r="JDL194" s="973"/>
      <c r="JDM194" s="973"/>
      <c r="JDN194" s="973"/>
      <c r="JDO194" s="973"/>
      <c r="JDP194" s="973"/>
      <c r="JDQ194" s="973"/>
      <c r="JDR194" s="973"/>
      <c r="JDS194" s="973"/>
      <c r="JDT194" s="973"/>
      <c r="JDU194" s="973"/>
      <c r="JDV194" s="973"/>
      <c r="JDW194" s="973"/>
      <c r="JDX194" s="973"/>
      <c r="JDY194" s="973"/>
      <c r="JDZ194" s="973"/>
      <c r="JEA194" s="973"/>
      <c r="JEB194" s="973"/>
      <c r="JEC194" s="973"/>
      <c r="JED194" s="973"/>
      <c r="JEE194" s="973"/>
      <c r="JEF194" s="973"/>
      <c r="JEG194" s="973"/>
      <c r="JEH194" s="973"/>
      <c r="JEI194" s="973"/>
      <c r="JEJ194" s="973"/>
      <c r="JEK194" s="973"/>
      <c r="JEL194" s="973"/>
      <c r="JEM194" s="973"/>
      <c r="JEN194" s="973"/>
      <c r="JEO194" s="973"/>
      <c r="JEP194" s="973"/>
      <c r="JEQ194" s="973"/>
      <c r="JER194" s="973"/>
      <c r="JES194" s="973"/>
      <c r="JET194" s="973"/>
      <c r="JEU194" s="973"/>
      <c r="JEV194" s="973"/>
      <c r="JEW194" s="973"/>
      <c r="JEX194" s="973"/>
      <c r="JEY194" s="973"/>
      <c r="JEZ194" s="973"/>
      <c r="JFA194" s="973"/>
      <c r="JFB194" s="973"/>
      <c r="JFC194" s="973"/>
      <c r="JFD194" s="973"/>
      <c r="JFE194" s="973"/>
      <c r="JFF194" s="973"/>
      <c r="JFG194" s="973"/>
      <c r="JFH194" s="973"/>
      <c r="JFI194" s="973"/>
      <c r="JFJ194" s="973"/>
      <c r="JFK194" s="973"/>
      <c r="JFL194" s="973"/>
      <c r="JFM194" s="973"/>
      <c r="JFN194" s="973"/>
      <c r="JFO194" s="973"/>
      <c r="JFP194" s="973"/>
      <c r="JFQ194" s="973"/>
      <c r="JFR194" s="973"/>
      <c r="JFS194" s="973"/>
      <c r="JFT194" s="973"/>
      <c r="JFU194" s="973"/>
      <c r="JFV194" s="973"/>
      <c r="JFW194" s="973"/>
      <c r="JFX194" s="973"/>
      <c r="JFY194" s="973"/>
      <c r="JFZ194" s="973"/>
      <c r="JGA194" s="973"/>
      <c r="JGB194" s="973"/>
      <c r="JGC194" s="973"/>
      <c r="JGD194" s="973"/>
      <c r="JGE194" s="973"/>
      <c r="JGF194" s="973"/>
      <c r="JGG194" s="973"/>
      <c r="JGH194" s="973"/>
      <c r="JGI194" s="973"/>
      <c r="JGJ194" s="973"/>
      <c r="JGK194" s="973"/>
      <c r="JGL194" s="973"/>
      <c r="JGM194" s="973"/>
      <c r="JGN194" s="973"/>
      <c r="JGO194" s="973"/>
      <c r="JGP194" s="973"/>
      <c r="JGQ194" s="973"/>
      <c r="JGR194" s="973"/>
      <c r="JGS194" s="973"/>
      <c r="JGT194" s="973"/>
      <c r="JGU194" s="973"/>
      <c r="JGV194" s="973"/>
      <c r="JGW194" s="973"/>
      <c r="JGX194" s="973"/>
      <c r="JGY194" s="973"/>
      <c r="JGZ194" s="973"/>
      <c r="JHA194" s="973"/>
      <c r="JHB194" s="973"/>
      <c r="JHC194" s="973"/>
      <c r="JHD194" s="973"/>
      <c r="JHE194" s="973"/>
      <c r="JHF194" s="973"/>
      <c r="JHG194" s="973"/>
      <c r="JHH194" s="973"/>
      <c r="JHI194" s="973"/>
      <c r="JHJ194" s="973"/>
      <c r="JHK194" s="973"/>
      <c r="JHL194" s="973"/>
      <c r="JHM194" s="973"/>
      <c r="JHN194" s="973"/>
      <c r="JHO194" s="973"/>
      <c r="JHP194" s="973"/>
      <c r="JHQ194" s="973"/>
      <c r="JHR194" s="973"/>
      <c r="JHS194" s="973"/>
      <c r="JHT194" s="973"/>
      <c r="JHU194" s="973"/>
      <c r="JHV194" s="973"/>
      <c r="JHW194" s="973"/>
      <c r="JHX194" s="973"/>
      <c r="JHY194" s="973"/>
      <c r="JHZ194" s="973"/>
      <c r="JIA194" s="973"/>
      <c r="JIB194" s="973"/>
      <c r="JIC194" s="973"/>
      <c r="JID194" s="973"/>
      <c r="JIE194" s="973"/>
      <c r="JIF194" s="973"/>
      <c r="JIG194" s="973"/>
      <c r="JIH194" s="973"/>
      <c r="JII194" s="973"/>
      <c r="JIJ194" s="973"/>
      <c r="JIK194" s="973"/>
      <c r="JIL194" s="973"/>
      <c r="JIM194" s="973"/>
      <c r="JIN194" s="973"/>
      <c r="JIO194" s="973"/>
      <c r="JIP194" s="973"/>
      <c r="JIQ194" s="973"/>
      <c r="JIR194" s="973"/>
      <c r="JIS194" s="973"/>
      <c r="JIT194" s="973"/>
      <c r="JIU194" s="973"/>
      <c r="JIV194" s="973"/>
      <c r="JIW194" s="973"/>
      <c r="JIX194" s="973"/>
      <c r="JIY194" s="973"/>
      <c r="JIZ194" s="973"/>
      <c r="JJA194" s="973"/>
      <c r="JJB194" s="973"/>
      <c r="JJC194" s="973"/>
      <c r="JJD194" s="973"/>
      <c r="JJE194" s="973"/>
      <c r="JJF194" s="973"/>
      <c r="JJG194" s="973"/>
      <c r="JJH194" s="973"/>
      <c r="JJI194" s="973"/>
      <c r="JJJ194" s="973"/>
      <c r="JJK194" s="973"/>
      <c r="JJL194" s="973"/>
      <c r="JJM194" s="973"/>
      <c r="JJN194" s="973"/>
      <c r="JJO194" s="973"/>
      <c r="JJP194" s="973"/>
      <c r="JJQ194" s="973"/>
      <c r="JJR194" s="973"/>
      <c r="JJS194" s="973"/>
      <c r="JJT194" s="973"/>
      <c r="JJU194" s="973"/>
      <c r="JJV194" s="973"/>
      <c r="JJW194" s="973"/>
      <c r="JJX194" s="973"/>
      <c r="JJY194" s="973"/>
      <c r="JJZ194" s="973"/>
      <c r="JKA194" s="973"/>
      <c r="JKB194" s="973"/>
      <c r="JKC194" s="973"/>
      <c r="JKD194" s="973"/>
      <c r="JKE194" s="973"/>
      <c r="JKF194" s="973"/>
      <c r="JKG194" s="973"/>
      <c r="JKH194" s="973"/>
      <c r="JKI194" s="973"/>
      <c r="JKJ194" s="973"/>
      <c r="JKK194" s="973"/>
      <c r="JKL194" s="973"/>
      <c r="JKM194" s="973"/>
      <c r="JKN194" s="973"/>
      <c r="JKO194" s="973"/>
      <c r="JKP194" s="973"/>
      <c r="JKQ194" s="973"/>
      <c r="JKR194" s="973"/>
      <c r="JKS194" s="973"/>
      <c r="JKT194" s="973"/>
      <c r="JKU194" s="973"/>
      <c r="JKV194" s="973"/>
      <c r="JKW194" s="973"/>
      <c r="JKX194" s="973"/>
      <c r="JKY194" s="973"/>
      <c r="JKZ194" s="973"/>
      <c r="JLA194" s="973"/>
      <c r="JLB194" s="973"/>
      <c r="JLC194" s="973"/>
      <c r="JLD194" s="973"/>
      <c r="JLE194" s="973"/>
      <c r="JLF194" s="973"/>
      <c r="JLG194" s="973"/>
      <c r="JLH194" s="973"/>
      <c r="JLI194" s="973"/>
      <c r="JLJ194" s="973"/>
      <c r="JLK194" s="973"/>
      <c r="JLL194" s="973"/>
      <c r="JLM194" s="973"/>
      <c r="JLN194" s="973"/>
      <c r="JLO194" s="973"/>
      <c r="JLP194" s="973"/>
      <c r="JLQ194" s="973"/>
      <c r="JLR194" s="973"/>
      <c r="JLS194" s="973"/>
      <c r="JLT194" s="973"/>
      <c r="JLU194" s="973"/>
      <c r="JLV194" s="973"/>
      <c r="JLW194" s="973"/>
      <c r="JLX194" s="973"/>
      <c r="JLY194" s="973"/>
      <c r="JLZ194" s="973"/>
      <c r="JMA194" s="973"/>
      <c r="JMB194" s="973"/>
      <c r="JMC194" s="973"/>
      <c r="JMD194" s="973"/>
      <c r="JME194" s="973"/>
      <c r="JMF194" s="973"/>
      <c r="JMG194" s="973"/>
      <c r="JMH194" s="973"/>
      <c r="JMI194" s="973"/>
      <c r="JMJ194" s="973"/>
      <c r="JMK194" s="973"/>
      <c r="JML194" s="973"/>
      <c r="JMM194" s="973"/>
      <c r="JMN194" s="973"/>
      <c r="JMO194" s="973"/>
      <c r="JMP194" s="973"/>
      <c r="JMQ194" s="973"/>
      <c r="JMR194" s="973"/>
      <c r="JMS194" s="973"/>
      <c r="JMT194" s="973"/>
      <c r="JMU194" s="973"/>
      <c r="JMV194" s="973"/>
      <c r="JMW194" s="973"/>
      <c r="JMX194" s="973"/>
      <c r="JMY194" s="973"/>
      <c r="JMZ194" s="973"/>
      <c r="JNA194" s="973"/>
      <c r="JNB194" s="973"/>
      <c r="JNC194" s="973"/>
      <c r="JND194" s="973"/>
      <c r="JNE194" s="973"/>
      <c r="JNF194" s="973"/>
      <c r="JNG194" s="973"/>
      <c r="JNH194" s="973"/>
      <c r="JNI194" s="973"/>
      <c r="JNJ194" s="973"/>
      <c r="JNK194" s="973"/>
      <c r="JNL194" s="973"/>
      <c r="JNM194" s="973"/>
      <c r="JNN194" s="973"/>
      <c r="JNO194" s="973"/>
      <c r="JNP194" s="973"/>
      <c r="JNQ194" s="973"/>
      <c r="JNR194" s="973"/>
      <c r="JNS194" s="973"/>
      <c r="JNT194" s="973"/>
      <c r="JNU194" s="973"/>
      <c r="JNV194" s="973"/>
      <c r="JNW194" s="973"/>
      <c r="JNX194" s="973"/>
      <c r="JNY194" s="973"/>
      <c r="JNZ194" s="973"/>
      <c r="JOA194" s="973"/>
      <c r="JOB194" s="973"/>
      <c r="JOC194" s="973"/>
      <c r="JOD194" s="973"/>
      <c r="JOE194" s="973"/>
      <c r="JOF194" s="973"/>
      <c r="JOG194" s="973"/>
      <c r="JOH194" s="973"/>
      <c r="JOI194" s="973"/>
      <c r="JOJ194" s="973"/>
      <c r="JOK194" s="973"/>
      <c r="JOL194" s="973"/>
      <c r="JOM194" s="973"/>
      <c r="JON194" s="973"/>
      <c r="JOO194" s="973"/>
      <c r="JOP194" s="973"/>
      <c r="JOQ194" s="973"/>
      <c r="JOR194" s="973"/>
      <c r="JOS194" s="973"/>
      <c r="JOT194" s="973"/>
      <c r="JOU194" s="973"/>
      <c r="JOV194" s="973"/>
      <c r="JOW194" s="973"/>
      <c r="JOX194" s="973"/>
      <c r="JOY194" s="973"/>
      <c r="JOZ194" s="973"/>
      <c r="JPA194" s="973"/>
      <c r="JPB194" s="973"/>
      <c r="JPC194" s="973"/>
      <c r="JPD194" s="973"/>
      <c r="JPE194" s="973"/>
      <c r="JPF194" s="973"/>
      <c r="JPG194" s="973"/>
      <c r="JPH194" s="973"/>
      <c r="JPI194" s="973"/>
      <c r="JPJ194" s="973"/>
      <c r="JPK194" s="973"/>
      <c r="JPL194" s="973"/>
      <c r="JPM194" s="973"/>
      <c r="JPN194" s="973"/>
      <c r="JPO194" s="973"/>
      <c r="JPP194" s="973"/>
      <c r="JPQ194" s="973"/>
      <c r="JPR194" s="973"/>
      <c r="JPS194" s="973"/>
      <c r="JPT194" s="973"/>
      <c r="JPU194" s="973"/>
      <c r="JPV194" s="973"/>
      <c r="JPW194" s="973"/>
      <c r="JPX194" s="973"/>
      <c r="JPY194" s="973"/>
      <c r="JPZ194" s="973"/>
      <c r="JQA194" s="973"/>
      <c r="JQB194" s="973"/>
      <c r="JQC194" s="973"/>
      <c r="JQD194" s="973"/>
      <c r="JQE194" s="973"/>
      <c r="JQF194" s="973"/>
      <c r="JQG194" s="973"/>
      <c r="JQH194" s="973"/>
      <c r="JQI194" s="973"/>
      <c r="JQJ194" s="973"/>
      <c r="JQK194" s="973"/>
      <c r="JQL194" s="973"/>
      <c r="JQM194" s="973"/>
      <c r="JQN194" s="973"/>
      <c r="JQO194" s="973"/>
      <c r="JQP194" s="973"/>
      <c r="JQQ194" s="973"/>
      <c r="JQR194" s="973"/>
      <c r="JQS194" s="973"/>
      <c r="JQT194" s="973"/>
      <c r="JQU194" s="973"/>
      <c r="JQV194" s="973"/>
      <c r="JQW194" s="973"/>
      <c r="JQX194" s="973"/>
      <c r="JQY194" s="973"/>
      <c r="JQZ194" s="973"/>
      <c r="JRA194" s="973"/>
      <c r="JRB194" s="973"/>
      <c r="JRC194" s="973"/>
      <c r="JRD194" s="973"/>
      <c r="JRE194" s="973"/>
      <c r="JRF194" s="973"/>
      <c r="JRG194" s="973"/>
      <c r="JRH194" s="973"/>
      <c r="JRI194" s="973"/>
      <c r="JRJ194" s="973"/>
      <c r="JRK194" s="973"/>
      <c r="JRL194" s="973"/>
      <c r="JRM194" s="973"/>
      <c r="JRN194" s="973"/>
      <c r="JRO194" s="973"/>
      <c r="JRP194" s="973"/>
      <c r="JRQ194" s="973"/>
      <c r="JRR194" s="973"/>
      <c r="JRS194" s="973"/>
      <c r="JRT194" s="973"/>
      <c r="JRU194" s="973"/>
      <c r="JRV194" s="973"/>
      <c r="JRW194" s="973"/>
      <c r="JRX194" s="973"/>
      <c r="JRY194" s="973"/>
      <c r="JRZ194" s="973"/>
      <c r="JSA194" s="973"/>
      <c r="JSB194" s="973"/>
      <c r="JSC194" s="973"/>
      <c r="JSD194" s="973"/>
      <c r="JSE194" s="973"/>
      <c r="JSF194" s="973"/>
      <c r="JSG194" s="973"/>
      <c r="JSH194" s="973"/>
      <c r="JSI194" s="973"/>
      <c r="JSJ194" s="973"/>
      <c r="JSK194" s="973"/>
      <c r="JSL194" s="973"/>
      <c r="JSM194" s="973"/>
      <c r="JSN194" s="973"/>
      <c r="JSO194" s="973"/>
      <c r="JSP194" s="973"/>
      <c r="JSQ194" s="973"/>
      <c r="JSR194" s="973"/>
      <c r="JSS194" s="973"/>
      <c r="JST194" s="973"/>
      <c r="JSU194" s="973"/>
      <c r="JSV194" s="973"/>
      <c r="JSW194" s="973"/>
      <c r="JSX194" s="973"/>
      <c r="JSY194" s="973"/>
      <c r="JSZ194" s="973"/>
      <c r="JTA194" s="973"/>
      <c r="JTB194" s="973"/>
      <c r="JTC194" s="973"/>
      <c r="JTD194" s="973"/>
      <c r="JTE194" s="973"/>
      <c r="JTF194" s="973"/>
      <c r="JTG194" s="973"/>
      <c r="JTH194" s="973"/>
      <c r="JTI194" s="973"/>
      <c r="JTJ194" s="973"/>
      <c r="JTK194" s="973"/>
      <c r="JTL194" s="973"/>
      <c r="JTM194" s="973"/>
      <c r="JTN194" s="973"/>
      <c r="JTO194" s="973"/>
      <c r="JTP194" s="973"/>
      <c r="JTQ194" s="973"/>
      <c r="JTR194" s="973"/>
      <c r="JTS194" s="973"/>
      <c r="JTT194" s="973"/>
      <c r="JTU194" s="973"/>
      <c r="JTV194" s="973"/>
      <c r="JTW194" s="973"/>
      <c r="JTX194" s="973"/>
      <c r="JTY194" s="973"/>
      <c r="JTZ194" s="973"/>
      <c r="JUA194" s="973"/>
      <c r="JUB194" s="973"/>
      <c r="JUC194" s="973"/>
      <c r="JUD194" s="973"/>
      <c r="JUE194" s="973"/>
      <c r="JUF194" s="973"/>
      <c r="JUG194" s="973"/>
      <c r="JUH194" s="973"/>
      <c r="JUI194" s="973"/>
      <c r="JUJ194" s="973"/>
      <c r="JUK194" s="973"/>
      <c r="JUL194" s="973"/>
      <c r="JUM194" s="973"/>
      <c r="JUN194" s="973"/>
      <c r="JUO194" s="973"/>
      <c r="JUP194" s="973"/>
      <c r="JUQ194" s="973"/>
      <c r="JUR194" s="973"/>
      <c r="JUS194" s="973"/>
      <c r="JUT194" s="973"/>
      <c r="JUU194" s="973"/>
      <c r="JUV194" s="973"/>
      <c r="JUW194" s="973"/>
      <c r="JUX194" s="973"/>
      <c r="JUY194" s="973"/>
      <c r="JUZ194" s="973"/>
      <c r="JVA194" s="973"/>
      <c r="JVB194" s="973"/>
      <c r="JVC194" s="973"/>
      <c r="JVD194" s="973"/>
      <c r="JVE194" s="973"/>
      <c r="JVF194" s="973"/>
      <c r="JVG194" s="973"/>
      <c r="JVH194" s="973"/>
      <c r="JVI194" s="973"/>
      <c r="JVJ194" s="973"/>
      <c r="JVK194" s="973"/>
      <c r="JVL194" s="973"/>
      <c r="JVM194" s="973"/>
      <c r="JVN194" s="973"/>
      <c r="JVO194" s="973"/>
      <c r="JVP194" s="973"/>
      <c r="JVQ194" s="973"/>
      <c r="JVR194" s="973"/>
      <c r="JVS194" s="973"/>
      <c r="JVT194" s="973"/>
      <c r="JVU194" s="973"/>
      <c r="JVV194" s="973"/>
      <c r="JVW194" s="973"/>
      <c r="JVX194" s="973"/>
      <c r="JVY194" s="973"/>
      <c r="JVZ194" s="973"/>
      <c r="JWA194" s="973"/>
      <c r="JWB194" s="973"/>
      <c r="JWC194" s="973"/>
      <c r="JWD194" s="973"/>
      <c r="JWE194" s="973"/>
      <c r="JWF194" s="973"/>
      <c r="JWG194" s="973"/>
      <c r="JWH194" s="973"/>
      <c r="JWI194" s="973"/>
      <c r="JWJ194" s="973"/>
      <c r="JWK194" s="973"/>
      <c r="JWL194" s="973"/>
      <c r="JWM194" s="973"/>
      <c r="JWN194" s="973"/>
      <c r="JWO194" s="973"/>
      <c r="JWP194" s="973"/>
      <c r="JWQ194" s="973"/>
      <c r="JWR194" s="973"/>
      <c r="JWS194" s="973"/>
      <c r="JWT194" s="973"/>
      <c r="JWU194" s="973"/>
      <c r="JWV194" s="973"/>
      <c r="JWW194" s="973"/>
      <c r="JWX194" s="973"/>
      <c r="JWY194" s="973"/>
      <c r="JWZ194" s="973"/>
      <c r="JXA194" s="973"/>
      <c r="JXB194" s="973"/>
      <c r="JXC194" s="973"/>
      <c r="JXD194" s="973"/>
      <c r="JXE194" s="973"/>
      <c r="JXF194" s="973"/>
      <c r="JXG194" s="973"/>
      <c r="JXH194" s="973"/>
      <c r="JXI194" s="973"/>
      <c r="JXJ194" s="973"/>
      <c r="JXK194" s="973"/>
      <c r="JXL194" s="973"/>
      <c r="JXM194" s="973"/>
      <c r="JXN194" s="973"/>
      <c r="JXO194" s="973"/>
      <c r="JXP194" s="973"/>
      <c r="JXQ194" s="973"/>
      <c r="JXR194" s="973"/>
      <c r="JXS194" s="973"/>
      <c r="JXT194" s="973"/>
      <c r="JXU194" s="973"/>
      <c r="JXV194" s="973"/>
      <c r="JXW194" s="973"/>
      <c r="JXX194" s="973"/>
      <c r="JXY194" s="973"/>
      <c r="JXZ194" s="973"/>
      <c r="JYA194" s="973"/>
      <c r="JYB194" s="973"/>
      <c r="JYC194" s="973"/>
      <c r="JYD194" s="973"/>
      <c r="JYE194" s="973"/>
      <c r="JYF194" s="973"/>
      <c r="JYG194" s="973"/>
      <c r="JYH194" s="973"/>
      <c r="JYI194" s="973"/>
      <c r="JYJ194" s="973"/>
      <c r="JYK194" s="973"/>
      <c r="JYL194" s="973"/>
      <c r="JYM194" s="973"/>
      <c r="JYN194" s="973"/>
      <c r="JYO194" s="973"/>
      <c r="JYP194" s="973"/>
      <c r="JYQ194" s="973"/>
      <c r="JYR194" s="973"/>
      <c r="JYS194" s="973"/>
      <c r="JYT194" s="973"/>
      <c r="JYU194" s="973"/>
      <c r="JYV194" s="973"/>
      <c r="JYW194" s="973"/>
      <c r="JYX194" s="973"/>
      <c r="JYY194" s="973"/>
      <c r="JYZ194" s="973"/>
      <c r="JZA194" s="973"/>
      <c r="JZB194" s="973"/>
      <c r="JZC194" s="973"/>
      <c r="JZD194" s="973"/>
      <c r="JZE194" s="973"/>
      <c r="JZF194" s="973"/>
      <c r="JZG194" s="973"/>
      <c r="JZH194" s="973"/>
      <c r="JZI194" s="973"/>
      <c r="JZJ194" s="973"/>
      <c r="JZK194" s="973"/>
      <c r="JZL194" s="973"/>
      <c r="JZM194" s="973"/>
      <c r="JZN194" s="973"/>
      <c r="JZO194" s="973"/>
      <c r="JZP194" s="973"/>
      <c r="JZQ194" s="973"/>
      <c r="JZR194" s="973"/>
      <c r="JZS194" s="973"/>
      <c r="JZT194" s="973"/>
      <c r="JZU194" s="973"/>
      <c r="JZV194" s="973"/>
      <c r="JZW194" s="973"/>
      <c r="JZX194" s="973"/>
      <c r="JZY194" s="973"/>
      <c r="JZZ194" s="973"/>
      <c r="KAA194" s="973"/>
      <c r="KAB194" s="973"/>
      <c r="KAC194" s="973"/>
      <c r="KAD194" s="973"/>
      <c r="KAE194" s="973"/>
      <c r="KAF194" s="973"/>
      <c r="KAG194" s="973"/>
      <c r="KAH194" s="973"/>
      <c r="KAI194" s="973"/>
      <c r="KAJ194" s="973"/>
      <c r="KAK194" s="973"/>
      <c r="KAL194" s="973"/>
      <c r="KAM194" s="973"/>
      <c r="KAN194" s="973"/>
      <c r="KAO194" s="973"/>
      <c r="KAP194" s="973"/>
      <c r="KAQ194" s="973"/>
      <c r="KAR194" s="973"/>
      <c r="KAS194" s="973"/>
      <c r="KAT194" s="973"/>
      <c r="KAU194" s="973"/>
      <c r="KAV194" s="973"/>
      <c r="KAW194" s="973"/>
      <c r="KAX194" s="973"/>
      <c r="KAY194" s="973"/>
      <c r="KAZ194" s="973"/>
      <c r="KBA194" s="973"/>
      <c r="KBB194" s="973"/>
      <c r="KBC194" s="973"/>
      <c r="KBD194" s="973"/>
      <c r="KBE194" s="973"/>
      <c r="KBF194" s="973"/>
      <c r="KBG194" s="973"/>
      <c r="KBH194" s="973"/>
      <c r="KBI194" s="973"/>
      <c r="KBJ194" s="973"/>
      <c r="KBK194" s="973"/>
      <c r="KBL194" s="973"/>
      <c r="KBM194" s="973"/>
      <c r="KBN194" s="973"/>
      <c r="KBO194" s="973"/>
      <c r="KBP194" s="973"/>
      <c r="KBQ194" s="973"/>
      <c r="KBR194" s="973"/>
      <c r="KBS194" s="973"/>
      <c r="KBT194" s="973"/>
      <c r="KBU194" s="973"/>
      <c r="KBV194" s="973"/>
      <c r="KBW194" s="973"/>
      <c r="KBX194" s="973"/>
      <c r="KBY194" s="973"/>
      <c r="KBZ194" s="973"/>
      <c r="KCA194" s="973"/>
      <c r="KCB194" s="973"/>
      <c r="KCC194" s="973"/>
      <c r="KCD194" s="973"/>
      <c r="KCE194" s="973"/>
      <c r="KCF194" s="973"/>
      <c r="KCG194" s="973"/>
      <c r="KCH194" s="973"/>
      <c r="KCI194" s="973"/>
      <c r="KCJ194" s="973"/>
      <c r="KCK194" s="973"/>
      <c r="KCL194" s="973"/>
      <c r="KCM194" s="973"/>
      <c r="KCN194" s="973"/>
      <c r="KCO194" s="973"/>
      <c r="KCP194" s="973"/>
      <c r="KCQ194" s="973"/>
      <c r="KCR194" s="973"/>
      <c r="KCS194" s="973"/>
      <c r="KCT194" s="973"/>
      <c r="KCU194" s="973"/>
      <c r="KCV194" s="973"/>
      <c r="KCW194" s="973"/>
      <c r="KCX194" s="973"/>
      <c r="KCY194" s="973"/>
      <c r="KCZ194" s="973"/>
      <c r="KDA194" s="973"/>
      <c r="KDB194" s="973"/>
      <c r="KDC194" s="973"/>
      <c r="KDD194" s="973"/>
      <c r="KDE194" s="973"/>
      <c r="KDF194" s="973"/>
      <c r="KDG194" s="973"/>
      <c r="KDH194" s="973"/>
      <c r="KDI194" s="973"/>
      <c r="KDJ194" s="973"/>
      <c r="KDK194" s="973"/>
      <c r="KDL194" s="973"/>
      <c r="KDM194" s="973"/>
      <c r="KDN194" s="973"/>
      <c r="KDO194" s="973"/>
      <c r="KDP194" s="973"/>
      <c r="KDQ194" s="973"/>
      <c r="KDR194" s="973"/>
      <c r="KDS194" s="973"/>
      <c r="KDT194" s="973"/>
      <c r="KDU194" s="973"/>
      <c r="KDV194" s="973"/>
      <c r="KDW194" s="973"/>
      <c r="KDX194" s="973"/>
      <c r="KDY194" s="973"/>
      <c r="KDZ194" s="973"/>
      <c r="KEA194" s="973"/>
      <c r="KEB194" s="973"/>
      <c r="KEC194" s="973"/>
      <c r="KED194" s="973"/>
      <c r="KEE194" s="973"/>
      <c r="KEF194" s="973"/>
      <c r="KEG194" s="973"/>
      <c r="KEH194" s="973"/>
      <c r="KEI194" s="973"/>
      <c r="KEJ194" s="973"/>
      <c r="KEK194" s="973"/>
      <c r="KEL194" s="973"/>
      <c r="KEM194" s="973"/>
      <c r="KEN194" s="973"/>
      <c r="KEO194" s="973"/>
      <c r="KEP194" s="973"/>
      <c r="KEQ194" s="973"/>
      <c r="KER194" s="973"/>
      <c r="KES194" s="973"/>
      <c r="KET194" s="973"/>
      <c r="KEU194" s="973"/>
      <c r="KEV194" s="973"/>
      <c r="KEW194" s="973"/>
      <c r="KEX194" s="973"/>
      <c r="KEY194" s="973"/>
      <c r="KEZ194" s="973"/>
      <c r="KFA194" s="973"/>
      <c r="KFB194" s="973"/>
      <c r="KFC194" s="973"/>
      <c r="KFD194" s="973"/>
      <c r="KFE194" s="973"/>
      <c r="KFF194" s="973"/>
      <c r="KFG194" s="973"/>
      <c r="KFH194" s="973"/>
      <c r="KFI194" s="973"/>
      <c r="KFJ194" s="973"/>
      <c r="KFK194" s="973"/>
      <c r="KFL194" s="973"/>
      <c r="KFM194" s="973"/>
      <c r="KFN194" s="973"/>
      <c r="KFO194" s="973"/>
      <c r="KFP194" s="973"/>
      <c r="KFQ194" s="973"/>
      <c r="KFR194" s="973"/>
      <c r="KFS194" s="973"/>
      <c r="KFT194" s="973"/>
      <c r="KFU194" s="973"/>
      <c r="KFV194" s="973"/>
      <c r="KFW194" s="973"/>
      <c r="KFX194" s="973"/>
      <c r="KFY194" s="973"/>
      <c r="KFZ194" s="973"/>
      <c r="KGA194" s="973"/>
      <c r="KGB194" s="973"/>
      <c r="KGC194" s="973"/>
      <c r="KGD194" s="973"/>
      <c r="KGE194" s="973"/>
      <c r="KGF194" s="973"/>
      <c r="KGG194" s="973"/>
      <c r="KGH194" s="973"/>
      <c r="KGI194" s="973"/>
      <c r="KGJ194" s="973"/>
      <c r="KGK194" s="973"/>
      <c r="KGL194" s="973"/>
      <c r="KGM194" s="973"/>
      <c r="KGN194" s="973"/>
      <c r="KGO194" s="973"/>
      <c r="KGP194" s="973"/>
      <c r="KGQ194" s="973"/>
      <c r="KGR194" s="973"/>
      <c r="KGS194" s="973"/>
      <c r="KGT194" s="973"/>
      <c r="KGU194" s="973"/>
      <c r="KGV194" s="973"/>
      <c r="KGW194" s="973"/>
      <c r="KGX194" s="973"/>
      <c r="KGY194" s="973"/>
      <c r="KGZ194" s="973"/>
      <c r="KHA194" s="973"/>
      <c r="KHB194" s="973"/>
      <c r="KHC194" s="973"/>
      <c r="KHD194" s="973"/>
      <c r="KHE194" s="973"/>
      <c r="KHF194" s="973"/>
      <c r="KHG194" s="973"/>
      <c r="KHH194" s="973"/>
      <c r="KHI194" s="973"/>
      <c r="KHJ194" s="973"/>
      <c r="KHK194" s="973"/>
      <c r="KHL194" s="973"/>
      <c r="KHM194" s="973"/>
      <c r="KHN194" s="973"/>
      <c r="KHO194" s="973"/>
      <c r="KHP194" s="973"/>
      <c r="KHQ194" s="973"/>
      <c r="KHR194" s="973"/>
      <c r="KHS194" s="973"/>
      <c r="KHT194" s="973"/>
      <c r="KHU194" s="973"/>
      <c r="KHV194" s="973"/>
      <c r="KHW194" s="973"/>
      <c r="KHX194" s="973"/>
      <c r="KHY194" s="973"/>
      <c r="KHZ194" s="973"/>
      <c r="KIA194" s="973"/>
      <c r="KIB194" s="973"/>
      <c r="KIC194" s="973"/>
      <c r="KID194" s="973"/>
      <c r="KIE194" s="973"/>
      <c r="KIF194" s="973"/>
      <c r="KIG194" s="973"/>
      <c r="KIH194" s="973"/>
      <c r="KII194" s="973"/>
      <c r="KIJ194" s="973"/>
      <c r="KIK194" s="973"/>
      <c r="KIL194" s="973"/>
      <c r="KIM194" s="973"/>
      <c r="KIN194" s="973"/>
      <c r="KIO194" s="973"/>
      <c r="KIP194" s="973"/>
      <c r="KIQ194" s="973"/>
      <c r="KIR194" s="973"/>
      <c r="KIS194" s="973"/>
      <c r="KIT194" s="973"/>
      <c r="KIU194" s="973"/>
      <c r="KIV194" s="973"/>
      <c r="KIW194" s="973"/>
      <c r="KIX194" s="973"/>
      <c r="KIY194" s="973"/>
      <c r="KIZ194" s="973"/>
      <c r="KJA194" s="973"/>
      <c r="KJB194" s="973"/>
      <c r="KJC194" s="973"/>
      <c r="KJD194" s="973"/>
      <c r="KJE194" s="973"/>
      <c r="KJF194" s="973"/>
      <c r="KJG194" s="973"/>
      <c r="KJH194" s="973"/>
      <c r="KJI194" s="973"/>
      <c r="KJJ194" s="973"/>
      <c r="KJK194" s="973"/>
      <c r="KJL194" s="973"/>
      <c r="KJM194" s="973"/>
      <c r="KJN194" s="973"/>
      <c r="KJO194" s="973"/>
      <c r="KJP194" s="973"/>
      <c r="KJQ194" s="973"/>
      <c r="KJR194" s="973"/>
      <c r="KJS194" s="973"/>
      <c r="KJT194" s="973"/>
      <c r="KJU194" s="973"/>
      <c r="KJV194" s="973"/>
      <c r="KJW194" s="973"/>
      <c r="KJX194" s="973"/>
      <c r="KJY194" s="973"/>
      <c r="KJZ194" s="973"/>
      <c r="KKA194" s="973"/>
      <c r="KKB194" s="973"/>
      <c r="KKC194" s="973"/>
      <c r="KKD194" s="973"/>
      <c r="KKE194" s="973"/>
      <c r="KKF194" s="973"/>
      <c r="KKG194" s="973"/>
      <c r="KKH194" s="973"/>
      <c r="KKI194" s="973"/>
      <c r="KKJ194" s="973"/>
      <c r="KKK194" s="973"/>
      <c r="KKL194" s="973"/>
      <c r="KKM194" s="973"/>
      <c r="KKN194" s="973"/>
      <c r="KKO194" s="973"/>
      <c r="KKP194" s="973"/>
      <c r="KKQ194" s="973"/>
      <c r="KKR194" s="973"/>
      <c r="KKS194" s="973"/>
      <c r="KKT194" s="973"/>
      <c r="KKU194" s="973"/>
      <c r="KKV194" s="973"/>
      <c r="KKW194" s="973"/>
      <c r="KKX194" s="973"/>
      <c r="KKY194" s="973"/>
      <c r="KKZ194" s="973"/>
      <c r="KLA194" s="973"/>
      <c r="KLB194" s="973"/>
      <c r="KLC194" s="973"/>
      <c r="KLD194" s="973"/>
      <c r="KLE194" s="973"/>
      <c r="KLF194" s="973"/>
      <c r="KLG194" s="973"/>
      <c r="KLH194" s="973"/>
      <c r="KLI194" s="973"/>
      <c r="KLJ194" s="973"/>
      <c r="KLK194" s="973"/>
      <c r="KLL194" s="973"/>
      <c r="KLM194" s="973"/>
      <c r="KLN194" s="973"/>
      <c r="KLO194" s="973"/>
      <c r="KLP194" s="973"/>
      <c r="KLQ194" s="973"/>
      <c r="KLR194" s="973"/>
      <c r="KLS194" s="973"/>
      <c r="KLT194" s="973"/>
      <c r="KLU194" s="973"/>
      <c r="KLV194" s="973"/>
      <c r="KLW194" s="973"/>
      <c r="KLX194" s="973"/>
      <c r="KLY194" s="973"/>
      <c r="KLZ194" s="973"/>
      <c r="KMA194" s="973"/>
      <c r="KMB194" s="973"/>
      <c r="KMC194" s="973"/>
      <c r="KMD194" s="973"/>
      <c r="KME194" s="973"/>
      <c r="KMF194" s="973"/>
      <c r="KMG194" s="973"/>
      <c r="KMH194" s="973"/>
      <c r="KMI194" s="973"/>
      <c r="KMJ194" s="973"/>
      <c r="KMK194" s="973"/>
      <c r="KML194" s="973"/>
      <c r="KMM194" s="973"/>
      <c r="KMN194" s="973"/>
      <c r="KMO194" s="973"/>
      <c r="KMP194" s="973"/>
      <c r="KMQ194" s="973"/>
      <c r="KMR194" s="973"/>
      <c r="KMS194" s="973"/>
      <c r="KMT194" s="973"/>
      <c r="KMU194" s="973"/>
      <c r="KMV194" s="973"/>
      <c r="KMW194" s="973"/>
      <c r="KMX194" s="973"/>
      <c r="KMY194" s="973"/>
      <c r="KMZ194" s="973"/>
      <c r="KNA194" s="973"/>
      <c r="KNB194" s="973"/>
      <c r="KNC194" s="973"/>
      <c r="KND194" s="973"/>
      <c r="KNE194" s="973"/>
      <c r="KNF194" s="973"/>
      <c r="KNG194" s="973"/>
      <c r="KNH194" s="973"/>
      <c r="KNI194" s="973"/>
      <c r="KNJ194" s="973"/>
      <c r="KNK194" s="973"/>
      <c r="KNL194" s="973"/>
      <c r="KNM194" s="973"/>
      <c r="KNN194" s="973"/>
      <c r="KNO194" s="973"/>
      <c r="KNP194" s="973"/>
      <c r="KNQ194" s="973"/>
      <c r="KNR194" s="973"/>
      <c r="KNS194" s="973"/>
      <c r="KNT194" s="973"/>
      <c r="KNU194" s="973"/>
      <c r="KNV194" s="973"/>
      <c r="KNW194" s="973"/>
      <c r="KNX194" s="973"/>
      <c r="KNY194" s="973"/>
      <c r="KNZ194" s="973"/>
      <c r="KOA194" s="973"/>
      <c r="KOB194" s="973"/>
      <c r="KOC194" s="973"/>
      <c r="KOD194" s="973"/>
      <c r="KOE194" s="973"/>
      <c r="KOF194" s="973"/>
      <c r="KOG194" s="973"/>
      <c r="KOH194" s="973"/>
      <c r="KOI194" s="973"/>
      <c r="KOJ194" s="973"/>
      <c r="KOK194" s="973"/>
      <c r="KOL194" s="973"/>
      <c r="KOM194" s="973"/>
      <c r="KON194" s="973"/>
      <c r="KOO194" s="973"/>
      <c r="KOP194" s="973"/>
      <c r="KOQ194" s="973"/>
      <c r="KOR194" s="973"/>
      <c r="KOS194" s="973"/>
      <c r="KOT194" s="973"/>
      <c r="KOU194" s="973"/>
      <c r="KOV194" s="973"/>
      <c r="KOW194" s="973"/>
      <c r="KOX194" s="973"/>
      <c r="KOY194" s="973"/>
      <c r="KOZ194" s="973"/>
      <c r="KPA194" s="973"/>
      <c r="KPB194" s="973"/>
      <c r="KPC194" s="973"/>
      <c r="KPD194" s="973"/>
      <c r="KPE194" s="973"/>
      <c r="KPF194" s="973"/>
      <c r="KPG194" s="973"/>
      <c r="KPH194" s="973"/>
      <c r="KPI194" s="973"/>
      <c r="KPJ194" s="973"/>
      <c r="KPK194" s="973"/>
      <c r="KPL194" s="973"/>
      <c r="KPM194" s="973"/>
      <c r="KPN194" s="973"/>
      <c r="KPO194" s="973"/>
      <c r="KPP194" s="973"/>
      <c r="KPQ194" s="973"/>
      <c r="KPR194" s="973"/>
      <c r="KPS194" s="973"/>
      <c r="KPT194" s="973"/>
      <c r="KPU194" s="973"/>
      <c r="KPV194" s="973"/>
      <c r="KPW194" s="973"/>
      <c r="KPX194" s="973"/>
      <c r="KPY194" s="973"/>
      <c r="KPZ194" s="973"/>
      <c r="KQA194" s="973"/>
      <c r="KQB194" s="973"/>
      <c r="KQC194" s="973"/>
      <c r="KQD194" s="973"/>
      <c r="KQE194" s="973"/>
      <c r="KQF194" s="973"/>
      <c r="KQG194" s="973"/>
      <c r="KQH194" s="973"/>
      <c r="KQI194" s="973"/>
      <c r="KQJ194" s="973"/>
      <c r="KQK194" s="973"/>
      <c r="KQL194" s="973"/>
      <c r="KQM194" s="973"/>
      <c r="KQN194" s="973"/>
      <c r="KQO194" s="973"/>
      <c r="KQP194" s="973"/>
      <c r="KQQ194" s="973"/>
      <c r="KQR194" s="973"/>
      <c r="KQS194" s="973"/>
      <c r="KQT194" s="973"/>
      <c r="KQU194" s="973"/>
      <c r="KQV194" s="973"/>
      <c r="KQW194" s="973"/>
      <c r="KQX194" s="973"/>
      <c r="KQY194" s="973"/>
      <c r="KQZ194" s="973"/>
      <c r="KRA194" s="973"/>
      <c r="KRB194" s="973"/>
      <c r="KRC194" s="973"/>
      <c r="KRD194" s="973"/>
      <c r="KRE194" s="973"/>
      <c r="KRF194" s="973"/>
      <c r="KRG194" s="973"/>
      <c r="KRH194" s="973"/>
      <c r="KRI194" s="973"/>
      <c r="KRJ194" s="973"/>
      <c r="KRK194" s="973"/>
      <c r="KRL194" s="973"/>
      <c r="KRM194" s="973"/>
      <c r="KRN194" s="973"/>
      <c r="KRO194" s="973"/>
      <c r="KRP194" s="973"/>
      <c r="KRQ194" s="973"/>
      <c r="KRR194" s="973"/>
      <c r="KRS194" s="973"/>
      <c r="KRT194" s="973"/>
      <c r="KRU194" s="973"/>
      <c r="KRV194" s="973"/>
      <c r="KRW194" s="973"/>
      <c r="KRX194" s="973"/>
      <c r="KRY194" s="973"/>
      <c r="KRZ194" s="973"/>
      <c r="KSA194" s="973"/>
      <c r="KSB194" s="973"/>
      <c r="KSC194" s="973"/>
      <c r="KSD194" s="973"/>
      <c r="KSE194" s="973"/>
      <c r="KSF194" s="973"/>
      <c r="KSG194" s="973"/>
      <c r="KSH194" s="973"/>
      <c r="KSI194" s="973"/>
      <c r="KSJ194" s="973"/>
      <c r="KSK194" s="973"/>
      <c r="KSL194" s="973"/>
      <c r="KSM194" s="973"/>
      <c r="KSN194" s="973"/>
      <c r="KSO194" s="973"/>
      <c r="KSP194" s="973"/>
      <c r="KSQ194" s="973"/>
      <c r="KSR194" s="973"/>
      <c r="KSS194" s="973"/>
      <c r="KST194" s="973"/>
      <c r="KSU194" s="973"/>
      <c r="KSV194" s="973"/>
      <c r="KSW194" s="973"/>
      <c r="KSX194" s="973"/>
      <c r="KSY194" s="973"/>
      <c r="KSZ194" s="973"/>
      <c r="KTA194" s="973"/>
      <c r="KTB194" s="973"/>
      <c r="KTC194" s="973"/>
      <c r="KTD194" s="973"/>
      <c r="KTE194" s="973"/>
      <c r="KTF194" s="973"/>
      <c r="KTG194" s="973"/>
      <c r="KTH194" s="973"/>
      <c r="KTI194" s="973"/>
      <c r="KTJ194" s="973"/>
      <c r="KTK194" s="973"/>
      <c r="KTL194" s="973"/>
      <c r="KTM194" s="973"/>
      <c r="KTN194" s="973"/>
      <c r="KTO194" s="973"/>
      <c r="KTP194" s="973"/>
      <c r="KTQ194" s="973"/>
      <c r="KTR194" s="973"/>
      <c r="KTS194" s="973"/>
      <c r="KTT194" s="973"/>
      <c r="KTU194" s="973"/>
      <c r="KTV194" s="973"/>
      <c r="KTW194" s="973"/>
      <c r="KTX194" s="973"/>
      <c r="KTY194" s="973"/>
      <c r="KTZ194" s="973"/>
      <c r="KUA194" s="973"/>
      <c r="KUB194" s="973"/>
      <c r="KUC194" s="973"/>
      <c r="KUD194" s="973"/>
      <c r="KUE194" s="973"/>
      <c r="KUF194" s="973"/>
      <c r="KUG194" s="973"/>
      <c r="KUH194" s="973"/>
      <c r="KUI194" s="973"/>
      <c r="KUJ194" s="973"/>
      <c r="KUK194" s="973"/>
      <c r="KUL194" s="973"/>
      <c r="KUM194" s="973"/>
      <c r="KUN194" s="973"/>
      <c r="KUO194" s="973"/>
      <c r="KUP194" s="973"/>
      <c r="KUQ194" s="973"/>
      <c r="KUR194" s="973"/>
      <c r="KUS194" s="973"/>
      <c r="KUT194" s="973"/>
      <c r="KUU194" s="973"/>
      <c r="KUV194" s="973"/>
      <c r="KUW194" s="973"/>
      <c r="KUX194" s="973"/>
      <c r="KUY194" s="973"/>
      <c r="KUZ194" s="973"/>
      <c r="KVA194" s="973"/>
      <c r="KVB194" s="973"/>
      <c r="KVC194" s="973"/>
      <c r="KVD194" s="973"/>
      <c r="KVE194" s="973"/>
      <c r="KVF194" s="973"/>
      <c r="KVG194" s="973"/>
      <c r="KVH194" s="973"/>
      <c r="KVI194" s="973"/>
      <c r="KVJ194" s="973"/>
      <c r="KVK194" s="973"/>
      <c r="KVL194" s="973"/>
      <c r="KVM194" s="973"/>
      <c r="KVN194" s="973"/>
      <c r="KVO194" s="973"/>
      <c r="KVP194" s="973"/>
      <c r="KVQ194" s="973"/>
      <c r="KVR194" s="973"/>
      <c r="KVS194" s="973"/>
      <c r="KVT194" s="973"/>
      <c r="KVU194" s="973"/>
      <c r="KVV194" s="973"/>
      <c r="KVW194" s="973"/>
      <c r="KVX194" s="973"/>
      <c r="KVY194" s="973"/>
      <c r="KVZ194" s="973"/>
      <c r="KWA194" s="973"/>
      <c r="KWB194" s="973"/>
      <c r="KWC194" s="973"/>
      <c r="KWD194" s="973"/>
      <c r="KWE194" s="973"/>
      <c r="KWF194" s="973"/>
      <c r="KWG194" s="973"/>
      <c r="KWH194" s="973"/>
      <c r="KWI194" s="973"/>
      <c r="KWJ194" s="973"/>
      <c r="KWK194" s="973"/>
      <c r="KWL194" s="973"/>
      <c r="KWM194" s="973"/>
      <c r="KWN194" s="973"/>
      <c r="KWO194" s="973"/>
      <c r="KWP194" s="973"/>
      <c r="KWQ194" s="973"/>
      <c r="KWR194" s="973"/>
      <c r="KWS194" s="973"/>
      <c r="KWT194" s="973"/>
      <c r="KWU194" s="973"/>
      <c r="KWV194" s="973"/>
      <c r="KWW194" s="973"/>
      <c r="KWX194" s="973"/>
      <c r="KWY194" s="973"/>
      <c r="KWZ194" s="973"/>
      <c r="KXA194" s="973"/>
      <c r="KXB194" s="973"/>
      <c r="KXC194" s="973"/>
      <c r="KXD194" s="973"/>
      <c r="KXE194" s="973"/>
      <c r="KXF194" s="973"/>
      <c r="KXG194" s="973"/>
      <c r="KXH194" s="973"/>
      <c r="KXI194" s="973"/>
      <c r="KXJ194" s="973"/>
      <c r="KXK194" s="973"/>
      <c r="KXL194" s="973"/>
      <c r="KXM194" s="973"/>
      <c r="KXN194" s="973"/>
      <c r="KXO194" s="973"/>
      <c r="KXP194" s="973"/>
      <c r="KXQ194" s="973"/>
      <c r="KXR194" s="973"/>
      <c r="KXS194" s="973"/>
      <c r="KXT194" s="973"/>
      <c r="KXU194" s="973"/>
      <c r="KXV194" s="973"/>
      <c r="KXW194" s="973"/>
      <c r="KXX194" s="973"/>
      <c r="KXY194" s="973"/>
      <c r="KXZ194" s="973"/>
      <c r="KYA194" s="973"/>
      <c r="KYB194" s="973"/>
      <c r="KYC194" s="973"/>
      <c r="KYD194" s="973"/>
      <c r="KYE194" s="973"/>
      <c r="KYF194" s="973"/>
      <c r="KYG194" s="973"/>
      <c r="KYH194" s="973"/>
      <c r="KYI194" s="973"/>
      <c r="KYJ194" s="973"/>
      <c r="KYK194" s="973"/>
      <c r="KYL194" s="973"/>
      <c r="KYM194" s="973"/>
      <c r="KYN194" s="973"/>
      <c r="KYO194" s="973"/>
      <c r="KYP194" s="973"/>
      <c r="KYQ194" s="973"/>
      <c r="KYR194" s="973"/>
      <c r="KYS194" s="973"/>
      <c r="KYT194" s="973"/>
      <c r="KYU194" s="973"/>
      <c r="KYV194" s="973"/>
      <c r="KYW194" s="973"/>
      <c r="KYX194" s="973"/>
      <c r="KYY194" s="973"/>
      <c r="KYZ194" s="973"/>
      <c r="KZA194" s="973"/>
      <c r="KZB194" s="973"/>
      <c r="KZC194" s="973"/>
      <c r="KZD194" s="973"/>
      <c r="KZE194" s="973"/>
      <c r="KZF194" s="973"/>
      <c r="KZG194" s="973"/>
      <c r="KZH194" s="973"/>
      <c r="KZI194" s="973"/>
      <c r="KZJ194" s="973"/>
      <c r="KZK194" s="973"/>
      <c r="KZL194" s="973"/>
      <c r="KZM194" s="973"/>
      <c r="KZN194" s="973"/>
      <c r="KZO194" s="973"/>
      <c r="KZP194" s="973"/>
      <c r="KZQ194" s="973"/>
      <c r="KZR194" s="973"/>
      <c r="KZS194" s="973"/>
      <c r="KZT194" s="973"/>
      <c r="KZU194" s="973"/>
      <c r="KZV194" s="973"/>
      <c r="KZW194" s="973"/>
      <c r="KZX194" s="973"/>
      <c r="KZY194" s="973"/>
      <c r="KZZ194" s="973"/>
      <c r="LAA194" s="973"/>
      <c r="LAB194" s="973"/>
      <c r="LAC194" s="973"/>
      <c r="LAD194" s="973"/>
      <c r="LAE194" s="973"/>
      <c r="LAF194" s="973"/>
      <c r="LAG194" s="973"/>
      <c r="LAH194" s="973"/>
      <c r="LAI194" s="973"/>
      <c r="LAJ194" s="973"/>
      <c r="LAK194" s="973"/>
      <c r="LAL194" s="973"/>
      <c r="LAM194" s="973"/>
      <c r="LAN194" s="973"/>
      <c r="LAO194" s="973"/>
      <c r="LAP194" s="973"/>
      <c r="LAQ194" s="973"/>
      <c r="LAR194" s="973"/>
      <c r="LAS194" s="973"/>
      <c r="LAT194" s="973"/>
      <c r="LAU194" s="973"/>
      <c r="LAV194" s="973"/>
      <c r="LAW194" s="973"/>
      <c r="LAX194" s="973"/>
      <c r="LAY194" s="973"/>
      <c r="LAZ194" s="973"/>
      <c r="LBA194" s="973"/>
      <c r="LBB194" s="973"/>
      <c r="LBC194" s="973"/>
      <c r="LBD194" s="973"/>
      <c r="LBE194" s="973"/>
      <c r="LBF194" s="973"/>
      <c r="LBG194" s="973"/>
      <c r="LBH194" s="973"/>
      <c r="LBI194" s="973"/>
      <c r="LBJ194" s="973"/>
      <c r="LBK194" s="973"/>
      <c r="LBL194" s="973"/>
      <c r="LBM194" s="973"/>
      <c r="LBN194" s="973"/>
      <c r="LBO194" s="973"/>
      <c r="LBP194" s="973"/>
      <c r="LBQ194" s="973"/>
      <c r="LBR194" s="973"/>
      <c r="LBS194" s="973"/>
      <c r="LBT194" s="973"/>
      <c r="LBU194" s="973"/>
      <c r="LBV194" s="973"/>
      <c r="LBW194" s="973"/>
      <c r="LBX194" s="973"/>
      <c r="LBY194" s="973"/>
      <c r="LBZ194" s="973"/>
      <c r="LCA194" s="973"/>
      <c r="LCB194" s="973"/>
      <c r="LCC194" s="973"/>
      <c r="LCD194" s="973"/>
      <c r="LCE194" s="973"/>
      <c r="LCF194" s="973"/>
      <c r="LCG194" s="973"/>
      <c r="LCH194" s="973"/>
      <c r="LCI194" s="973"/>
      <c r="LCJ194" s="973"/>
      <c r="LCK194" s="973"/>
      <c r="LCL194" s="973"/>
      <c r="LCM194" s="973"/>
      <c r="LCN194" s="973"/>
      <c r="LCO194" s="973"/>
      <c r="LCP194" s="973"/>
      <c r="LCQ194" s="973"/>
      <c r="LCR194" s="973"/>
      <c r="LCS194" s="973"/>
      <c r="LCT194" s="973"/>
      <c r="LCU194" s="973"/>
      <c r="LCV194" s="973"/>
      <c r="LCW194" s="973"/>
      <c r="LCX194" s="973"/>
      <c r="LCY194" s="973"/>
      <c r="LCZ194" s="973"/>
      <c r="LDA194" s="973"/>
      <c r="LDB194" s="973"/>
      <c r="LDC194" s="973"/>
      <c r="LDD194" s="973"/>
      <c r="LDE194" s="973"/>
      <c r="LDF194" s="973"/>
      <c r="LDG194" s="973"/>
      <c r="LDH194" s="973"/>
      <c r="LDI194" s="973"/>
      <c r="LDJ194" s="973"/>
      <c r="LDK194" s="973"/>
      <c r="LDL194" s="973"/>
      <c r="LDM194" s="973"/>
      <c r="LDN194" s="973"/>
      <c r="LDO194" s="973"/>
      <c r="LDP194" s="973"/>
      <c r="LDQ194" s="973"/>
      <c r="LDR194" s="973"/>
      <c r="LDS194" s="973"/>
      <c r="LDT194" s="973"/>
      <c r="LDU194" s="973"/>
      <c r="LDV194" s="973"/>
      <c r="LDW194" s="973"/>
      <c r="LDX194" s="973"/>
      <c r="LDY194" s="973"/>
      <c r="LDZ194" s="973"/>
      <c r="LEA194" s="973"/>
      <c r="LEB194" s="973"/>
      <c r="LEC194" s="973"/>
      <c r="LED194" s="973"/>
      <c r="LEE194" s="973"/>
      <c r="LEF194" s="973"/>
      <c r="LEG194" s="973"/>
      <c r="LEH194" s="973"/>
      <c r="LEI194" s="973"/>
      <c r="LEJ194" s="973"/>
      <c r="LEK194" s="973"/>
      <c r="LEL194" s="973"/>
      <c r="LEM194" s="973"/>
      <c r="LEN194" s="973"/>
      <c r="LEO194" s="973"/>
      <c r="LEP194" s="973"/>
      <c r="LEQ194" s="973"/>
      <c r="LER194" s="973"/>
      <c r="LES194" s="973"/>
      <c r="LET194" s="973"/>
      <c r="LEU194" s="973"/>
      <c r="LEV194" s="973"/>
      <c r="LEW194" s="973"/>
      <c r="LEX194" s="973"/>
      <c r="LEY194" s="973"/>
      <c r="LEZ194" s="973"/>
      <c r="LFA194" s="973"/>
      <c r="LFB194" s="973"/>
      <c r="LFC194" s="973"/>
      <c r="LFD194" s="973"/>
      <c r="LFE194" s="973"/>
      <c r="LFF194" s="973"/>
      <c r="LFG194" s="973"/>
      <c r="LFH194" s="973"/>
      <c r="LFI194" s="973"/>
      <c r="LFJ194" s="973"/>
      <c r="LFK194" s="973"/>
      <c r="LFL194" s="973"/>
      <c r="LFM194" s="973"/>
      <c r="LFN194" s="973"/>
      <c r="LFO194" s="973"/>
      <c r="LFP194" s="973"/>
      <c r="LFQ194" s="973"/>
      <c r="LFR194" s="973"/>
      <c r="LFS194" s="973"/>
      <c r="LFT194" s="973"/>
      <c r="LFU194" s="973"/>
      <c r="LFV194" s="973"/>
      <c r="LFW194" s="973"/>
      <c r="LFX194" s="973"/>
      <c r="LFY194" s="973"/>
      <c r="LFZ194" s="973"/>
      <c r="LGA194" s="973"/>
      <c r="LGB194" s="973"/>
      <c r="LGC194" s="973"/>
      <c r="LGD194" s="973"/>
      <c r="LGE194" s="973"/>
      <c r="LGF194" s="973"/>
      <c r="LGG194" s="973"/>
      <c r="LGH194" s="973"/>
      <c r="LGI194" s="973"/>
      <c r="LGJ194" s="973"/>
      <c r="LGK194" s="973"/>
      <c r="LGL194" s="973"/>
      <c r="LGM194" s="973"/>
      <c r="LGN194" s="973"/>
      <c r="LGO194" s="973"/>
      <c r="LGP194" s="973"/>
      <c r="LGQ194" s="973"/>
      <c r="LGR194" s="973"/>
      <c r="LGS194" s="973"/>
      <c r="LGT194" s="973"/>
      <c r="LGU194" s="973"/>
      <c r="LGV194" s="973"/>
      <c r="LGW194" s="973"/>
      <c r="LGX194" s="973"/>
      <c r="LGY194" s="973"/>
      <c r="LGZ194" s="973"/>
      <c r="LHA194" s="973"/>
      <c r="LHB194" s="973"/>
      <c r="LHC194" s="973"/>
      <c r="LHD194" s="973"/>
      <c r="LHE194" s="973"/>
      <c r="LHF194" s="973"/>
      <c r="LHG194" s="973"/>
      <c r="LHH194" s="973"/>
      <c r="LHI194" s="973"/>
      <c r="LHJ194" s="973"/>
      <c r="LHK194" s="973"/>
      <c r="LHL194" s="973"/>
      <c r="LHM194" s="973"/>
      <c r="LHN194" s="973"/>
      <c r="LHO194" s="973"/>
      <c r="LHP194" s="973"/>
      <c r="LHQ194" s="973"/>
      <c r="LHR194" s="973"/>
      <c r="LHS194" s="973"/>
      <c r="LHT194" s="973"/>
      <c r="LHU194" s="973"/>
      <c r="LHV194" s="973"/>
      <c r="LHW194" s="973"/>
      <c r="LHX194" s="973"/>
      <c r="LHY194" s="973"/>
      <c r="LHZ194" s="973"/>
      <c r="LIA194" s="973"/>
      <c r="LIB194" s="973"/>
      <c r="LIC194" s="973"/>
      <c r="LID194" s="973"/>
      <c r="LIE194" s="973"/>
      <c r="LIF194" s="973"/>
      <c r="LIG194" s="973"/>
      <c r="LIH194" s="973"/>
      <c r="LII194" s="973"/>
      <c r="LIJ194" s="973"/>
      <c r="LIK194" s="973"/>
      <c r="LIL194" s="973"/>
      <c r="LIM194" s="973"/>
      <c r="LIN194" s="973"/>
      <c r="LIO194" s="973"/>
      <c r="LIP194" s="973"/>
      <c r="LIQ194" s="973"/>
      <c r="LIR194" s="973"/>
      <c r="LIS194" s="973"/>
      <c r="LIT194" s="973"/>
      <c r="LIU194" s="973"/>
      <c r="LIV194" s="973"/>
      <c r="LIW194" s="973"/>
      <c r="LIX194" s="973"/>
      <c r="LIY194" s="973"/>
      <c r="LIZ194" s="973"/>
      <c r="LJA194" s="973"/>
      <c r="LJB194" s="973"/>
      <c r="LJC194" s="973"/>
      <c r="LJD194" s="973"/>
      <c r="LJE194" s="973"/>
      <c r="LJF194" s="973"/>
      <c r="LJG194" s="973"/>
      <c r="LJH194" s="973"/>
      <c r="LJI194" s="973"/>
      <c r="LJJ194" s="973"/>
      <c r="LJK194" s="973"/>
      <c r="LJL194" s="973"/>
      <c r="LJM194" s="973"/>
      <c r="LJN194" s="973"/>
      <c r="LJO194" s="973"/>
      <c r="LJP194" s="973"/>
      <c r="LJQ194" s="973"/>
      <c r="LJR194" s="973"/>
      <c r="LJS194" s="973"/>
      <c r="LJT194" s="973"/>
      <c r="LJU194" s="973"/>
      <c r="LJV194" s="973"/>
      <c r="LJW194" s="973"/>
      <c r="LJX194" s="973"/>
      <c r="LJY194" s="973"/>
      <c r="LJZ194" s="973"/>
      <c r="LKA194" s="973"/>
      <c r="LKB194" s="973"/>
      <c r="LKC194" s="973"/>
      <c r="LKD194" s="973"/>
      <c r="LKE194" s="973"/>
      <c r="LKF194" s="973"/>
      <c r="LKG194" s="973"/>
      <c r="LKH194" s="973"/>
      <c r="LKI194" s="973"/>
      <c r="LKJ194" s="973"/>
      <c r="LKK194" s="973"/>
      <c r="LKL194" s="973"/>
      <c r="LKM194" s="973"/>
      <c r="LKN194" s="973"/>
      <c r="LKO194" s="973"/>
      <c r="LKP194" s="973"/>
      <c r="LKQ194" s="973"/>
      <c r="LKR194" s="973"/>
      <c r="LKS194" s="973"/>
      <c r="LKT194" s="973"/>
      <c r="LKU194" s="973"/>
      <c r="LKV194" s="973"/>
      <c r="LKW194" s="973"/>
      <c r="LKX194" s="973"/>
      <c r="LKY194" s="973"/>
      <c r="LKZ194" s="973"/>
      <c r="LLA194" s="973"/>
      <c r="LLB194" s="973"/>
      <c r="LLC194" s="973"/>
      <c r="LLD194" s="973"/>
      <c r="LLE194" s="973"/>
      <c r="LLF194" s="973"/>
      <c r="LLG194" s="973"/>
      <c r="LLH194" s="973"/>
      <c r="LLI194" s="973"/>
      <c r="LLJ194" s="973"/>
      <c r="LLK194" s="973"/>
      <c r="LLL194" s="973"/>
      <c r="LLM194" s="973"/>
      <c r="LLN194" s="973"/>
      <c r="LLO194" s="973"/>
      <c r="LLP194" s="973"/>
      <c r="LLQ194" s="973"/>
      <c r="LLR194" s="973"/>
      <c r="LLS194" s="973"/>
      <c r="LLT194" s="973"/>
      <c r="LLU194" s="973"/>
      <c r="LLV194" s="973"/>
      <c r="LLW194" s="973"/>
      <c r="LLX194" s="973"/>
      <c r="LLY194" s="973"/>
      <c r="LLZ194" s="973"/>
      <c r="LMA194" s="973"/>
      <c r="LMB194" s="973"/>
      <c r="LMC194" s="973"/>
      <c r="LMD194" s="973"/>
      <c r="LME194" s="973"/>
      <c r="LMF194" s="973"/>
      <c r="LMG194" s="973"/>
      <c r="LMH194" s="973"/>
      <c r="LMI194" s="973"/>
      <c r="LMJ194" s="973"/>
      <c r="LMK194" s="973"/>
      <c r="LML194" s="973"/>
      <c r="LMM194" s="973"/>
      <c r="LMN194" s="973"/>
      <c r="LMO194" s="973"/>
      <c r="LMP194" s="973"/>
      <c r="LMQ194" s="973"/>
      <c r="LMR194" s="973"/>
      <c r="LMS194" s="973"/>
      <c r="LMT194" s="973"/>
      <c r="LMU194" s="973"/>
      <c r="LMV194" s="973"/>
      <c r="LMW194" s="973"/>
      <c r="LMX194" s="973"/>
      <c r="LMY194" s="973"/>
      <c r="LMZ194" s="973"/>
      <c r="LNA194" s="973"/>
      <c r="LNB194" s="973"/>
      <c r="LNC194" s="973"/>
      <c r="LND194" s="973"/>
      <c r="LNE194" s="973"/>
      <c r="LNF194" s="973"/>
      <c r="LNG194" s="973"/>
      <c r="LNH194" s="973"/>
      <c r="LNI194" s="973"/>
      <c r="LNJ194" s="973"/>
      <c r="LNK194" s="973"/>
      <c r="LNL194" s="973"/>
      <c r="LNM194" s="973"/>
      <c r="LNN194" s="973"/>
      <c r="LNO194" s="973"/>
      <c r="LNP194" s="973"/>
      <c r="LNQ194" s="973"/>
      <c r="LNR194" s="973"/>
      <c r="LNS194" s="973"/>
      <c r="LNT194" s="973"/>
      <c r="LNU194" s="973"/>
      <c r="LNV194" s="973"/>
      <c r="LNW194" s="973"/>
      <c r="LNX194" s="973"/>
      <c r="LNY194" s="973"/>
      <c r="LNZ194" s="973"/>
      <c r="LOA194" s="973"/>
      <c r="LOB194" s="973"/>
      <c r="LOC194" s="973"/>
      <c r="LOD194" s="973"/>
      <c r="LOE194" s="973"/>
      <c r="LOF194" s="973"/>
      <c r="LOG194" s="973"/>
      <c r="LOH194" s="973"/>
      <c r="LOI194" s="973"/>
      <c r="LOJ194" s="973"/>
      <c r="LOK194" s="973"/>
      <c r="LOL194" s="973"/>
      <c r="LOM194" s="973"/>
      <c r="LON194" s="973"/>
      <c r="LOO194" s="973"/>
      <c r="LOP194" s="973"/>
      <c r="LOQ194" s="973"/>
      <c r="LOR194" s="973"/>
      <c r="LOS194" s="973"/>
      <c r="LOT194" s="973"/>
      <c r="LOU194" s="973"/>
      <c r="LOV194" s="973"/>
      <c r="LOW194" s="973"/>
      <c r="LOX194" s="973"/>
      <c r="LOY194" s="973"/>
      <c r="LOZ194" s="973"/>
      <c r="LPA194" s="973"/>
      <c r="LPB194" s="973"/>
      <c r="LPC194" s="973"/>
      <c r="LPD194" s="973"/>
      <c r="LPE194" s="973"/>
      <c r="LPF194" s="973"/>
      <c r="LPG194" s="973"/>
      <c r="LPH194" s="973"/>
      <c r="LPI194" s="973"/>
      <c r="LPJ194" s="973"/>
      <c r="LPK194" s="973"/>
      <c r="LPL194" s="973"/>
      <c r="LPM194" s="973"/>
      <c r="LPN194" s="973"/>
      <c r="LPO194" s="973"/>
      <c r="LPP194" s="973"/>
      <c r="LPQ194" s="973"/>
      <c r="LPR194" s="973"/>
      <c r="LPS194" s="973"/>
      <c r="LPT194" s="973"/>
      <c r="LPU194" s="973"/>
      <c r="LPV194" s="973"/>
      <c r="LPW194" s="973"/>
      <c r="LPX194" s="973"/>
      <c r="LPY194" s="973"/>
      <c r="LPZ194" s="973"/>
      <c r="LQA194" s="973"/>
      <c r="LQB194" s="973"/>
      <c r="LQC194" s="973"/>
      <c r="LQD194" s="973"/>
      <c r="LQE194" s="973"/>
      <c r="LQF194" s="973"/>
      <c r="LQG194" s="973"/>
      <c r="LQH194" s="973"/>
      <c r="LQI194" s="973"/>
      <c r="LQJ194" s="973"/>
      <c r="LQK194" s="973"/>
      <c r="LQL194" s="973"/>
      <c r="LQM194" s="973"/>
      <c r="LQN194" s="973"/>
      <c r="LQO194" s="973"/>
      <c r="LQP194" s="973"/>
      <c r="LQQ194" s="973"/>
      <c r="LQR194" s="973"/>
      <c r="LQS194" s="973"/>
      <c r="LQT194" s="973"/>
      <c r="LQU194" s="973"/>
      <c r="LQV194" s="973"/>
      <c r="LQW194" s="973"/>
      <c r="LQX194" s="973"/>
      <c r="LQY194" s="973"/>
      <c r="LQZ194" s="973"/>
      <c r="LRA194" s="973"/>
      <c r="LRB194" s="973"/>
      <c r="LRC194" s="973"/>
      <c r="LRD194" s="973"/>
      <c r="LRE194" s="973"/>
      <c r="LRF194" s="973"/>
      <c r="LRG194" s="973"/>
      <c r="LRH194" s="973"/>
      <c r="LRI194" s="973"/>
      <c r="LRJ194" s="973"/>
      <c r="LRK194" s="973"/>
      <c r="LRL194" s="973"/>
      <c r="LRM194" s="973"/>
      <c r="LRN194" s="973"/>
      <c r="LRO194" s="973"/>
      <c r="LRP194" s="973"/>
      <c r="LRQ194" s="973"/>
      <c r="LRR194" s="973"/>
      <c r="LRS194" s="973"/>
      <c r="LRT194" s="973"/>
      <c r="LRU194" s="973"/>
      <c r="LRV194" s="973"/>
      <c r="LRW194" s="973"/>
      <c r="LRX194" s="973"/>
      <c r="LRY194" s="973"/>
      <c r="LRZ194" s="973"/>
      <c r="LSA194" s="973"/>
      <c r="LSB194" s="973"/>
      <c r="LSC194" s="973"/>
      <c r="LSD194" s="973"/>
      <c r="LSE194" s="973"/>
      <c r="LSF194" s="973"/>
      <c r="LSG194" s="973"/>
      <c r="LSH194" s="973"/>
      <c r="LSI194" s="973"/>
      <c r="LSJ194" s="973"/>
      <c r="LSK194" s="973"/>
      <c r="LSL194" s="973"/>
      <c r="LSM194" s="973"/>
      <c r="LSN194" s="973"/>
      <c r="LSO194" s="973"/>
      <c r="LSP194" s="973"/>
      <c r="LSQ194" s="973"/>
      <c r="LSR194" s="973"/>
      <c r="LSS194" s="973"/>
      <c r="LST194" s="973"/>
      <c r="LSU194" s="973"/>
      <c r="LSV194" s="973"/>
      <c r="LSW194" s="973"/>
      <c r="LSX194" s="973"/>
      <c r="LSY194" s="973"/>
      <c r="LSZ194" s="973"/>
      <c r="LTA194" s="973"/>
      <c r="LTB194" s="973"/>
      <c r="LTC194" s="973"/>
      <c r="LTD194" s="973"/>
      <c r="LTE194" s="973"/>
      <c r="LTF194" s="973"/>
      <c r="LTG194" s="973"/>
      <c r="LTH194" s="973"/>
      <c r="LTI194" s="973"/>
      <c r="LTJ194" s="973"/>
      <c r="LTK194" s="973"/>
      <c r="LTL194" s="973"/>
      <c r="LTM194" s="973"/>
      <c r="LTN194" s="973"/>
      <c r="LTO194" s="973"/>
      <c r="LTP194" s="973"/>
      <c r="LTQ194" s="973"/>
      <c r="LTR194" s="973"/>
      <c r="LTS194" s="973"/>
      <c r="LTT194" s="973"/>
      <c r="LTU194" s="973"/>
      <c r="LTV194" s="973"/>
      <c r="LTW194" s="973"/>
      <c r="LTX194" s="973"/>
      <c r="LTY194" s="973"/>
      <c r="LTZ194" s="973"/>
      <c r="LUA194" s="973"/>
      <c r="LUB194" s="973"/>
      <c r="LUC194" s="973"/>
      <c r="LUD194" s="973"/>
      <c r="LUE194" s="973"/>
      <c r="LUF194" s="973"/>
      <c r="LUG194" s="973"/>
      <c r="LUH194" s="973"/>
      <c r="LUI194" s="973"/>
      <c r="LUJ194" s="973"/>
      <c r="LUK194" s="973"/>
      <c r="LUL194" s="973"/>
      <c r="LUM194" s="973"/>
      <c r="LUN194" s="973"/>
      <c r="LUO194" s="973"/>
      <c r="LUP194" s="973"/>
      <c r="LUQ194" s="973"/>
      <c r="LUR194" s="973"/>
      <c r="LUS194" s="973"/>
      <c r="LUT194" s="973"/>
      <c r="LUU194" s="973"/>
      <c r="LUV194" s="973"/>
      <c r="LUW194" s="973"/>
      <c r="LUX194" s="973"/>
      <c r="LUY194" s="973"/>
      <c r="LUZ194" s="973"/>
      <c r="LVA194" s="973"/>
      <c r="LVB194" s="973"/>
      <c r="LVC194" s="973"/>
      <c r="LVD194" s="973"/>
      <c r="LVE194" s="973"/>
      <c r="LVF194" s="973"/>
      <c r="LVG194" s="973"/>
      <c r="LVH194" s="973"/>
      <c r="LVI194" s="973"/>
      <c r="LVJ194" s="973"/>
      <c r="LVK194" s="973"/>
      <c r="LVL194" s="973"/>
      <c r="LVM194" s="973"/>
      <c r="LVN194" s="973"/>
      <c r="LVO194" s="973"/>
      <c r="LVP194" s="973"/>
      <c r="LVQ194" s="973"/>
      <c r="LVR194" s="973"/>
      <c r="LVS194" s="973"/>
      <c r="LVT194" s="973"/>
      <c r="LVU194" s="973"/>
      <c r="LVV194" s="973"/>
      <c r="LVW194" s="973"/>
      <c r="LVX194" s="973"/>
      <c r="LVY194" s="973"/>
      <c r="LVZ194" s="973"/>
      <c r="LWA194" s="973"/>
      <c r="LWB194" s="973"/>
      <c r="LWC194" s="973"/>
      <c r="LWD194" s="973"/>
      <c r="LWE194" s="973"/>
      <c r="LWF194" s="973"/>
      <c r="LWG194" s="973"/>
      <c r="LWH194" s="973"/>
      <c r="LWI194" s="973"/>
      <c r="LWJ194" s="973"/>
      <c r="LWK194" s="973"/>
      <c r="LWL194" s="973"/>
      <c r="LWM194" s="973"/>
      <c r="LWN194" s="973"/>
      <c r="LWO194" s="973"/>
      <c r="LWP194" s="973"/>
      <c r="LWQ194" s="973"/>
      <c r="LWR194" s="973"/>
      <c r="LWS194" s="973"/>
      <c r="LWT194" s="973"/>
      <c r="LWU194" s="973"/>
      <c r="LWV194" s="973"/>
      <c r="LWW194" s="973"/>
      <c r="LWX194" s="973"/>
      <c r="LWY194" s="973"/>
      <c r="LWZ194" s="973"/>
      <c r="LXA194" s="973"/>
      <c r="LXB194" s="973"/>
      <c r="LXC194" s="973"/>
      <c r="LXD194" s="973"/>
      <c r="LXE194" s="973"/>
      <c r="LXF194" s="973"/>
      <c r="LXG194" s="973"/>
      <c r="LXH194" s="973"/>
      <c r="LXI194" s="973"/>
      <c r="LXJ194" s="973"/>
      <c r="LXK194" s="973"/>
      <c r="LXL194" s="973"/>
      <c r="LXM194" s="973"/>
      <c r="LXN194" s="973"/>
      <c r="LXO194" s="973"/>
      <c r="LXP194" s="973"/>
      <c r="LXQ194" s="973"/>
      <c r="LXR194" s="973"/>
      <c r="LXS194" s="973"/>
      <c r="LXT194" s="973"/>
      <c r="LXU194" s="973"/>
      <c r="LXV194" s="973"/>
      <c r="LXW194" s="973"/>
      <c r="LXX194" s="973"/>
      <c r="LXY194" s="973"/>
      <c r="LXZ194" s="973"/>
      <c r="LYA194" s="973"/>
      <c r="LYB194" s="973"/>
      <c r="LYC194" s="973"/>
      <c r="LYD194" s="973"/>
      <c r="LYE194" s="973"/>
      <c r="LYF194" s="973"/>
      <c r="LYG194" s="973"/>
      <c r="LYH194" s="973"/>
      <c r="LYI194" s="973"/>
      <c r="LYJ194" s="973"/>
      <c r="LYK194" s="973"/>
      <c r="LYL194" s="973"/>
      <c r="LYM194" s="973"/>
      <c r="LYN194" s="973"/>
      <c r="LYO194" s="973"/>
      <c r="LYP194" s="973"/>
      <c r="LYQ194" s="973"/>
      <c r="LYR194" s="973"/>
      <c r="LYS194" s="973"/>
      <c r="LYT194" s="973"/>
      <c r="LYU194" s="973"/>
      <c r="LYV194" s="973"/>
      <c r="LYW194" s="973"/>
      <c r="LYX194" s="973"/>
      <c r="LYY194" s="973"/>
      <c r="LYZ194" s="973"/>
      <c r="LZA194" s="973"/>
      <c r="LZB194" s="973"/>
      <c r="LZC194" s="973"/>
      <c r="LZD194" s="973"/>
      <c r="LZE194" s="973"/>
      <c r="LZF194" s="973"/>
      <c r="LZG194" s="973"/>
      <c r="LZH194" s="973"/>
      <c r="LZI194" s="973"/>
      <c r="LZJ194" s="973"/>
      <c r="LZK194" s="973"/>
      <c r="LZL194" s="973"/>
      <c r="LZM194" s="973"/>
      <c r="LZN194" s="973"/>
      <c r="LZO194" s="973"/>
      <c r="LZP194" s="973"/>
      <c r="LZQ194" s="973"/>
      <c r="LZR194" s="973"/>
      <c r="LZS194" s="973"/>
      <c r="LZT194" s="973"/>
      <c r="LZU194" s="973"/>
      <c r="LZV194" s="973"/>
      <c r="LZW194" s="973"/>
      <c r="LZX194" s="973"/>
      <c r="LZY194" s="973"/>
      <c r="LZZ194" s="973"/>
      <c r="MAA194" s="973"/>
      <c r="MAB194" s="973"/>
      <c r="MAC194" s="973"/>
      <c r="MAD194" s="973"/>
      <c r="MAE194" s="973"/>
      <c r="MAF194" s="973"/>
      <c r="MAG194" s="973"/>
      <c r="MAH194" s="973"/>
      <c r="MAI194" s="973"/>
      <c r="MAJ194" s="973"/>
      <c r="MAK194" s="973"/>
      <c r="MAL194" s="973"/>
      <c r="MAM194" s="973"/>
      <c r="MAN194" s="973"/>
      <c r="MAO194" s="973"/>
      <c r="MAP194" s="973"/>
      <c r="MAQ194" s="973"/>
      <c r="MAR194" s="973"/>
      <c r="MAS194" s="973"/>
      <c r="MAT194" s="973"/>
      <c r="MAU194" s="973"/>
      <c r="MAV194" s="973"/>
      <c r="MAW194" s="973"/>
      <c r="MAX194" s="973"/>
      <c r="MAY194" s="973"/>
      <c r="MAZ194" s="973"/>
      <c r="MBA194" s="973"/>
      <c r="MBB194" s="973"/>
      <c r="MBC194" s="973"/>
      <c r="MBD194" s="973"/>
      <c r="MBE194" s="973"/>
      <c r="MBF194" s="973"/>
      <c r="MBG194" s="973"/>
      <c r="MBH194" s="973"/>
      <c r="MBI194" s="973"/>
      <c r="MBJ194" s="973"/>
      <c r="MBK194" s="973"/>
      <c r="MBL194" s="973"/>
      <c r="MBM194" s="973"/>
      <c r="MBN194" s="973"/>
      <c r="MBO194" s="973"/>
      <c r="MBP194" s="973"/>
      <c r="MBQ194" s="973"/>
      <c r="MBR194" s="973"/>
      <c r="MBS194" s="973"/>
      <c r="MBT194" s="973"/>
      <c r="MBU194" s="973"/>
      <c r="MBV194" s="973"/>
      <c r="MBW194" s="973"/>
      <c r="MBX194" s="973"/>
      <c r="MBY194" s="973"/>
      <c r="MBZ194" s="973"/>
      <c r="MCA194" s="973"/>
      <c r="MCB194" s="973"/>
      <c r="MCC194" s="973"/>
      <c r="MCD194" s="973"/>
      <c r="MCE194" s="973"/>
      <c r="MCF194" s="973"/>
      <c r="MCG194" s="973"/>
      <c r="MCH194" s="973"/>
      <c r="MCI194" s="973"/>
      <c r="MCJ194" s="973"/>
      <c r="MCK194" s="973"/>
      <c r="MCL194" s="973"/>
      <c r="MCM194" s="973"/>
      <c r="MCN194" s="973"/>
      <c r="MCO194" s="973"/>
      <c r="MCP194" s="973"/>
      <c r="MCQ194" s="973"/>
      <c r="MCR194" s="973"/>
      <c r="MCS194" s="973"/>
      <c r="MCT194" s="973"/>
      <c r="MCU194" s="973"/>
      <c r="MCV194" s="973"/>
      <c r="MCW194" s="973"/>
      <c r="MCX194" s="973"/>
      <c r="MCY194" s="973"/>
      <c r="MCZ194" s="973"/>
      <c r="MDA194" s="973"/>
      <c r="MDB194" s="973"/>
      <c r="MDC194" s="973"/>
      <c r="MDD194" s="973"/>
      <c r="MDE194" s="973"/>
      <c r="MDF194" s="973"/>
      <c r="MDG194" s="973"/>
      <c r="MDH194" s="973"/>
      <c r="MDI194" s="973"/>
      <c r="MDJ194" s="973"/>
      <c r="MDK194" s="973"/>
      <c r="MDL194" s="973"/>
      <c r="MDM194" s="973"/>
      <c r="MDN194" s="973"/>
      <c r="MDO194" s="973"/>
      <c r="MDP194" s="973"/>
      <c r="MDQ194" s="973"/>
      <c r="MDR194" s="973"/>
      <c r="MDS194" s="973"/>
      <c r="MDT194" s="973"/>
      <c r="MDU194" s="973"/>
      <c r="MDV194" s="973"/>
      <c r="MDW194" s="973"/>
      <c r="MDX194" s="973"/>
      <c r="MDY194" s="973"/>
      <c r="MDZ194" s="973"/>
      <c r="MEA194" s="973"/>
      <c r="MEB194" s="973"/>
      <c r="MEC194" s="973"/>
      <c r="MED194" s="973"/>
      <c r="MEE194" s="973"/>
      <c r="MEF194" s="973"/>
      <c r="MEG194" s="973"/>
      <c r="MEH194" s="973"/>
      <c r="MEI194" s="973"/>
      <c r="MEJ194" s="973"/>
      <c r="MEK194" s="973"/>
      <c r="MEL194" s="973"/>
      <c r="MEM194" s="973"/>
      <c r="MEN194" s="973"/>
      <c r="MEO194" s="973"/>
      <c r="MEP194" s="973"/>
      <c r="MEQ194" s="973"/>
      <c r="MER194" s="973"/>
      <c r="MES194" s="973"/>
      <c r="MET194" s="973"/>
      <c r="MEU194" s="973"/>
      <c r="MEV194" s="973"/>
      <c r="MEW194" s="973"/>
      <c r="MEX194" s="973"/>
      <c r="MEY194" s="973"/>
      <c r="MEZ194" s="973"/>
      <c r="MFA194" s="973"/>
      <c r="MFB194" s="973"/>
      <c r="MFC194" s="973"/>
      <c r="MFD194" s="973"/>
      <c r="MFE194" s="973"/>
      <c r="MFF194" s="973"/>
      <c r="MFG194" s="973"/>
      <c r="MFH194" s="973"/>
      <c r="MFI194" s="973"/>
      <c r="MFJ194" s="973"/>
      <c r="MFK194" s="973"/>
      <c r="MFL194" s="973"/>
      <c r="MFM194" s="973"/>
      <c r="MFN194" s="973"/>
      <c r="MFO194" s="973"/>
      <c r="MFP194" s="973"/>
      <c r="MFQ194" s="973"/>
      <c r="MFR194" s="973"/>
      <c r="MFS194" s="973"/>
      <c r="MFT194" s="973"/>
      <c r="MFU194" s="973"/>
      <c r="MFV194" s="973"/>
      <c r="MFW194" s="973"/>
      <c r="MFX194" s="973"/>
      <c r="MFY194" s="973"/>
      <c r="MFZ194" s="973"/>
      <c r="MGA194" s="973"/>
      <c r="MGB194" s="973"/>
      <c r="MGC194" s="973"/>
      <c r="MGD194" s="973"/>
      <c r="MGE194" s="973"/>
      <c r="MGF194" s="973"/>
      <c r="MGG194" s="973"/>
      <c r="MGH194" s="973"/>
      <c r="MGI194" s="973"/>
      <c r="MGJ194" s="973"/>
      <c r="MGK194" s="973"/>
      <c r="MGL194" s="973"/>
      <c r="MGM194" s="973"/>
      <c r="MGN194" s="973"/>
      <c r="MGO194" s="973"/>
      <c r="MGP194" s="973"/>
      <c r="MGQ194" s="973"/>
      <c r="MGR194" s="973"/>
      <c r="MGS194" s="973"/>
      <c r="MGT194" s="973"/>
      <c r="MGU194" s="973"/>
      <c r="MGV194" s="973"/>
      <c r="MGW194" s="973"/>
      <c r="MGX194" s="973"/>
      <c r="MGY194" s="973"/>
      <c r="MGZ194" s="973"/>
      <c r="MHA194" s="973"/>
      <c r="MHB194" s="973"/>
      <c r="MHC194" s="973"/>
      <c r="MHD194" s="973"/>
      <c r="MHE194" s="973"/>
      <c r="MHF194" s="973"/>
      <c r="MHG194" s="973"/>
      <c r="MHH194" s="973"/>
      <c r="MHI194" s="973"/>
      <c r="MHJ194" s="973"/>
      <c r="MHK194" s="973"/>
      <c r="MHL194" s="973"/>
      <c r="MHM194" s="973"/>
      <c r="MHN194" s="973"/>
      <c r="MHO194" s="973"/>
      <c r="MHP194" s="973"/>
      <c r="MHQ194" s="973"/>
      <c r="MHR194" s="973"/>
      <c r="MHS194" s="973"/>
      <c r="MHT194" s="973"/>
      <c r="MHU194" s="973"/>
      <c r="MHV194" s="973"/>
      <c r="MHW194" s="973"/>
      <c r="MHX194" s="973"/>
      <c r="MHY194" s="973"/>
      <c r="MHZ194" s="973"/>
      <c r="MIA194" s="973"/>
      <c r="MIB194" s="973"/>
      <c r="MIC194" s="973"/>
      <c r="MID194" s="973"/>
      <c r="MIE194" s="973"/>
      <c r="MIF194" s="973"/>
      <c r="MIG194" s="973"/>
      <c r="MIH194" s="973"/>
      <c r="MII194" s="973"/>
      <c r="MIJ194" s="973"/>
      <c r="MIK194" s="973"/>
      <c r="MIL194" s="973"/>
      <c r="MIM194" s="973"/>
      <c r="MIN194" s="973"/>
      <c r="MIO194" s="973"/>
      <c r="MIP194" s="973"/>
      <c r="MIQ194" s="973"/>
      <c r="MIR194" s="973"/>
      <c r="MIS194" s="973"/>
      <c r="MIT194" s="973"/>
      <c r="MIU194" s="973"/>
      <c r="MIV194" s="973"/>
      <c r="MIW194" s="973"/>
      <c r="MIX194" s="973"/>
      <c r="MIY194" s="973"/>
      <c r="MIZ194" s="973"/>
      <c r="MJA194" s="973"/>
      <c r="MJB194" s="973"/>
      <c r="MJC194" s="973"/>
      <c r="MJD194" s="973"/>
      <c r="MJE194" s="973"/>
      <c r="MJF194" s="973"/>
      <c r="MJG194" s="973"/>
      <c r="MJH194" s="973"/>
      <c r="MJI194" s="973"/>
      <c r="MJJ194" s="973"/>
      <c r="MJK194" s="973"/>
      <c r="MJL194" s="973"/>
      <c r="MJM194" s="973"/>
      <c r="MJN194" s="973"/>
      <c r="MJO194" s="973"/>
      <c r="MJP194" s="973"/>
      <c r="MJQ194" s="973"/>
      <c r="MJR194" s="973"/>
      <c r="MJS194" s="973"/>
      <c r="MJT194" s="973"/>
      <c r="MJU194" s="973"/>
      <c r="MJV194" s="973"/>
      <c r="MJW194" s="973"/>
      <c r="MJX194" s="973"/>
      <c r="MJY194" s="973"/>
      <c r="MJZ194" s="973"/>
      <c r="MKA194" s="973"/>
      <c r="MKB194" s="973"/>
      <c r="MKC194" s="973"/>
      <c r="MKD194" s="973"/>
      <c r="MKE194" s="973"/>
      <c r="MKF194" s="973"/>
      <c r="MKG194" s="973"/>
      <c r="MKH194" s="973"/>
      <c r="MKI194" s="973"/>
      <c r="MKJ194" s="973"/>
      <c r="MKK194" s="973"/>
      <c r="MKL194" s="973"/>
      <c r="MKM194" s="973"/>
      <c r="MKN194" s="973"/>
      <c r="MKO194" s="973"/>
      <c r="MKP194" s="973"/>
      <c r="MKQ194" s="973"/>
      <c r="MKR194" s="973"/>
      <c r="MKS194" s="973"/>
      <c r="MKT194" s="973"/>
      <c r="MKU194" s="973"/>
      <c r="MKV194" s="973"/>
      <c r="MKW194" s="973"/>
      <c r="MKX194" s="973"/>
      <c r="MKY194" s="973"/>
      <c r="MKZ194" s="973"/>
      <c r="MLA194" s="973"/>
      <c r="MLB194" s="973"/>
      <c r="MLC194" s="973"/>
      <c r="MLD194" s="973"/>
      <c r="MLE194" s="973"/>
      <c r="MLF194" s="973"/>
      <c r="MLG194" s="973"/>
      <c r="MLH194" s="973"/>
      <c r="MLI194" s="973"/>
      <c r="MLJ194" s="973"/>
      <c r="MLK194" s="973"/>
      <c r="MLL194" s="973"/>
      <c r="MLM194" s="973"/>
      <c r="MLN194" s="973"/>
      <c r="MLO194" s="973"/>
      <c r="MLP194" s="973"/>
      <c r="MLQ194" s="973"/>
      <c r="MLR194" s="973"/>
      <c r="MLS194" s="973"/>
      <c r="MLT194" s="973"/>
      <c r="MLU194" s="973"/>
      <c r="MLV194" s="973"/>
      <c r="MLW194" s="973"/>
      <c r="MLX194" s="973"/>
      <c r="MLY194" s="973"/>
      <c r="MLZ194" s="973"/>
      <c r="MMA194" s="973"/>
      <c r="MMB194" s="973"/>
      <c r="MMC194" s="973"/>
      <c r="MMD194" s="973"/>
      <c r="MME194" s="973"/>
      <c r="MMF194" s="973"/>
      <c r="MMG194" s="973"/>
      <c r="MMH194" s="973"/>
      <c r="MMI194" s="973"/>
      <c r="MMJ194" s="973"/>
      <c r="MMK194" s="973"/>
      <c r="MML194" s="973"/>
      <c r="MMM194" s="973"/>
      <c r="MMN194" s="973"/>
      <c r="MMO194" s="973"/>
      <c r="MMP194" s="973"/>
      <c r="MMQ194" s="973"/>
      <c r="MMR194" s="973"/>
      <c r="MMS194" s="973"/>
      <c r="MMT194" s="973"/>
      <c r="MMU194" s="973"/>
      <c r="MMV194" s="973"/>
      <c r="MMW194" s="973"/>
      <c r="MMX194" s="973"/>
      <c r="MMY194" s="973"/>
      <c r="MMZ194" s="973"/>
      <c r="MNA194" s="973"/>
      <c r="MNB194" s="973"/>
      <c r="MNC194" s="973"/>
      <c r="MND194" s="973"/>
      <c r="MNE194" s="973"/>
      <c r="MNF194" s="973"/>
      <c r="MNG194" s="973"/>
      <c r="MNH194" s="973"/>
      <c r="MNI194" s="973"/>
      <c r="MNJ194" s="973"/>
      <c r="MNK194" s="973"/>
      <c r="MNL194" s="973"/>
      <c r="MNM194" s="973"/>
      <c r="MNN194" s="973"/>
      <c r="MNO194" s="973"/>
      <c r="MNP194" s="973"/>
      <c r="MNQ194" s="973"/>
      <c r="MNR194" s="973"/>
      <c r="MNS194" s="973"/>
      <c r="MNT194" s="973"/>
      <c r="MNU194" s="973"/>
      <c r="MNV194" s="973"/>
      <c r="MNW194" s="973"/>
      <c r="MNX194" s="973"/>
      <c r="MNY194" s="973"/>
      <c r="MNZ194" s="973"/>
      <c r="MOA194" s="973"/>
      <c r="MOB194" s="973"/>
      <c r="MOC194" s="973"/>
      <c r="MOD194" s="973"/>
      <c r="MOE194" s="973"/>
      <c r="MOF194" s="973"/>
      <c r="MOG194" s="973"/>
      <c r="MOH194" s="973"/>
      <c r="MOI194" s="973"/>
      <c r="MOJ194" s="973"/>
      <c r="MOK194" s="973"/>
      <c r="MOL194" s="973"/>
      <c r="MOM194" s="973"/>
      <c r="MON194" s="973"/>
      <c r="MOO194" s="973"/>
      <c r="MOP194" s="973"/>
      <c r="MOQ194" s="973"/>
      <c r="MOR194" s="973"/>
      <c r="MOS194" s="973"/>
      <c r="MOT194" s="973"/>
      <c r="MOU194" s="973"/>
      <c r="MOV194" s="973"/>
      <c r="MOW194" s="973"/>
      <c r="MOX194" s="973"/>
      <c r="MOY194" s="973"/>
      <c r="MOZ194" s="973"/>
      <c r="MPA194" s="973"/>
      <c r="MPB194" s="973"/>
      <c r="MPC194" s="973"/>
      <c r="MPD194" s="973"/>
      <c r="MPE194" s="973"/>
      <c r="MPF194" s="973"/>
      <c r="MPG194" s="973"/>
      <c r="MPH194" s="973"/>
      <c r="MPI194" s="973"/>
      <c r="MPJ194" s="973"/>
      <c r="MPK194" s="973"/>
      <c r="MPL194" s="973"/>
      <c r="MPM194" s="973"/>
      <c r="MPN194" s="973"/>
      <c r="MPO194" s="973"/>
      <c r="MPP194" s="973"/>
      <c r="MPQ194" s="973"/>
      <c r="MPR194" s="973"/>
      <c r="MPS194" s="973"/>
      <c r="MPT194" s="973"/>
      <c r="MPU194" s="973"/>
      <c r="MPV194" s="973"/>
      <c r="MPW194" s="973"/>
      <c r="MPX194" s="973"/>
      <c r="MPY194" s="973"/>
      <c r="MPZ194" s="973"/>
      <c r="MQA194" s="973"/>
      <c r="MQB194" s="973"/>
      <c r="MQC194" s="973"/>
      <c r="MQD194" s="973"/>
      <c r="MQE194" s="973"/>
      <c r="MQF194" s="973"/>
      <c r="MQG194" s="973"/>
      <c r="MQH194" s="973"/>
      <c r="MQI194" s="973"/>
      <c r="MQJ194" s="973"/>
      <c r="MQK194" s="973"/>
      <c r="MQL194" s="973"/>
      <c r="MQM194" s="973"/>
      <c r="MQN194" s="973"/>
      <c r="MQO194" s="973"/>
      <c r="MQP194" s="973"/>
      <c r="MQQ194" s="973"/>
      <c r="MQR194" s="973"/>
      <c r="MQS194" s="973"/>
      <c r="MQT194" s="973"/>
      <c r="MQU194" s="973"/>
      <c r="MQV194" s="973"/>
      <c r="MQW194" s="973"/>
      <c r="MQX194" s="973"/>
      <c r="MQY194" s="973"/>
      <c r="MQZ194" s="973"/>
      <c r="MRA194" s="973"/>
      <c r="MRB194" s="973"/>
      <c r="MRC194" s="973"/>
      <c r="MRD194" s="973"/>
      <c r="MRE194" s="973"/>
      <c r="MRF194" s="973"/>
      <c r="MRG194" s="973"/>
      <c r="MRH194" s="973"/>
      <c r="MRI194" s="973"/>
      <c r="MRJ194" s="973"/>
      <c r="MRK194" s="973"/>
      <c r="MRL194" s="973"/>
      <c r="MRM194" s="973"/>
      <c r="MRN194" s="973"/>
      <c r="MRO194" s="973"/>
      <c r="MRP194" s="973"/>
      <c r="MRQ194" s="973"/>
      <c r="MRR194" s="973"/>
      <c r="MRS194" s="973"/>
      <c r="MRT194" s="973"/>
      <c r="MRU194" s="973"/>
      <c r="MRV194" s="973"/>
      <c r="MRW194" s="973"/>
      <c r="MRX194" s="973"/>
      <c r="MRY194" s="973"/>
      <c r="MRZ194" s="973"/>
      <c r="MSA194" s="973"/>
      <c r="MSB194" s="973"/>
      <c r="MSC194" s="973"/>
      <c r="MSD194" s="973"/>
      <c r="MSE194" s="973"/>
      <c r="MSF194" s="973"/>
      <c r="MSG194" s="973"/>
      <c r="MSH194" s="973"/>
      <c r="MSI194" s="973"/>
      <c r="MSJ194" s="973"/>
      <c r="MSK194" s="973"/>
      <c r="MSL194" s="973"/>
      <c r="MSM194" s="973"/>
      <c r="MSN194" s="973"/>
      <c r="MSO194" s="973"/>
      <c r="MSP194" s="973"/>
      <c r="MSQ194" s="973"/>
      <c r="MSR194" s="973"/>
      <c r="MSS194" s="973"/>
      <c r="MST194" s="973"/>
      <c r="MSU194" s="973"/>
      <c r="MSV194" s="973"/>
      <c r="MSW194" s="973"/>
      <c r="MSX194" s="973"/>
      <c r="MSY194" s="973"/>
      <c r="MSZ194" s="973"/>
      <c r="MTA194" s="973"/>
      <c r="MTB194" s="973"/>
      <c r="MTC194" s="973"/>
      <c r="MTD194" s="973"/>
      <c r="MTE194" s="973"/>
      <c r="MTF194" s="973"/>
      <c r="MTG194" s="973"/>
      <c r="MTH194" s="973"/>
      <c r="MTI194" s="973"/>
      <c r="MTJ194" s="973"/>
      <c r="MTK194" s="973"/>
      <c r="MTL194" s="973"/>
      <c r="MTM194" s="973"/>
      <c r="MTN194" s="973"/>
      <c r="MTO194" s="973"/>
      <c r="MTP194" s="973"/>
      <c r="MTQ194" s="973"/>
      <c r="MTR194" s="973"/>
      <c r="MTS194" s="973"/>
      <c r="MTT194" s="973"/>
      <c r="MTU194" s="973"/>
      <c r="MTV194" s="973"/>
      <c r="MTW194" s="973"/>
      <c r="MTX194" s="973"/>
      <c r="MTY194" s="973"/>
      <c r="MTZ194" s="973"/>
      <c r="MUA194" s="973"/>
      <c r="MUB194" s="973"/>
      <c r="MUC194" s="973"/>
      <c r="MUD194" s="973"/>
      <c r="MUE194" s="973"/>
      <c r="MUF194" s="973"/>
      <c r="MUG194" s="973"/>
      <c r="MUH194" s="973"/>
      <c r="MUI194" s="973"/>
      <c r="MUJ194" s="973"/>
      <c r="MUK194" s="973"/>
      <c r="MUL194" s="973"/>
      <c r="MUM194" s="973"/>
      <c r="MUN194" s="973"/>
      <c r="MUO194" s="973"/>
      <c r="MUP194" s="973"/>
      <c r="MUQ194" s="973"/>
      <c r="MUR194" s="973"/>
      <c r="MUS194" s="973"/>
      <c r="MUT194" s="973"/>
      <c r="MUU194" s="973"/>
      <c r="MUV194" s="973"/>
      <c r="MUW194" s="973"/>
      <c r="MUX194" s="973"/>
      <c r="MUY194" s="973"/>
      <c r="MUZ194" s="973"/>
      <c r="MVA194" s="973"/>
      <c r="MVB194" s="973"/>
      <c r="MVC194" s="973"/>
      <c r="MVD194" s="973"/>
      <c r="MVE194" s="973"/>
      <c r="MVF194" s="973"/>
      <c r="MVG194" s="973"/>
      <c r="MVH194" s="973"/>
      <c r="MVI194" s="973"/>
      <c r="MVJ194" s="973"/>
      <c r="MVK194" s="973"/>
      <c r="MVL194" s="973"/>
      <c r="MVM194" s="973"/>
      <c r="MVN194" s="973"/>
      <c r="MVO194" s="973"/>
      <c r="MVP194" s="973"/>
      <c r="MVQ194" s="973"/>
      <c r="MVR194" s="973"/>
      <c r="MVS194" s="973"/>
      <c r="MVT194" s="973"/>
      <c r="MVU194" s="973"/>
      <c r="MVV194" s="973"/>
      <c r="MVW194" s="973"/>
      <c r="MVX194" s="973"/>
      <c r="MVY194" s="973"/>
      <c r="MVZ194" s="973"/>
      <c r="MWA194" s="973"/>
      <c r="MWB194" s="973"/>
      <c r="MWC194" s="973"/>
      <c r="MWD194" s="973"/>
      <c r="MWE194" s="973"/>
      <c r="MWF194" s="973"/>
      <c r="MWG194" s="973"/>
      <c r="MWH194" s="973"/>
      <c r="MWI194" s="973"/>
      <c r="MWJ194" s="973"/>
      <c r="MWK194" s="973"/>
      <c r="MWL194" s="973"/>
      <c r="MWM194" s="973"/>
      <c r="MWN194" s="973"/>
      <c r="MWO194" s="973"/>
      <c r="MWP194" s="973"/>
      <c r="MWQ194" s="973"/>
      <c r="MWR194" s="973"/>
      <c r="MWS194" s="973"/>
      <c r="MWT194" s="973"/>
      <c r="MWU194" s="973"/>
      <c r="MWV194" s="973"/>
      <c r="MWW194" s="973"/>
      <c r="MWX194" s="973"/>
      <c r="MWY194" s="973"/>
      <c r="MWZ194" s="973"/>
      <c r="MXA194" s="973"/>
      <c r="MXB194" s="973"/>
      <c r="MXC194" s="973"/>
      <c r="MXD194" s="973"/>
      <c r="MXE194" s="973"/>
      <c r="MXF194" s="973"/>
      <c r="MXG194" s="973"/>
      <c r="MXH194" s="973"/>
      <c r="MXI194" s="973"/>
      <c r="MXJ194" s="973"/>
      <c r="MXK194" s="973"/>
      <c r="MXL194" s="973"/>
      <c r="MXM194" s="973"/>
      <c r="MXN194" s="973"/>
      <c r="MXO194" s="973"/>
      <c r="MXP194" s="973"/>
      <c r="MXQ194" s="973"/>
      <c r="MXR194" s="973"/>
      <c r="MXS194" s="973"/>
      <c r="MXT194" s="973"/>
      <c r="MXU194" s="973"/>
      <c r="MXV194" s="973"/>
      <c r="MXW194" s="973"/>
      <c r="MXX194" s="973"/>
      <c r="MXY194" s="973"/>
      <c r="MXZ194" s="973"/>
      <c r="MYA194" s="973"/>
      <c r="MYB194" s="973"/>
      <c r="MYC194" s="973"/>
      <c r="MYD194" s="973"/>
      <c r="MYE194" s="973"/>
      <c r="MYF194" s="973"/>
      <c r="MYG194" s="973"/>
      <c r="MYH194" s="973"/>
      <c r="MYI194" s="973"/>
      <c r="MYJ194" s="973"/>
      <c r="MYK194" s="973"/>
      <c r="MYL194" s="973"/>
      <c r="MYM194" s="973"/>
      <c r="MYN194" s="973"/>
      <c r="MYO194" s="973"/>
      <c r="MYP194" s="973"/>
      <c r="MYQ194" s="973"/>
      <c r="MYR194" s="973"/>
      <c r="MYS194" s="973"/>
      <c r="MYT194" s="973"/>
      <c r="MYU194" s="973"/>
      <c r="MYV194" s="973"/>
      <c r="MYW194" s="973"/>
      <c r="MYX194" s="973"/>
      <c r="MYY194" s="973"/>
      <c r="MYZ194" s="973"/>
      <c r="MZA194" s="973"/>
      <c r="MZB194" s="973"/>
      <c r="MZC194" s="973"/>
      <c r="MZD194" s="973"/>
      <c r="MZE194" s="973"/>
      <c r="MZF194" s="973"/>
      <c r="MZG194" s="973"/>
      <c r="MZH194" s="973"/>
      <c r="MZI194" s="973"/>
      <c r="MZJ194" s="973"/>
      <c r="MZK194" s="973"/>
      <c r="MZL194" s="973"/>
      <c r="MZM194" s="973"/>
      <c r="MZN194" s="973"/>
      <c r="MZO194" s="973"/>
      <c r="MZP194" s="973"/>
      <c r="MZQ194" s="973"/>
      <c r="MZR194" s="973"/>
      <c r="MZS194" s="973"/>
      <c r="MZT194" s="973"/>
      <c r="MZU194" s="973"/>
      <c r="MZV194" s="973"/>
      <c r="MZW194" s="973"/>
      <c r="MZX194" s="973"/>
      <c r="MZY194" s="973"/>
      <c r="MZZ194" s="973"/>
      <c r="NAA194" s="973"/>
      <c r="NAB194" s="973"/>
      <c r="NAC194" s="973"/>
      <c r="NAD194" s="973"/>
      <c r="NAE194" s="973"/>
      <c r="NAF194" s="973"/>
      <c r="NAG194" s="973"/>
      <c r="NAH194" s="973"/>
      <c r="NAI194" s="973"/>
      <c r="NAJ194" s="973"/>
      <c r="NAK194" s="973"/>
      <c r="NAL194" s="973"/>
      <c r="NAM194" s="973"/>
      <c r="NAN194" s="973"/>
      <c r="NAO194" s="973"/>
      <c r="NAP194" s="973"/>
      <c r="NAQ194" s="973"/>
      <c r="NAR194" s="973"/>
      <c r="NAS194" s="973"/>
      <c r="NAT194" s="973"/>
      <c r="NAU194" s="973"/>
      <c r="NAV194" s="973"/>
      <c r="NAW194" s="973"/>
      <c r="NAX194" s="973"/>
      <c r="NAY194" s="973"/>
      <c r="NAZ194" s="973"/>
      <c r="NBA194" s="973"/>
      <c r="NBB194" s="973"/>
      <c r="NBC194" s="973"/>
      <c r="NBD194" s="973"/>
      <c r="NBE194" s="973"/>
      <c r="NBF194" s="973"/>
      <c r="NBG194" s="973"/>
      <c r="NBH194" s="973"/>
      <c r="NBI194" s="973"/>
      <c r="NBJ194" s="973"/>
      <c r="NBK194" s="973"/>
      <c r="NBL194" s="973"/>
      <c r="NBM194" s="973"/>
      <c r="NBN194" s="973"/>
      <c r="NBO194" s="973"/>
      <c r="NBP194" s="973"/>
      <c r="NBQ194" s="973"/>
      <c r="NBR194" s="973"/>
      <c r="NBS194" s="973"/>
      <c r="NBT194" s="973"/>
      <c r="NBU194" s="973"/>
      <c r="NBV194" s="973"/>
      <c r="NBW194" s="973"/>
      <c r="NBX194" s="973"/>
      <c r="NBY194" s="973"/>
      <c r="NBZ194" s="973"/>
      <c r="NCA194" s="973"/>
      <c r="NCB194" s="973"/>
      <c r="NCC194" s="973"/>
      <c r="NCD194" s="973"/>
      <c r="NCE194" s="973"/>
      <c r="NCF194" s="973"/>
      <c r="NCG194" s="973"/>
      <c r="NCH194" s="973"/>
      <c r="NCI194" s="973"/>
      <c r="NCJ194" s="973"/>
      <c r="NCK194" s="973"/>
      <c r="NCL194" s="973"/>
      <c r="NCM194" s="973"/>
      <c r="NCN194" s="973"/>
      <c r="NCO194" s="973"/>
      <c r="NCP194" s="973"/>
      <c r="NCQ194" s="973"/>
      <c r="NCR194" s="973"/>
      <c r="NCS194" s="973"/>
      <c r="NCT194" s="973"/>
      <c r="NCU194" s="973"/>
      <c r="NCV194" s="973"/>
      <c r="NCW194" s="973"/>
      <c r="NCX194" s="973"/>
      <c r="NCY194" s="973"/>
      <c r="NCZ194" s="973"/>
      <c r="NDA194" s="973"/>
      <c r="NDB194" s="973"/>
      <c r="NDC194" s="973"/>
      <c r="NDD194" s="973"/>
      <c r="NDE194" s="973"/>
      <c r="NDF194" s="973"/>
      <c r="NDG194" s="973"/>
      <c r="NDH194" s="973"/>
      <c r="NDI194" s="973"/>
      <c r="NDJ194" s="973"/>
      <c r="NDK194" s="973"/>
      <c r="NDL194" s="973"/>
      <c r="NDM194" s="973"/>
      <c r="NDN194" s="973"/>
      <c r="NDO194" s="973"/>
      <c r="NDP194" s="973"/>
      <c r="NDQ194" s="973"/>
      <c r="NDR194" s="973"/>
      <c r="NDS194" s="973"/>
      <c r="NDT194" s="973"/>
      <c r="NDU194" s="973"/>
      <c r="NDV194" s="973"/>
      <c r="NDW194" s="973"/>
      <c r="NDX194" s="973"/>
      <c r="NDY194" s="973"/>
      <c r="NDZ194" s="973"/>
      <c r="NEA194" s="973"/>
      <c r="NEB194" s="973"/>
      <c r="NEC194" s="973"/>
      <c r="NED194" s="973"/>
      <c r="NEE194" s="973"/>
      <c r="NEF194" s="973"/>
      <c r="NEG194" s="973"/>
      <c r="NEH194" s="973"/>
      <c r="NEI194" s="973"/>
      <c r="NEJ194" s="973"/>
      <c r="NEK194" s="973"/>
      <c r="NEL194" s="973"/>
      <c r="NEM194" s="973"/>
      <c r="NEN194" s="973"/>
      <c r="NEO194" s="973"/>
      <c r="NEP194" s="973"/>
      <c r="NEQ194" s="973"/>
      <c r="NER194" s="973"/>
      <c r="NES194" s="973"/>
      <c r="NET194" s="973"/>
      <c r="NEU194" s="973"/>
      <c r="NEV194" s="973"/>
      <c r="NEW194" s="973"/>
      <c r="NEX194" s="973"/>
      <c r="NEY194" s="973"/>
      <c r="NEZ194" s="973"/>
      <c r="NFA194" s="973"/>
      <c r="NFB194" s="973"/>
      <c r="NFC194" s="973"/>
      <c r="NFD194" s="973"/>
      <c r="NFE194" s="973"/>
      <c r="NFF194" s="973"/>
      <c r="NFG194" s="973"/>
      <c r="NFH194" s="973"/>
      <c r="NFI194" s="973"/>
      <c r="NFJ194" s="973"/>
      <c r="NFK194" s="973"/>
      <c r="NFL194" s="973"/>
      <c r="NFM194" s="973"/>
      <c r="NFN194" s="973"/>
      <c r="NFO194" s="973"/>
      <c r="NFP194" s="973"/>
      <c r="NFQ194" s="973"/>
      <c r="NFR194" s="973"/>
      <c r="NFS194" s="973"/>
      <c r="NFT194" s="973"/>
      <c r="NFU194" s="973"/>
      <c r="NFV194" s="973"/>
      <c r="NFW194" s="973"/>
      <c r="NFX194" s="973"/>
      <c r="NFY194" s="973"/>
      <c r="NFZ194" s="973"/>
      <c r="NGA194" s="973"/>
      <c r="NGB194" s="973"/>
      <c r="NGC194" s="973"/>
      <c r="NGD194" s="973"/>
      <c r="NGE194" s="973"/>
      <c r="NGF194" s="973"/>
      <c r="NGG194" s="973"/>
      <c r="NGH194" s="973"/>
      <c r="NGI194" s="973"/>
      <c r="NGJ194" s="973"/>
      <c r="NGK194" s="973"/>
      <c r="NGL194" s="973"/>
      <c r="NGM194" s="973"/>
      <c r="NGN194" s="973"/>
      <c r="NGO194" s="973"/>
      <c r="NGP194" s="973"/>
      <c r="NGQ194" s="973"/>
      <c r="NGR194" s="973"/>
      <c r="NGS194" s="973"/>
      <c r="NGT194" s="973"/>
      <c r="NGU194" s="973"/>
      <c r="NGV194" s="973"/>
      <c r="NGW194" s="973"/>
      <c r="NGX194" s="973"/>
      <c r="NGY194" s="973"/>
      <c r="NGZ194" s="973"/>
      <c r="NHA194" s="973"/>
      <c r="NHB194" s="973"/>
      <c r="NHC194" s="973"/>
      <c r="NHD194" s="973"/>
      <c r="NHE194" s="973"/>
      <c r="NHF194" s="973"/>
      <c r="NHG194" s="973"/>
      <c r="NHH194" s="973"/>
      <c r="NHI194" s="973"/>
      <c r="NHJ194" s="973"/>
      <c r="NHK194" s="973"/>
      <c r="NHL194" s="973"/>
      <c r="NHM194" s="973"/>
      <c r="NHN194" s="973"/>
      <c r="NHO194" s="973"/>
      <c r="NHP194" s="973"/>
      <c r="NHQ194" s="973"/>
      <c r="NHR194" s="973"/>
      <c r="NHS194" s="973"/>
      <c r="NHT194" s="973"/>
      <c r="NHU194" s="973"/>
      <c r="NHV194" s="973"/>
      <c r="NHW194" s="973"/>
      <c r="NHX194" s="973"/>
      <c r="NHY194" s="973"/>
      <c r="NHZ194" s="973"/>
      <c r="NIA194" s="973"/>
      <c r="NIB194" s="973"/>
      <c r="NIC194" s="973"/>
      <c r="NID194" s="973"/>
      <c r="NIE194" s="973"/>
      <c r="NIF194" s="973"/>
      <c r="NIG194" s="973"/>
      <c r="NIH194" s="973"/>
      <c r="NII194" s="973"/>
      <c r="NIJ194" s="973"/>
      <c r="NIK194" s="973"/>
      <c r="NIL194" s="973"/>
      <c r="NIM194" s="973"/>
      <c r="NIN194" s="973"/>
      <c r="NIO194" s="973"/>
      <c r="NIP194" s="973"/>
      <c r="NIQ194" s="973"/>
      <c r="NIR194" s="973"/>
      <c r="NIS194" s="973"/>
      <c r="NIT194" s="973"/>
      <c r="NIU194" s="973"/>
      <c r="NIV194" s="973"/>
      <c r="NIW194" s="973"/>
      <c r="NIX194" s="973"/>
      <c r="NIY194" s="973"/>
      <c r="NIZ194" s="973"/>
      <c r="NJA194" s="973"/>
      <c r="NJB194" s="973"/>
      <c r="NJC194" s="973"/>
      <c r="NJD194" s="973"/>
      <c r="NJE194" s="973"/>
      <c r="NJF194" s="973"/>
      <c r="NJG194" s="973"/>
      <c r="NJH194" s="973"/>
      <c r="NJI194" s="973"/>
      <c r="NJJ194" s="973"/>
      <c r="NJK194" s="973"/>
      <c r="NJL194" s="973"/>
      <c r="NJM194" s="973"/>
      <c r="NJN194" s="973"/>
      <c r="NJO194" s="973"/>
      <c r="NJP194" s="973"/>
      <c r="NJQ194" s="973"/>
      <c r="NJR194" s="973"/>
      <c r="NJS194" s="973"/>
      <c r="NJT194" s="973"/>
      <c r="NJU194" s="973"/>
      <c r="NJV194" s="973"/>
      <c r="NJW194" s="973"/>
      <c r="NJX194" s="973"/>
      <c r="NJY194" s="973"/>
      <c r="NJZ194" s="973"/>
      <c r="NKA194" s="973"/>
      <c r="NKB194" s="973"/>
      <c r="NKC194" s="973"/>
      <c r="NKD194" s="973"/>
      <c r="NKE194" s="973"/>
      <c r="NKF194" s="973"/>
      <c r="NKG194" s="973"/>
      <c r="NKH194" s="973"/>
      <c r="NKI194" s="973"/>
      <c r="NKJ194" s="973"/>
      <c r="NKK194" s="973"/>
      <c r="NKL194" s="973"/>
      <c r="NKM194" s="973"/>
      <c r="NKN194" s="973"/>
      <c r="NKO194" s="973"/>
      <c r="NKP194" s="973"/>
      <c r="NKQ194" s="973"/>
      <c r="NKR194" s="973"/>
      <c r="NKS194" s="973"/>
      <c r="NKT194" s="973"/>
      <c r="NKU194" s="973"/>
      <c r="NKV194" s="973"/>
      <c r="NKW194" s="973"/>
      <c r="NKX194" s="973"/>
      <c r="NKY194" s="973"/>
      <c r="NKZ194" s="973"/>
      <c r="NLA194" s="973"/>
      <c r="NLB194" s="973"/>
      <c r="NLC194" s="973"/>
      <c r="NLD194" s="973"/>
      <c r="NLE194" s="973"/>
      <c r="NLF194" s="973"/>
      <c r="NLG194" s="973"/>
      <c r="NLH194" s="973"/>
      <c r="NLI194" s="973"/>
      <c r="NLJ194" s="973"/>
      <c r="NLK194" s="973"/>
      <c r="NLL194" s="973"/>
      <c r="NLM194" s="973"/>
      <c r="NLN194" s="973"/>
      <c r="NLO194" s="973"/>
      <c r="NLP194" s="973"/>
      <c r="NLQ194" s="973"/>
      <c r="NLR194" s="973"/>
      <c r="NLS194" s="973"/>
      <c r="NLT194" s="973"/>
      <c r="NLU194" s="973"/>
      <c r="NLV194" s="973"/>
      <c r="NLW194" s="973"/>
      <c r="NLX194" s="973"/>
      <c r="NLY194" s="973"/>
      <c r="NLZ194" s="973"/>
      <c r="NMA194" s="973"/>
      <c r="NMB194" s="973"/>
      <c r="NMC194" s="973"/>
      <c r="NMD194" s="973"/>
      <c r="NME194" s="973"/>
      <c r="NMF194" s="973"/>
      <c r="NMG194" s="973"/>
      <c r="NMH194" s="973"/>
      <c r="NMI194" s="973"/>
      <c r="NMJ194" s="973"/>
      <c r="NMK194" s="973"/>
      <c r="NML194" s="973"/>
      <c r="NMM194" s="973"/>
      <c r="NMN194" s="973"/>
      <c r="NMO194" s="973"/>
      <c r="NMP194" s="973"/>
      <c r="NMQ194" s="973"/>
      <c r="NMR194" s="973"/>
      <c r="NMS194" s="973"/>
      <c r="NMT194" s="973"/>
      <c r="NMU194" s="973"/>
      <c r="NMV194" s="973"/>
      <c r="NMW194" s="973"/>
      <c r="NMX194" s="973"/>
      <c r="NMY194" s="973"/>
      <c r="NMZ194" s="973"/>
      <c r="NNA194" s="973"/>
      <c r="NNB194" s="973"/>
      <c r="NNC194" s="973"/>
      <c r="NND194" s="973"/>
      <c r="NNE194" s="973"/>
      <c r="NNF194" s="973"/>
      <c r="NNG194" s="973"/>
      <c r="NNH194" s="973"/>
      <c r="NNI194" s="973"/>
      <c r="NNJ194" s="973"/>
      <c r="NNK194" s="973"/>
      <c r="NNL194" s="973"/>
      <c r="NNM194" s="973"/>
      <c r="NNN194" s="973"/>
      <c r="NNO194" s="973"/>
      <c r="NNP194" s="973"/>
      <c r="NNQ194" s="973"/>
      <c r="NNR194" s="973"/>
      <c r="NNS194" s="973"/>
      <c r="NNT194" s="973"/>
      <c r="NNU194" s="973"/>
      <c r="NNV194" s="973"/>
      <c r="NNW194" s="973"/>
      <c r="NNX194" s="973"/>
      <c r="NNY194" s="973"/>
      <c r="NNZ194" s="973"/>
      <c r="NOA194" s="973"/>
      <c r="NOB194" s="973"/>
      <c r="NOC194" s="973"/>
      <c r="NOD194" s="973"/>
      <c r="NOE194" s="973"/>
      <c r="NOF194" s="973"/>
      <c r="NOG194" s="973"/>
      <c r="NOH194" s="973"/>
      <c r="NOI194" s="973"/>
      <c r="NOJ194" s="973"/>
      <c r="NOK194" s="973"/>
      <c r="NOL194" s="973"/>
      <c r="NOM194" s="973"/>
      <c r="NON194" s="973"/>
      <c r="NOO194" s="973"/>
      <c r="NOP194" s="973"/>
      <c r="NOQ194" s="973"/>
      <c r="NOR194" s="973"/>
      <c r="NOS194" s="973"/>
      <c r="NOT194" s="973"/>
      <c r="NOU194" s="973"/>
      <c r="NOV194" s="973"/>
      <c r="NOW194" s="973"/>
      <c r="NOX194" s="973"/>
      <c r="NOY194" s="973"/>
      <c r="NOZ194" s="973"/>
      <c r="NPA194" s="973"/>
      <c r="NPB194" s="973"/>
      <c r="NPC194" s="973"/>
      <c r="NPD194" s="973"/>
      <c r="NPE194" s="973"/>
      <c r="NPF194" s="973"/>
      <c r="NPG194" s="973"/>
      <c r="NPH194" s="973"/>
      <c r="NPI194" s="973"/>
      <c r="NPJ194" s="973"/>
      <c r="NPK194" s="973"/>
      <c r="NPL194" s="973"/>
      <c r="NPM194" s="973"/>
      <c r="NPN194" s="973"/>
      <c r="NPO194" s="973"/>
      <c r="NPP194" s="973"/>
      <c r="NPQ194" s="973"/>
      <c r="NPR194" s="973"/>
      <c r="NPS194" s="973"/>
      <c r="NPT194" s="973"/>
      <c r="NPU194" s="973"/>
      <c r="NPV194" s="973"/>
      <c r="NPW194" s="973"/>
      <c r="NPX194" s="973"/>
      <c r="NPY194" s="973"/>
      <c r="NPZ194" s="973"/>
      <c r="NQA194" s="973"/>
      <c r="NQB194" s="973"/>
      <c r="NQC194" s="973"/>
      <c r="NQD194" s="973"/>
      <c r="NQE194" s="973"/>
      <c r="NQF194" s="973"/>
      <c r="NQG194" s="973"/>
      <c r="NQH194" s="973"/>
      <c r="NQI194" s="973"/>
      <c r="NQJ194" s="973"/>
      <c r="NQK194" s="973"/>
      <c r="NQL194" s="973"/>
      <c r="NQM194" s="973"/>
      <c r="NQN194" s="973"/>
      <c r="NQO194" s="973"/>
      <c r="NQP194" s="973"/>
      <c r="NQQ194" s="973"/>
      <c r="NQR194" s="973"/>
      <c r="NQS194" s="973"/>
      <c r="NQT194" s="973"/>
      <c r="NQU194" s="973"/>
      <c r="NQV194" s="973"/>
      <c r="NQW194" s="973"/>
      <c r="NQX194" s="973"/>
      <c r="NQY194" s="973"/>
      <c r="NQZ194" s="973"/>
      <c r="NRA194" s="973"/>
      <c r="NRB194" s="973"/>
      <c r="NRC194" s="973"/>
      <c r="NRD194" s="973"/>
      <c r="NRE194" s="973"/>
      <c r="NRF194" s="973"/>
      <c r="NRG194" s="973"/>
      <c r="NRH194" s="973"/>
      <c r="NRI194" s="973"/>
      <c r="NRJ194" s="973"/>
      <c r="NRK194" s="973"/>
      <c r="NRL194" s="973"/>
      <c r="NRM194" s="973"/>
      <c r="NRN194" s="973"/>
      <c r="NRO194" s="973"/>
      <c r="NRP194" s="973"/>
      <c r="NRQ194" s="973"/>
      <c r="NRR194" s="973"/>
      <c r="NRS194" s="973"/>
      <c r="NRT194" s="973"/>
      <c r="NRU194" s="973"/>
      <c r="NRV194" s="973"/>
      <c r="NRW194" s="973"/>
      <c r="NRX194" s="973"/>
      <c r="NRY194" s="973"/>
      <c r="NRZ194" s="973"/>
      <c r="NSA194" s="973"/>
      <c r="NSB194" s="973"/>
      <c r="NSC194" s="973"/>
      <c r="NSD194" s="973"/>
      <c r="NSE194" s="973"/>
      <c r="NSF194" s="973"/>
      <c r="NSG194" s="973"/>
      <c r="NSH194" s="973"/>
      <c r="NSI194" s="973"/>
      <c r="NSJ194" s="973"/>
      <c r="NSK194" s="973"/>
      <c r="NSL194" s="973"/>
      <c r="NSM194" s="973"/>
      <c r="NSN194" s="973"/>
      <c r="NSO194" s="973"/>
      <c r="NSP194" s="973"/>
      <c r="NSQ194" s="973"/>
      <c r="NSR194" s="973"/>
      <c r="NSS194" s="973"/>
      <c r="NST194" s="973"/>
      <c r="NSU194" s="973"/>
      <c r="NSV194" s="973"/>
      <c r="NSW194" s="973"/>
      <c r="NSX194" s="973"/>
      <c r="NSY194" s="973"/>
      <c r="NSZ194" s="973"/>
      <c r="NTA194" s="973"/>
      <c r="NTB194" s="973"/>
      <c r="NTC194" s="973"/>
      <c r="NTD194" s="973"/>
      <c r="NTE194" s="973"/>
      <c r="NTF194" s="973"/>
      <c r="NTG194" s="973"/>
      <c r="NTH194" s="973"/>
      <c r="NTI194" s="973"/>
      <c r="NTJ194" s="973"/>
      <c r="NTK194" s="973"/>
      <c r="NTL194" s="973"/>
      <c r="NTM194" s="973"/>
      <c r="NTN194" s="973"/>
      <c r="NTO194" s="973"/>
      <c r="NTP194" s="973"/>
      <c r="NTQ194" s="973"/>
      <c r="NTR194" s="973"/>
      <c r="NTS194" s="973"/>
      <c r="NTT194" s="973"/>
      <c r="NTU194" s="973"/>
      <c r="NTV194" s="973"/>
      <c r="NTW194" s="973"/>
      <c r="NTX194" s="973"/>
      <c r="NTY194" s="973"/>
      <c r="NTZ194" s="973"/>
      <c r="NUA194" s="973"/>
      <c r="NUB194" s="973"/>
      <c r="NUC194" s="973"/>
      <c r="NUD194" s="973"/>
      <c r="NUE194" s="973"/>
      <c r="NUF194" s="973"/>
      <c r="NUG194" s="973"/>
      <c r="NUH194" s="973"/>
      <c r="NUI194" s="973"/>
      <c r="NUJ194" s="973"/>
      <c r="NUK194" s="973"/>
      <c r="NUL194" s="973"/>
      <c r="NUM194" s="973"/>
      <c r="NUN194" s="973"/>
      <c r="NUO194" s="973"/>
      <c r="NUP194" s="973"/>
      <c r="NUQ194" s="973"/>
      <c r="NUR194" s="973"/>
      <c r="NUS194" s="973"/>
      <c r="NUT194" s="973"/>
      <c r="NUU194" s="973"/>
      <c r="NUV194" s="973"/>
      <c r="NUW194" s="973"/>
      <c r="NUX194" s="973"/>
      <c r="NUY194" s="973"/>
      <c r="NUZ194" s="973"/>
      <c r="NVA194" s="973"/>
      <c r="NVB194" s="973"/>
      <c r="NVC194" s="973"/>
      <c r="NVD194" s="973"/>
      <c r="NVE194" s="973"/>
      <c r="NVF194" s="973"/>
      <c r="NVG194" s="973"/>
      <c r="NVH194" s="973"/>
      <c r="NVI194" s="973"/>
      <c r="NVJ194" s="973"/>
      <c r="NVK194" s="973"/>
      <c r="NVL194" s="973"/>
      <c r="NVM194" s="973"/>
      <c r="NVN194" s="973"/>
      <c r="NVO194" s="973"/>
      <c r="NVP194" s="973"/>
      <c r="NVQ194" s="973"/>
      <c r="NVR194" s="973"/>
      <c r="NVS194" s="973"/>
      <c r="NVT194" s="973"/>
      <c r="NVU194" s="973"/>
      <c r="NVV194" s="973"/>
      <c r="NVW194" s="973"/>
      <c r="NVX194" s="973"/>
      <c r="NVY194" s="973"/>
      <c r="NVZ194" s="973"/>
      <c r="NWA194" s="973"/>
      <c r="NWB194" s="973"/>
      <c r="NWC194" s="973"/>
      <c r="NWD194" s="973"/>
      <c r="NWE194" s="973"/>
      <c r="NWF194" s="973"/>
      <c r="NWG194" s="973"/>
      <c r="NWH194" s="973"/>
      <c r="NWI194" s="973"/>
      <c r="NWJ194" s="973"/>
      <c r="NWK194" s="973"/>
      <c r="NWL194" s="973"/>
      <c r="NWM194" s="973"/>
      <c r="NWN194" s="973"/>
      <c r="NWO194" s="973"/>
      <c r="NWP194" s="973"/>
      <c r="NWQ194" s="973"/>
      <c r="NWR194" s="973"/>
      <c r="NWS194" s="973"/>
      <c r="NWT194" s="973"/>
      <c r="NWU194" s="973"/>
      <c r="NWV194" s="973"/>
      <c r="NWW194" s="973"/>
      <c r="NWX194" s="973"/>
      <c r="NWY194" s="973"/>
      <c r="NWZ194" s="973"/>
      <c r="NXA194" s="973"/>
      <c r="NXB194" s="973"/>
      <c r="NXC194" s="973"/>
      <c r="NXD194" s="973"/>
      <c r="NXE194" s="973"/>
      <c r="NXF194" s="973"/>
      <c r="NXG194" s="973"/>
      <c r="NXH194" s="973"/>
      <c r="NXI194" s="973"/>
      <c r="NXJ194" s="973"/>
      <c r="NXK194" s="973"/>
      <c r="NXL194" s="973"/>
      <c r="NXM194" s="973"/>
      <c r="NXN194" s="973"/>
      <c r="NXO194" s="973"/>
      <c r="NXP194" s="973"/>
      <c r="NXQ194" s="973"/>
      <c r="NXR194" s="973"/>
      <c r="NXS194" s="973"/>
      <c r="NXT194" s="973"/>
      <c r="NXU194" s="973"/>
      <c r="NXV194" s="973"/>
      <c r="NXW194" s="973"/>
      <c r="NXX194" s="973"/>
      <c r="NXY194" s="973"/>
      <c r="NXZ194" s="973"/>
      <c r="NYA194" s="973"/>
      <c r="NYB194" s="973"/>
      <c r="NYC194" s="973"/>
      <c r="NYD194" s="973"/>
      <c r="NYE194" s="973"/>
      <c r="NYF194" s="973"/>
      <c r="NYG194" s="973"/>
      <c r="NYH194" s="973"/>
      <c r="NYI194" s="973"/>
      <c r="NYJ194" s="973"/>
      <c r="NYK194" s="973"/>
      <c r="NYL194" s="973"/>
      <c r="NYM194" s="973"/>
      <c r="NYN194" s="973"/>
      <c r="NYO194" s="973"/>
      <c r="NYP194" s="973"/>
      <c r="NYQ194" s="973"/>
      <c r="NYR194" s="973"/>
      <c r="NYS194" s="973"/>
      <c r="NYT194" s="973"/>
      <c r="NYU194" s="973"/>
      <c r="NYV194" s="973"/>
      <c r="NYW194" s="973"/>
      <c r="NYX194" s="973"/>
      <c r="NYY194" s="973"/>
      <c r="NYZ194" s="973"/>
      <c r="NZA194" s="973"/>
      <c r="NZB194" s="973"/>
      <c r="NZC194" s="973"/>
      <c r="NZD194" s="973"/>
      <c r="NZE194" s="973"/>
      <c r="NZF194" s="973"/>
      <c r="NZG194" s="973"/>
      <c r="NZH194" s="973"/>
      <c r="NZI194" s="973"/>
      <c r="NZJ194" s="973"/>
      <c r="NZK194" s="973"/>
      <c r="NZL194" s="973"/>
      <c r="NZM194" s="973"/>
      <c r="NZN194" s="973"/>
      <c r="NZO194" s="973"/>
      <c r="NZP194" s="973"/>
      <c r="NZQ194" s="973"/>
      <c r="NZR194" s="973"/>
      <c r="NZS194" s="973"/>
      <c r="NZT194" s="973"/>
      <c r="NZU194" s="973"/>
      <c r="NZV194" s="973"/>
      <c r="NZW194" s="973"/>
      <c r="NZX194" s="973"/>
      <c r="NZY194" s="973"/>
      <c r="NZZ194" s="973"/>
      <c r="OAA194" s="973"/>
      <c r="OAB194" s="973"/>
      <c r="OAC194" s="973"/>
      <c r="OAD194" s="973"/>
      <c r="OAE194" s="973"/>
      <c r="OAF194" s="973"/>
      <c r="OAG194" s="973"/>
      <c r="OAH194" s="973"/>
      <c r="OAI194" s="973"/>
      <c r="OAJ194" s="973"/>
      <c r="OAK194" s="973"/>
      <c r="OAL194" s="973"/>
      <c r="OAM194" s="973"/>
      <c r="OAN194" s="973"/>
      <c r="OAO194" s="973"/>
      <c r="OAP194" s="973"/>
      <c r="OAQ194" s="973"/>
      <c r="OAR194" s="973"/>
      <c r="OAS194" s="973"/>
      <c r="OAT194" s="973"/>
      <c r="OAU194" s="973"/>
      <c r="OAV194" s="973"/>
      <c r="OAW194" s="973"/>
      <c r="OAX194" s="973"/>
      <c r="OAY194" s="973"/>
      <c r="OAZ194" s="973"/>
      <c r="OBA194" s="973"/>
      <c r="OBB194" s="973"/>
      <c r="OBC194" s="973"/>
      <c r="OBD194" s="973"/>
      <c r="OBE194" s="973"/>
      <c r="OBF194" s="973"/>
      <c r="OBG194" s="973"/>
      <c r="OBH194" s="973"/>
      <c r="OBI194" s="973"/>
      <c r="OBJ194" s="973"/>
      <c r="OBK194" s="973"/>
      <c r="OBL194" s="973"/>
      <c r="OBM194" s="973"/>
      <c r="OBN194" s="973"/>
      <c r="OBO194" s="973"/>
      <c r="OBP194" s="973"/>
      <c r="OBQ194" s="973"/>
      <c r="OBR194" s="973"/>
      <c r="OBS194" s="973"/>
      <c r="OBT194" s="973"/>
      <c r="OBU194" s="973"/>
      <c r="OBV194" s="973"/>
      <c r="OBW194" s="973"/>
      <c r="OBX194" s="973"/>
      <c r="OBY194" s="973"/>
      <c r="OBZ194" s="973"/>
      <c r="OCA194" s="973"/>
      <c r="OCB194" s="973"/>
      <c r="OCC194" s="973"/>
      <c r="OCD194" s="973"/>
      <c r="OCE194" s="973"/>
      <c r="OCF194" s="973"/>
      <c r="OCG194" s="973"/>
      <c r="OCH194" s="973"/>
      <c r="OCI194" s="973"/>
      <c r="OCJ194" s="973"/>
      <c r="OCK194" s="973"/>
      <c r="OCL194" s="973"/>
      <c r="OCM194" s="973"/>
      <c r="OCN194" s="973"/>
      <c r="OCO194" s="973"/>
      <c r="OCP194" s="973"/>
      <c r="OCQ194" s="973"/>
      <c r="OCR194" s="973"/>
      <c r="OCS194" s="973"/>
      <c r="OCT194" s="973"/>
      <c r="OCU194" s="973"/>
      <c r="OCV194" s="973"/>
      <c r="OCW194" s="973"/>
      <c r="OCX194" s="973"/>
      <c r="OCY194" s="973"/>
      <c r="OCZ194" s="973"/>
      <c r="ODA194" s="973"/>
      <c r="ODB194" s="973"/>
      <c r="ODC194" s="973"/>
      <c r="ODD194" s="973"/>
      <c r="ODE194" s="973"/>
      <c r="ODF194" s="973"/>
      <c r="ODG194" s="973"/>
      <c r="ODH194" s="973"/>
      <c r="ODI194" s="973"/>
      <c r="ODJ194" s="973"/>
      <c r="ODK194" s="973"/>
      <c r="ODL194" s="973"/>
      <c r="ODM194" s="973"/>
      <c r="ODN194" s="973"/>
      <c r="ODO194" s="973"/>
      <c r="ODP194" s="973"/>
      <c r="ODQ194" s="973"/>
      <c r="ODR194" s="973"/>
      <c r="ODS194" s="973"/>
      <c r="ODT194" s="973"/>
      <c r="ODU194" s="973"/>
      <c r="ODV194" s="973"/>
      <c r="ODW194" s="973"/>
      <c r="ODX194" s="973"/>
      <c r="ODY194" s="973"/>
      <c r="ODZ194" s="973"/>
      <c r="OEA194" s="973"/>
      <c r="OEB194" s="973"/>
      <c r="OEC194" s="973"/>
      <c r="OED194" s="973"/>
      <c r="OEE194" s="973"/>
      <c r="OEF194" s="973"/>
      <c r="OEG194" s="973"/>
      <c r="OEH194" s="973"/>
      <c r="OEI194" s="973"/>
      <c r="OEJ194" s="973"/>
      <c r="OEK194" s="973"/>
      <c r="OEL194" s="973"/>
      <c r="OEM194" s="973"/>
      <c r="OEN194" s="973"/>
      <c r="OEO194" s="973"/>
      <c r="OEP194" s="973"/>
      <c r="OEQ194" s="973"/>
      <c r="OER194" s="973"/>
      <c r="OES194" s="973"/>
      <c r="OET194" s="973"/>
      <c r="OEU194" s="973"/>
      <c r="OEV194" s="973"/>
      <c r="OEW194" s="973"/>
      <c r="OEX194" s="973"/>
      <c r="OEY194" s="973"/>
      <c r="OEZ194" s="973"/>
      <c r="OFA194" s="973"/>
      <c r="OFB194" s="973"/>
      <c r="OFC194" s="973"/>
      <c r="OFD194" s="973"/>
      <c r="OFE194" s="973"/>
      <c r="OFF194" s="973"/>
      <c r="OFG194" s="973"/>
      <c r="OFH194" s="973"/>
      <c r="OFI194" s="973"/>
      <c r="OFJ194" s="973"/>
      <c r="OFK194" s="973"/>
      <c r="OFL194" s="973"/>
      <c r="OFM194" s="973"/>
      <c r="OFN194" s="973"/>
      <c r="OFO194" s="973"/>
      <c r="OFP194" s="973"/>
      <c r="OFQ194" s="973"/>
      <c r="OFR194" s="973"/>
      <c r="OFS194" s="973"/>
      <c r="OFT194" s="973"/>
      <c r="OFU194" s="973"/>
      <c r="OFV194" s="973"/>
      <c r="OFW194" s="973"/>
      <c r="OFX194" s="973"/>
      <c r="OFY194" s="973"/>
      <c r="OFZ194" s="973"/>
      <c r="OGA194" s="973"/>
      <c r="OGB194" s="973"/>
      <c r="OGC194" s="973"/>
      <c r="OGD194" s="973"/>
      <c r="OGE194" s="973"/>
      <c r="OGF194" s="973"/>
      <c r="OGG194" s="973"/>
      <c r="OGH194" s="973"/>
      <c r="OGI194" s="973"/>
      <c r="OGJ194" s="973"/>
      <c r="OGK194" s="973"/>
      <c r="OGL194" s="973"/>
      <c r="OGM194" s="973"/>
      <c r="OGN194" s="973"/>
      <c r="OGO194" s="973"/>
      <c r="OGP194" s="973"/>
      <c r="OGQ194" s="973"/>
      <c r="OGR194" s="973"/>
      <c r="OGS194" s="973"/>
      <c r="OGT194" s="973"/>
      <c r="OGU194" s="973"/>
      <c r="OGV194" s="973"/>
      <c r="OGW194" s="973"/>
      <c r="OGX194" s="973"/>
      <c r="OGY194" s="973"/>
      <c r="OGZ194" s="973"/>
      <c r="OHA194" s="973"/>
      <c r="OHB194" s="973"/>
      <c r="OHC194" s="973"/>
      <c r="OHD194" s="973"/>
      <c r="OHE194" s="973"/>
      <c r="OHF194" s="973"/>
      <c r="OHG194" s="973"/>
      <c r="OHH194" s="973"/>
      <c r="OHI194" s="973"/>
      <c r="OHJ194" s="973"/>
      <c r="OHK194" s="973"/>
      <c r="OHL194" s="973"/>
      <c r="OHM194" s="973"/>
      <c r="OHN194" s="973"/>
      <c r="OHO194" s="973"/>
      <c r="OHP194" s="973"/>
      <c r="OHQ194" s="973"/>
      <c r="OHR194" s="973"/>
      <c r="OHS194" s="973"/>
      <c r="OHT194" s="973"/>
      <c r="OHU194" s="973"/>
      <c r="OHV194" s="973"/>
      <c r="OHW194" s="973"/>
      <c r="OHX194" s="973"/>
      <c r="OHY194" s="973"/>
      <c r="OHZ194" s="973"/>
      <c r="OIA194" s="973"/>
      <c r="OIB194" s="973"/>
      <c r="OIC194" s="973"/>
      <c r="OID194" s="973"/>
      <c r="OIE194" s="973"/>
      <c r="OIF194" s="973"/>
      <c r="OIG194" s="973"/>
      <c r="OIH194" s="973"/>
      <c r="OII194" s="973"/>
      <c r="OIJ194" s="973"/>
      <c r="OIK194" s="973"/>
      <c r="OIL194" s="973"/>
      <c r="OIM194" s="973"/>
      <c r="OIN194" s="973"/>
      <c r="OIO194" s="973"/>
      <c r="OIP194" s="973"/>
      <c r="OIQ194" s="973"/>
      <c r="OIR194" s="973"/>
      <c r="OIS194" s="973"/>
      <c r="OIT194" s="973"/>
      <c r="OIU194" s="973"/>
      <c r="OIV194" s="973"/>
      <c r="OIW194" s="973"/>
      <c r="OIX194" s="973"/>
      <c r="OIY194" s="973"/>
      <c r="OIZ194" s="973"/>
      <c r="OJA194" s="973"/>
      <c r="OJB194" s="973"/>
      <c r="OJC194" s="973"/>
      <c r="OJD194" s="973"/>
      <c r="OJE194" s="973"/>
      <c r="OJF194" s="973"/>
      <c r="OJG194" s="973"/>
      <c r="OJH194" s="973"/>
      <c r="OJI194" s="973"/>
      <c r="OJJ194" s="973"/>
      <c r="OJK194" s="973"/>
      <c r="OJL194" s="973"/>
      <c r="OJM194" s="973"/>
      <c r="OJN194" s="973"/>
      <c r="OJO194" s="973"/>
      <c r="OJP194" s="973"/>
      <c r="OJQ194" s="973"/>
      <c r="OJR194" s="973"/>
      <c r="OJS194" s="973"/>
      <c r="OJT194" s="973"/>
      <c r="OJU194" s="973"/>
      <c r="OJV194" s="973"/>
      <c r="OJW194" s="973"/>
      <c r="OJX194" s="973"/>
      <c r="OJY194" s="973"/>
      <c r="OJZ194" s="973"/>
      <c r="OKA194" s="973"/>
      <c r="OKB194" s="973"/>
      <c r="OKC194" s="973"/>
      <c r="OKD194" s="973"/>
      <c r="OKE194" s="973"/>
      <c r="OKF194" s="973"/>
      <c r="OKG194" s="973"/>
      <c r="OKH194" s="973"/>
      <c r="OKI194" s="973"/>
      <c r="OKJ194" s="973"/>
      <c r="OKK194" s="973"/>
      <c r="OKL194" s="973"/>
      <c r="OKM194" s="973"/>
      <c r="OKN194" s="973"/>
      <c r="OKO194" s="973"/>
      <c r="OKP194" s="973"/>
      <c r="OKQ194" s="973"/>
      <c r="OKR194" s="973"/>
      <c r="OKS194" s="973"/>
      <c r="OKT194" s="973"/>
      <c r="OKU194" s="973"/>
      <c r="OKV194" s="973"/>
      <c r="OKW194" s="973"/>
      <c r="OKX194" s="973"/>
      <c r="OKY194" s="973"/>
      <c r="OKZ194" s="973"/>
      <c r="OLA194" s="973"/>
      <c r="OLB194" s="973"/>
      <c r="OLC194" s="973"/>
      <c r="OLD194" s="973"/>
      <c r="OLE194" s="973"/>
      <c r="OLF194" s="973"/>
      <c r="OLG194" s="973"/>
      <c r="OLH194" s="973"/>
      <c r="OLI194" s="973"/>
      <c r="OLJ194" s="973"/>
      <c r="OLK194" s="973"/>
      <c r="OLL194" s="973"/>
      <c r="OLM194" s="973"/>
      <c r="OLN194" s="973"/>
      <c r="OLO194" s="973"/>
      <c r="OLP194" s="973"/>
      <c r="OLQ194" s="973"/>
      <c r="OLR194" s="973"/>
      <c r="OLS194" s="973"/>
      <c r="OLT194" s="973"/>
      <c r="OLU194" s="973"/>
      <c r="OLV194" s="973"/>
      <c r="OLW194" s="973"/>
      <c r="OLX194" s="973"/>
      <c r="OLY194" s="973"/>
      <c r="OLZ194" s="973"/>
      <c r="OMA194" s="973"/>
      <c r="OMB194" s="973"/>
      <c r="OMC194" s="973"/>
      <c r="OMD194" s="973"/>
      <c r="OME194" s="973"/>
      <c r="OMF194" s="973"/>
      <c r="OMG194" s="973"/>
      <c r="OMH194" s="973"/>
      <c r="OMI194" s="973"/>
      <c r="OMJ194" s="973"/>
      <c r="OMK194" s="973"/>
      <c r="OML194" s="973"/>
      <c r="OMM194" s="973"/>
      <c r="OMN194" s="973"/>
      <c r="OMO194" s="973"/>
      <c r="OMP194" s="973"/>
      <c r="OMQ194" s="973"/>
      <c r="OMR194" s="973"/>
      <c r="OMS194" s="973"/>
      <c r="OMT194" s="973"/>
      <c r="OMU194" s="973"/>
      <c r="OMV194" s="973"/>
      <c r="OMW194" s="973"/>
      <c r="OMX194" s="973"/>
      <c r="OMY194" s="973"/>
      <c r="OMZ194" s="973"/>
      <c r="ONA194" s="973"/>
      <c r="ONB194" s="973"/>
      <c r="ONC194" s="973"/>
      <c r="OND194" s="973"/>
      <c r="ONE194" s="973"/>
      <c r="ONF194" s="973"/>
      <c r="ONG194" s="973"/>
      <c r="ONH194" s="973"/>
      <c r="ONI194" s="973"/>
      <c r="ONJ194" s="973"/>
      <c r="ONK194" s="973"/>
      <c r="ONL194" s="973"/>
      <c r="ONM194" s="973"/>
      <c r="ONN194" s="973"/>
      <c r="ONO194" s="973"/>
      <c r="ONP194" s="973"/>
      <c r="ONQ194" s="973"/>
      <c r="ONR194" s="973"/>
      <c r="ONS194" s="973"/>
      <c r="ONT194" s="973"/>
      <c r="ONU194" s="973"/>
      <c r="ONV194" s="973"/>
      <c r="ONW194" s="973"/>
      <c r="ONX194" s="973"/>
      <c r="ONY194" s="973"/>
      <c r="ONZ194" s="973"/>
      <c r="OOA194" s="973"/>
      <c r="OOB194" s="973"/>
      <c r="OOC194" s="973"/>
      <c r="OOD194" s="973"/>
      <c r="OOE194" s="973"/>
      <c r="OOF194" s="973"/>
      <c r="OOG194" s="973"/>
      <c r="OOH194" s="973"/>
      <c r="OOI194" s="973"/>
      <c r="OOJ194" s="973"/>
      <c r="OOK194" s="973"/>
      <c r="OOL194" s="973"/>
      <c r="OOM194" s="973"/>
      <c r="OON194" s="973"/>
      <c r="OOO194" s="973"/>
      <c r="OOP194" s="973"/>
      <c r="OOQ194" s="973"/>
      <c r="OOR194" s="973"/>
      <c r="OOS194" s="973"/>
      <c r="OOT194" s="973"/>
      <c r="OOU194" s="973"/>
      <c r="OOV194" s="973"/>
      <c r="OOW194" s="973"/>
      <c r="OOX194" s="973"/>
      <c r="OOY194" s="973"/>
      <c r="OOZ194" s="973"/>
      <c r="OPA194" s="973"/>
      <c r="OPB194" s="973"/>
      <c r="OPC194" s="973"/>
      <c r="OPD194" s="973"/>
      <c r="OPE194" s="973"/>
      <c r="OPF194" s="973"/>
      <c r="OPG194" s="973"/>
      <c r="OPH194" s="973"/>
      <c r="OPI194" s="973"/>
      <c r="OPJ194" s="973"/>
      <c r="OPK194" s="973"/>
      <c r="OPL194" s="973"/>
      <c r="OPM194" s="973"/>
      <c r="OPN194" s="973"/>
      <c r="OPO194" s="973"/>
      <c r="OPP194" s="973"/>
      <c r="OPQ194" s="973"/>
      <c r="OPR194" s="973"/>
      <c r="OPS194" s="973"/>
      <c r="OPT194" s="973"/>
      <c r="OPU194" s="973"/>
      <c r="OPV194" s="973"/>
      <c r="OPW194" s="973"/>
      <c r="OPX194" s="973"/>
      <c r="OPY194" s="973"/>
      <c r="OPZ194" s="973"/>
      <c r="OQA194" s="973"/>
      <c r="OQB194" s="973"/>
      <c r="OQC194" s="973"/>
      <c r="OQD194" s="973"/>
      <c r="OQE194" s="973"/>
      <c r="OQF194" s="973"/>
      <c r="OQG194" s="973"/>
      <c r="OQH194" s="973"/>
      <c r="OQI194" s="973"/>
      <c r="OQJ194" s="973"/>
      <c r="OQK194" s="973"/>
      <c r="OQL194" s="973"/>
      <c r="OQM194" s="973"/>
      <c r="OQN194" s="973"/>
      <c r="OQO194" s="973"/>
      <c r="OQP194" s="973"/>
      <c r="OQQ194" s="973"/>
      <c r="OQR194" s="973"/>
      <c r="OQS194" s="973"/>
      <c r="OQT194" s="973"/>
      <c r="OQU194" s="973"/>
      <c r="OQV194" s="973"/>
      <c r="OQW194" s="973"/>
      <c r="OQX194" s="973"/>
      <c r="OQY194" s="973"/>
      <c r="OQZ194" s="973"/>
      <c r="ORA194" s="973"/>
      <c r="ORB194" s="973"/>
      <c r="ORC194" s="973"/>
      <c r="ORD194" s="973"/>
      <c r="ORE194" s="973"/>
      <c r="ORF194" s="973"/>
      <c r="ORG194" s="973"/>
      <c r="ORH194" s="973"/>
      <c r="ORI194" s="973"/>
      <c r="ORJ194" s="973"/>
      <c r="ORK194" s="973"/>
      <c r="ORL194" s="973"/>
      <c r="ORM194" s="973"/>
      <c r="ORN194" s="973"/>
      <c r="ORO194" s="973"/>
      <c r="ORP194" s="973"/>
      <c r="ORQ194" s="973"/>
      <c r="ORR194" s="973"/>
      <c r="ORS194" s="973"/>
      <c r="ORT194" s="973"/>
      <c r="ORU194" s="973"/>
      <c r="ORV194" s="973"/>
      <c r="ORW194" s="973"/>
      <c r="ORX194" s="973"/>
      <c r="ORY194" s="973"/>
      <c r="ORZ194" s="973"/>
      <c r="OSA194" s="973"/>
      <c r="OSB194" s="973"/>
      <c r="OSC194" s="973"/>
      <c r="OSD194" s="973"/>
      <c r="OSE194" s="973"/>
      <c r="OSF194" s="973"/>
      <c r="OSG194" s="973"/>
      <c r="OSH194" s="973"/>
      <c r="OSI194" s="973"/>
      <c r="OSJ194" s="973"/>
      <c r="OSK194" s="973"/>
      <c r="OSL194" s="973"/>
      <c r="OSM194" s="973"/>
      <c r="OSN194" s="973"/>
      <c r="OSO194" s="973"/>
      <c r="OSP194" s="973"/>
      <c r="OSQ194" s="973"/>
      <c r="OSR194" s="973"/>
      <c r="OSS194" s="973"/>
      <c r="OST194" s="973"/>
      <c r="OSU194" s="973"/>
      <c r="OSV194" s="973"/>
      <c r="OSW194" s="973"/>
      <c r="OSX194" s="973"/>
      <c r="OSY194" s="973"/>
      <c r="OSZ194" s="973"/>
      <c r="OTA194" s="973"/>
      <c r="OTB194" s="973"/>
      <c r="OTC194" s="973"/>
      <c r="OTD194" s="973"/>
      <c r="OTE194" s="973"/>
      <c r="OTF194" s="973"/>
      <c r="OTG194" s="973"/>
      <c r="OTH194" s="973"/>
      <c r="OTI194" s="973"/>
      <c r="OTJ194" s="973"/>
      <c r="OTK194" s="973"/>
      <c r="OTL194" s="973"/>
      <c r="OTM194" s="973"/>
      <c r="OTN194" s="973"/>
      <c r="OTO194" s="973"/>
      <c r="OTP194" s="973"/>
      <c r="OTQ194" s="973"/>
      <c r="OTR194" s="973"/>
      <c r="OTS194" s="973"/>
      <c r="OTT194" s="973"/>
      <c r="OTU194" s="973"/>
      <c r="OTV194" s="973"/>
      <c r="OTW194" s="973"/>
      <c r="OTX194" s="973"/>
      <c r="OTY194" s="973"/>
      <c r="OTZ194" s="973"/>
      <c r="OUA194" s="973"/>
      <c r="OUB194" s="973"/>
      <c r="OUC194" s="973"/>
      <c r="OUD194" s="973"/>
      <c r="OUE194" s="973"/>
      <c r="OUF194" s="973"/>
      <c r="OUG194" s="973"/>
      <c r="OUH194" s="973"/>
      <c r="OUI194" s="973"/>
      <c r="OUJ194" s="973"/>
      <c r="OUK194" s="973"/>
      <c r="OUL194" s="973"/>
      <c r="OUM194" s="973"/>
      <c r="OUN194" s="973"/>
      <c r="OUO194" s="973"/>
      <c r="OUP194" s="973"/>
      <c r="OUQ194" s="973"/>
      <c r="OUR194" s="973"/>
      <c r="OUS194" s="973"/>
      <c r="OUT194" s="973"/>
      <c r="OUU194" s="973"/>
      <c r="OUV194" s="973"/>
      <c r="OUW194" s="973"/>
      <c r="OUX194" s="973"/>
      <c r="OUY194" s="973"/>
      <c r="OUZ194" s="973"/>
      <c r="OVA194" s="973"/>
      <c r="OVB194" s="973"/>
      <c r="OVC194" s="973"/>
      <c r="OVD194" s="973"/>
      <c r="OVE194" s="973"/>
      <c r="OVF194" s="973"/>
      <c r="OVG194" s="973"/>
      <c r="OVH194" s="973"/>
      <c r="OVI194" s="973"/>
      <c r="OVJ194" s="973"/>
      <c r="OVK194" s="973"/>
      <c r="OVL194" s="973"/>
      <c r="OVM194" s="973"/>
      <c r="OVN194" s="973"/>
      <c r="OVO194" s="973"/>
      <c r="OVP194" s="973"/>
      <c r="OVQ194" s="973"/>
      <c r="OVR194" s="973"/>
      <c r="OVS194" s="973"/>
      <c r="OVT194" s="973"/>
      <c r="OVU194" s="973"/>
      <c r="OVV194" s="973"/>
      <c r="OVW194" s="973"/>
      <c r="OVX194" s="973"/>
      <c r="OVY194" s="973"/>
      <c r="OVZ194" s="973"/>
      <c r="OWA194" s="973"/>
      <c r="OWB194" s="973"/>
      <c r="OWC194" s="973"/>
      <c r="OWD194" s="973"/>
      <c r="OWE194" s="973"/>
      <c r="OWF194" s="973"/>
      <c r="OWG194" s="973"/>
      <c r="OWH194" s="973"/>
      <c r="OWI194" s="973"/>
      <c r="OWJ194" s="973"/>
      <c r="OWK194" s="973"/>
      <c r="OWL194" s="973"/>
      <c r="OWM194" s="973"/>
      <c r="OWN194" s="973"/>
      <c r="OWO194" s="973"/>
      <c r="OWP194" s="973"/>
      <c r="OWQ194" s="973"/>
      <c r="OWR194" s="973"/>
      <c r="OWS194" s="973"/>
      <c r="OWT194" s="973"/>
      <c r="OWU194" s="973"/>
      <c r="OWV194" s="973"/>
      <c r="OWW194" s="973"/>
      <c r="OWX194" s="973"/>
      <c r="OWY194" s="973"/>
      <c r="OWZ194" s="973"/>
      <c r="OXA194" s="973"/>
      <c r="OXB194" s="973"/>
      <c r="OXC194" s="973"/>
      <c r="OXD194" s="973"/>
      <c r="OXE194" s="973"/>
      <c r="OXF194" s="973"/>
      <c r="OXG194" s="973"/>
      <c r="OXH194" s="973"/>
      <c r="OXI194" s="973"/>
      <c r="OXJ194" s="973"/>
      <c r="OXK194" s="973"/>
      <c r="OXL194" s="973"/>
      <c r="OXM194" s="973"/>
      <c r="OXN194" s="973"/>
      <c r="OXO194" s="973"/>
      <c r="OXP194" s="973"/>
      <c r="OXQ194" s="973"/>
      <c r="OXR194" s="973"/>
      <c r="OXS194" s="973"/>
      <c r="OXT194" s="973"/>
      <c r="OXU194" s="973"/>
      <c r="OXV194" s="973"/>
      <c r="OXW194" s="973"/>
      <c r="OXX194" s="973"/>
      <c r="OXY194" s="973"/>
      <c r="OXZ194" s="973"/>
      <c r="OYA194" s="973"/>
      <c r="OYB194" s="973"/>
      <c r="OYC194" s="973"/>
      <c r="OYD194" s="973"/>
      <c r="OYE194" s="973"/>
      <c r="OYF194" s="973"/>
      <c r="OYG194" s="973"/>
      <c r="OYH194" s="973"/>
      <c r="OYI194" s="973"/>
      <c r="OYJ194" s="973"/>
      <c r="OYK194" s="973"/>
      <c r="OYL194" s="973"/>
      <c r="OYM194" s="973"/>
      <c r="OYN194" s="973"/>
      <c r="OYO194" s="973"/>
      <c r="OYP194" s="973"/>
      <c r="OYQ194" s="973"/>
      <c r="OYR194" s="973"/>
      <c r="OYS194" s="973"/>
      <c r="OYT194" s="973"/>
      <c r="OYU194" s="973"/>
      <c r="OYV194" s="973"/>
      <c r="OYW194" s="973"/>
      <c r="OYX194" s="973"/>
      <c r="OYY194" s="973"/>
      <c r="OYZ194" s="973"/>
      <c r="OZA194" s="973"/>
      <c r="OZB194" s="973"/>
      <c r="OZC194" s="973"/>
      <c r="OZD194" s="973"/>
      <c r="OZE194" s="973"/>
      <c r="OZF194" s="973"/>
      <c r="OZG194" s="973"/>
      <c r="OZH194" s="973"/>
      <c r="OZI194" s="973"/>
      <c r="OZJ194" s="973"/>
      <c r="OZK194" s="973"/>
      <c r="OZL194" s="973"/>
      <c r="OZM194" s="973"/>
      <c r="OZN194" s="973"/>
      <c r="OZO194" s="973"/>
      <c r="OZP194" s="973"/>
      <c r="OZQ194" s="973"/>
      <c r="OZR194" s="973"/>
      <c r="OZS194" s="973"/>
      <c r="OZT194" s="973"/>
      <c r="OZU194" s="973"/>
      <c r="OZV194" s="973"/>
      <c r="OZW194" s="973"/>
      <c r="OZX194" s="973"/>
      <c r="OZY194" s="973"/>
      <c r="OZZ194" s="973"/>
      <c r="PAA194" s="973"/>
      <c r="PAB194" s="973"/>
      <c r="PAC194" s="973"/>
      <c r="PAD194" s="973"/>
      <c r="PAE194" s="973"/>
      <c r="PAF194" s="973"/>
      <c r="PAG194" s="973"/>
      <c r="PAH194" s="973"/>
      <c r="PAI194" s="973"/>
      <c r="PAJ194" s="973"/>
      <c r="PAK194" s="973"/>
      <c r="PAL194" s="973"/>
      <c r="PAM194" s="973"/>
      <c r="PAN194" s="973"/>
      <c r="PAO194" s="973"/>
      <c r="PAP194" s="973"/>
      <c r="PAQ194" s="973"/>
      <c r="PAR194" s="973"/>
      <c r="PAS194" s="973"/>
      <c r="PAT194" s="973"/>
      <c r="PAU194" s="973"/>
      <c r="PAV194" s="973"/>
      <c r="PAW194" s="973"/>
      <c r="PAX194" s="973"/>
      <c r="PAY194" s="973"/>
      <c r="PAZ194" s="973"/>
      <c r="PBA194" s="973"/>
      <c r="PBB194" s="973"/>
      <c r="PBC194" s="973"/>
      <c r="PBD194" s="973"/>
      <c r="PBE194" s="973"/>
      <c r="PBF194" s="973"/>
      <c r="PBG194" s="973"/>
      <c r="PBH194" s="973"/>
      <c r="PBI194" s="973"/>
      <c r="PBJ194" s="973"/>
      <c r="PBK194" s="973"/>
      <c r="PBL194" s="973"/>
      <c r="PBM194" s="973"/>
      <c r="PBN194" s="973"/>
      <c r="PBO194" s="973"/>
      <c r="PBP194" s="973"/>
      <c r="PBQ194" s="973"/>
      <c r="PBR194" s="973"/>
      <c r="PBS194" s="973"/>
      <c r="PBT194" s="973"/>
      <c r="PBU194" s="973"/>
      <c r="PBV194" s="973"/>
      <c r="PBW194" s="973"/>
      <c r="PBX194" s="973"/>
      <c r="PBY194" s="973"/>
      <c r="PBZ194" s="973"/>
      <c r="PCA194" s="973"/>
      <c r="PCB194" s="973"/>
      <c r="PCC194" s="973"/>
      <c r="PCD194" s="973"/>
      <c r="PCE194" s="973"/>
      <c r="PCF194" s="973"/>
      <c r="PCG194" s="973"/>
      <c r="PCH194" s="973"/>
      <c r="PCI194" s="973"/>
      <c r="PCJ194" s="973"/>
      <c r="PCK194" s="973"/>
      <c r="PCL194" s="973"/>
      <c r="PCM194" s="973"/>
      <c r="PCN194" s="973"/>
      <c r="PCO194" s="973"/>
      <c r="PCP194" s="973"/>
      <c r="PCQ194" s="973"/>
      <c r="PCR194" s="973"/>
      <c r="PCS194" s="973"/>
      <c r="PCT194" s="973"/>
      <c r="PCU194" s="973"/>
      <c r="PCV194" s="973"/>
      <c r="PCW194" s="973"/>
      <c r="PCX194" s="973"/>
      <c r="PCY194" s="973"/>
      <c r="PCZ194" s="973"/>
      <c r="PDA194" s="973"/>
      <c r="PDB194" s="973"/>
      <c r="PDC194" s="973"/>
      <c r="PDD194" s="973"/>
      <c r="PDE194" s="973"/>
      <c r="PDF194" s="973"/>
      <c r="PDG194" s="973"/>
      <c r="PDH194" s="973"/>
      <c r="PDI194" s="973"/>
      <c r="PDJ194" s="973"/>
      <c r="PDK194" s="973"/>
      <c r="PDL194" s="973"/>
      <c r="PDM194" s="973"/>
      <c r="PDN194" s="973"/>
      <c r="PDO194" s="973"/>
      <c r="PDP194" s="973"/>
      <c r="PDQ194" s="973"/>
      <c r="PDR194" s="973"/>
      <c r="PDS194" s="973"/>
      <c r="PDT194" s="973"/>
      <c r="PDU194" s="973"/>
      <c r="PDV194" s="973"/>
      <c r="PDW194" s="973"/>
      <c r="PDX194" s="973"/>
      <c r="PDY194" s="973"/>
      <c r="PDZ194" s="973"/>
      <c r="PEA194" s="973"/>
      <c r="PEB194" s="973"/>
      <c r="PEC194" s="973"/>
      <c r="PED194" s="973"/>
      <c r="PEE194" s="973"/>
      <c r="PEF194" s="973"/>
      <c r="PEG194" s="973"/>
      <c r="PEH194" s="973"/>
      <c r="PEI194" s="973"/>
      <c r="PEJ194" s="973"/>
      <c r="PEK194" s="973"/>
      <c r="PEL194" s="973"/>
      <c r="PEM194" s="973"/>
      <c r="PEN194" s="973"/>
      <c r="PEO194" s="973"/>
      <c r="PEP194" s="973"/>
      <c r="PEQ194" s="973"/>
      <c r="PER194" s="973"/>
      <c r="PES194" s="973"/>
      <c r="PET194" s="973"/>
      <c r="PEU194" s="973"/>
      <c r="PEV194" s="973"/>
      <c r="PEW194" s="973"/>
      <c r="PEX194" s="973"/>
      <c r="PEY194" s="973"/>
      <c r="PEZ194" s="973"/>
      <c r="PFA194" s="973"/>
      <c r="PFB194" s="973"/>
      <c r="PFC194" s="973"/>
      <c r="PFD194" s="973"/>
      <c r="PFE194" s="973"/>
      <c r="PFF194" s="973"/>
      <c r="PFG194" s="973"/>
      <c r="PFH194" s="973"/>
      <c r="PFI194" s="973"/>
      <c r="PFJ194" s="973"/>
      <c r="PFK194" s="973"/>
      <c r="PFL194" s="973"/>
      <c r="PFM194" s="973"/>
      <c r="PFN194" s="973"/>
      <c r="PFO194" s="973"/>
      <c r="PFP194" s="973"/>
      <c r="PFQ194" s="973"/>
      <c r="PFR194" s="973"/>
      <c r="PFS194" s="973"/>
      <c r="PFT194" s="973"/>
      <c r="PFU194" s="973"/>
      <c r="PFV194" s="973"/>
      <c r="PFW194" s="973"/>
      <c r="PFX194" s="973"/>
      <c r="PFY194" s="973"/>
      <c r="PFZ194" s="973"/>
      <c r="PGA194" s="973"/>
      <c r="PGB194" s="973"/>
      <c r="PGC194" s="973"/>
      <c r="PGD194" s="973"/>
      <c r="PGE194" s="973"/>
      <c r="PGF194" s="973"/>
      <c r="PGG194" s="973"/>
      <c r="PGH194" s="973"/>
      <c r="PGI194" s="973"/>
      <c r="PGJ194" s="973"/>
      <c r="PGK194" s="973"/>
      <c r="PGL194" s="973"/>
      <c r="PGM194" s="973"/>
      <c r="PGN194" s="973"/>
      <c r="PGO194" s="973"/>
      <c r="PGP194" s="973"/>
      <c r="PGQ194" s="973"/>
      <c r="PGR194" s="973"/>
      <c r="PGS194" s="973"/>
      <c r="PGT194" s="973"/>
      <c r="PGU194" s="973"/>
      <c r="PGV194" s="973"/>
      <c r="PGW194" s="973"/>
      <c r="PGX194" s="973"/>
      <c r="PGY194" s="973"/>
      <c r="PGZ194" s="973"/>
      <c r="PHA194" s="973"/>
      <c r="PHB194" s="973"/>
      <c r="PHC194" s="973"/>
      <c r="PHD194" s="973"/>
      <c r="PHE194" s="973"/>
      <c r="PHF194" s="973"/>
      <c r="PHG194" s="973"/>
      <c r="PHH194" s="973"/>
      <c r="PHI194" s="973"/>
      <c r="PHJ194" s="973"/>
      <c r="PHK194" s="973"/>
      <c r="PHL194" s="973"/>
      <c r="PHM194" s="973"/>
      <c r="PHN194" s="973"/>
      <c r="PHO194" s="973"/>
      <c r="PHP194" s="973"/>
      <c r="PHQ194" s="973"/>
      <c r="PHR194" s="973"/>
      <c r="PHS194" s="973"/>
      <c r="PHT194" s="973"/>
      <c r="PHU194" s="973"/>
      <c r="PHV194" s="973"/>
      <c r="PHW194" s="973"/>
      <c r="PHX194" s="973"/>
      <c r="PHY194" s="973"/>
      <c r="PHZ194" s="973"/>
      <c r="PIA194" s="973"/>
      <c r="PIB194" s="973"/>
      <c r="PIC194" s="973"/>
      <c r="PID194" s="973"/>
      <c r="PIE194" s="973"/>
      <c r="PIF194" s="973"/>
      <c r="PIG194" s="973"/>
      <c r="PIH194" s="973"/>
      <c r="PII194" s="973"/>
      <c r="PIJ194" s="973"/>
      <c r="PIK194" s="973"/>
      <c r="PIL194" s="973"/>
      <c r="PIM194" s="973"/>
      <c r="PIN194" s="973"/>
      <c r="PIO194" s="973"/>
      <c r="PIP194" s="973"/>
      <c r="PIQ194" s="973"/>
      <c r="PIR194" s="973"/>
      <c r="PIS194" s="973"/>
      <c r="PIT194" s="973"/>
      <c r="PIU194" s="973"/>
      <c r="PIV194" s="973"/>
      <c r="PIW194" s="973"/>
      <c r="PIX194" s="973"/>
      <c r="PIY194" s="973"/>
      <c r="PIZ194" s="973"/>
      <c r="PJA194" s="973"/>
      <c r="PJB194" s="973"/>
      <c r="PJC194" s="973"/>
      <c r="PJD194" s="973"/>
      <c r="PJE194" s="973"/>
      <c r="PJF194" s="973"/>
      <c r="PJG194" s="973"/>
      <c r="PJH194" s="973"/>
      <c r="PJI194" s="973"/>
      <c r="PJJ194" s="973"/>
      <c r="PJK194" s="973"/>
      <c r="PJL194" s="973"/>
      <c r="PJM194" s="973"/>
      <c r="PJN194" s="973"/>
      <c r="PJO194" s="973"/>
      <c r="PJP194" s="973"/>
      <c r="PJQ194" s="973"/>
      <c r="PJR194" s="973"/>
      <c r="PJS194" s="973"/>
      <c r="PJT194" s="973"/>
      <c r="PJU194" s="973"/>
      <c r="PJV194" s="973"/>
      <c r="PJW194" s="973"/>
      <c r="PJX194" s="973"/>
      <c r="PJY194" s="973"/>
      <c r="PJZ194" s="973"/>
      <c r="PKA194" s="973"/>
      <c r="PKB194" s="973"/>
      <c r="PKC194" s="973"/>
      <c r="PKD194" s="973"/>
      <c r="PKE194" s="973"/>
      <c r="PKF194" s="973"/>
      <c r="PKG194" s="973"/>
      <c r="PKH194" s="973"/>
      <c r="PKI194" s="973"/>
      <c r="PKJ194" s="973"/>
      <c r="PKK194" s="973"/>
      <c r="PKL194" s="973"/>
      <c r="PKM194" s="973"/>
      <c r="PKN194" s="973"/>
      <c r="PKO194" s="973"/>
      <c r="PKP194" s="973"/>
      <c r="PKQ194" s="973"/>
      <c r="PKR194" s="973"/>
      <c r="PKS194" s="973"/>
      <c r="PKT194" s="973"/>
      <c r="PKU194" s="973"/>
      <c r="PKV194" s="973"/>
      <c r="PKW194" s="973"/>
      <c r="PKX194" s="973"/>
      <c r="PKY194" s="973"/>
      <c r="PKZ194" s="973"/>
      <c r="PLA194" s="973"/>
      <c r="PLB194" s="973"/>
      <c r="PLC194" s="973"/>
      <c r="PLD194" s="973"/>
      <c r="PLE194" s="973"/>
      <c r="PLF194" s="973"/>
      <c r="PLG194" s="973"/>
      <c r="PLH194" s="973"/>
      <c r="PLI194" s="973"/>
      <c r="PLJ194" s="973"/>
      <c r="PLK194" s="973"/>
      <c r="PLL194" s="973"/>
      <c r="PLM194" s="973"/>
      <c r="PLN194" s="973"/>
      <c r="PLO194" s="973"/>
      <c r="PLP194" s="973"/>
      <c r="PLQ194" s="973"/>
      <c r="PLR194" s="973"/>
      <c r="PLS194" s="973"/>
      <c r="PLT194" s="973"/>
      <c r="PLU194" s="973"/>
      <c r="PLV194" s="973"/>
      <c r="PLW194" s="973"/>
      <c r="PLX194" s="973"/>
      <c r="PLY194" s="973"/>
      <c r="PLZ194" s="973"/>
      <c r="PMA194" s="973"/>
      <c r="PMB194" s="973"/>
      <c r="PMC194" s="973"/>
      <c r="PMD194" s="973"/>
      <c r="PME194" s="973"/>
      <c r="PMF194" s="973"/>
      <c r="PMG194" s="973"/>
      <c r="PMH194" s="973"/>
      <c r="PMI194" s="973"/>
      <c r="PMJ194" s="973"/>
      <c r="PMK194" s="973"/>
      <c r="PML194" s="973"/>
      <c r="PMM194" s="973"/>
      <c r="PMN194" s="973"/>
      <c r="PMO194" s="973"/>
      <c r="PMP194" s="973"/>
      <c r="PMQ194" s="973"/>
      <c r="PMR194" s="973"/>
      <c r="PMS194" s="973"/>
      <c r="PMT194" s="973"/>
      <c r="PMU194" s="973"/>
      <c r="PMV194" s="973"/>
      <c r="PMW194" s="973"/>
      <c r="PMX194" s="973"/>
      <c r="PMY194" s="973"/>
      <c r="PMZ194" s="973"/>
      <c r="PNA194" s="973"/>
      <c r="PNB194" s="973"/>
      <c r="PNC194" s="973"/>
      <c r="PND194" s="973"/>
      <c r="PNE194" s="973"/>
      <c r="PNF194" s="973"/>
      <c r="PNG194" s="973"/>
      <c r="PNH194" s="973"/>
      <c r="PNI194" s="973"/>
      <c r="PNJ194" s="973"/>
      <c r="PNK194" s="973"/>
      <c r="PNL194" s="973"/>
      <c r="PNM194" s="973"/>
      <c r="PNN194" s="973"/>
      <c r="PNO194" s="973"/>
      <c r="PNP194" s="973"/>
      <c r="PNQ194" s="973"/>
      <c r="PNR194" s="973"/>
      <c r="PNS194" s="973"/>
      <c r="PNT194" s="973"/>
      <c r="PNU194" s="973"/>
      <c r="PNV194" s="973"/>
      <c r="PNW194" s="973"/>
      <c r="PNX194" s="973"/>
      <c r="PNY194" s="973"/>
      <c r="PNZ194" s="973"/>
      <c r="POA194" s="973"/>
      <c r="POB194" s="973"/>
      <c r="POC194" s="973"/>
      <c r="POD194" s="973"/>
      <c r="POE194" s="973"/>
      <c r="POF194" s="973"/>
      <c r="POG194" s="973"/>
      <c r="POH194" s="973"/>
      <c r="POI194" s="973"/>
      <c r="POJ194" s="973"/>
      <c r="POK194" s="973"/>
      <c r="POL194" s="973"/>
      <c r="POM194" s="973"/>
      <c r="PON194" s="973"/>
      <c r="POO194" s="973"/>
      <c r="POP194" s="973"/>
      <c r="POQ194" s="973"/>
      <c r="POR194" s="973"/>
      <c r="POS194" s="973"/>
      <c r="POT194" s="973"/>
      <c r="POU194" s="973"/>
      <c r="POV194" s="973"/>
      <c r="POW194" s="973"/>
      <c r="POX194" s="973"/>
      <c r="POY194" s="973"/>
      <c r="POZ194" s="973"/>
      <c r="PPA194" s="973"/>
      <c r="PPB194" s="973"/>
      <c r="PPC194" s="973"/>
      <c r="PPD194" s="973"/>
      <c r="PPE194" s="973"/>
      <c r="PPF194" s="973"/>
      <c r="PPG194" s="973"/>
      <c r="PPH194" s="973"/>
      <c r="PPI194" s="973"/>
      <c r="PPJ194" s="973"/>
      <c r="PPK194" s="973"/>
      <c r="PPL194" s="973"/>
      <c r="PPM194" s="973"/>
      <c r="PPN194" s="973"/>
      <c r="PPO194" s="973"/>
      <c r="PPP194" s="973"/>
      <c r="PPQ194" s="973"/>
      <c r="PPR194" s="973"/>
      <c r="PPS194" s="973"/>
      <c r="PPT194" s="973"/>
      <c r="PPU194" s="973"/>
      <c r="PPV194" s="973"/>
      <c r="PPW194" s="973"/>
      <c r="PPX194" s="973"/>
      <c r="PPY194" s="973"/>
      <c r="PPZ194" s="973"/>
      <c r="PQA194" s="973"/>
      <c r="PQB194" s="973"/>
      <c r="PQC194" s="973"/>
      <c r="PQD194" s="973"/>
      <c r="PQE194" s="973"/>
      <c r="PQF194" s="973"/>
      <c r="PQG194" s="973"/>
      <c r="PQH194" s="973"/>
      <c r="PQI194" s="973"/>
      <c r="PQJ194" s="973"/>
      <c r="PQK194" s="973"/>
      <c r="PQL194" s="973"/>
      <c r="PQM194" s="973"/>
      <c r="PQN194" s="973"/>
      <c r="PQO194" s="973"/>
      <c r="PQP194" s="973"/>
      <c r="PQQ194" s="973"/>
      <c r="PQR194" s="973"/>
      <c r="PQS194" s="973"/>
      <c r="PQT194" s="973"/>
      <c r="PQU194" s="973"/>
      <c r="PQV194" s="973"/>
      <c r="PQW194" s="973"/>
      <c r="PQX194" s="973"/>
      <c r="PQY194" s="973"/>
      <c r="PQZ194" s="973"/>
      <c r="PRA194" s="973"/>
      <c r="PRB194" s="973"/>
      <c r="PRC194" s="973"/>
      <c r="PRD194" s="973"/>
      <c r="PRE194" s="973"/>
      <c r="PRF194" s="973"/>
      <c r="PRG194" s="973"/>
      <c r="PRH194" s="973"/>
      <c r="PRI194" s="973"/>
      <c r="PRJ194" s="973"/>
      <c r="PRK194" s="973"/>
      <c r="PRL194" s="973"/>
      <c r="PRM194" s="973"/>
      <c r="PRN194" s="973"/>
      <c r="PRO194" s="973"/>
      <c r="PRP194" s="973"/>
      <c r="PRQ194" s="973"/>
      <c r="PRR194" s="973"/>
      <c r="PRS194" s="973"/>
      <c r="PRT194" s="973"/>
      <c r="PRU194" s="973"/>
      <c r="PRV194" s="973"/>
      <c r="PRW194" s="973"/>
      <c r="PRX194" s="973"/>
      <c r="PRY194" s="973"/>
      <c r="PRZ194" s="973"/>
      <c r="PSA194" s="973"/>
      <c r="PSB194" s="973"/>
      <c r="PSC194" s="973"/>
      <c r="PSD194" s="973"/>
      <c r="PSE194" s="973"/>
      <c r="PSF194" s="973"/>
      <c r="PSG194" s="973"/>
      <c r="PSH194" s="973"/>
      <c r="PSI194" s="973"/>
      <c r="PSJ194" s="973"/>
      <c r="PSK194" s="973"/>
      <c r="PSL194" s="973"/>
      <c r="PSM194" s="973"/>
      <c r="PSN194" s="973"/>
      <c r="PSO194" s="973"/>
      <c r="PSP194" s="973"/>
      <c r="PSQ194" s="973"/>
      <c r="PSR194" s="973"/>
      <c r="PSS194" s="973"/>
      <c r="PST194" s="973"/>
      <c r="PSU194" s="973"/>
      <c r="PSV194" s="973"/>
      <c r="PSW194" s="973"/>
      <c r="PSX194" s="973"/>
      <c r="PSY194" s="973"/>
      <c r="PSZ194" s="973"/>
      <c r="PTA194" s="973"/>
      <c r="PTB194" s="973"/>
      <c r="PTC194" s="973"/>
      <c r="PTD194" s="973"/>
      <c r="PTE194" s="973"/>
      <c r="PTF194" s="973"/>
      <c r="PTG194" s="973"/>
      <c r="PTH194" s="973"/>
      <c r="PTI194" s="973"/>
      <c r="PTJ194" s="973"/>
      <c r="PTK194" s="973"/>
      <c r="PTL194" s="973"/>
      <c r="PTM194" s="973"/>
      <c r="PTN194" s="973"/>
      <c r="PTO194" s="973"/>
      <c r="PTP194" s="973"/>
      <c r="PTQ194" s="973"/>
      <c r="PTR194" s="973"/>
      <c r="PTS194" s="973"/>
      <c r="PTT194" s="973"/>
      <c r="PTU194" s="973"/>
      <c r="PTV194" s="973"/>
      <c r="PTW194" s="973"/>
      <c r="PTX194" s="973"/>
      <c r="PTY194" s="973"/>
      <c r="PTZ194" s="973"/>
      <c r="PUA194" s="973"/>
      <c r="PUB194" s="973"/>
      <c r="PUC194" s="973"/>
      <c r="PUD194" s="973"/>
      <c r="PUE194" s="973"/>
      <c r="PUF194" s="973"/>
      <c r="PUG194" s="973"/>
      <c r="PUH194" s="973"/>
      <c r="PUI194" s="973"/>
      <c r="PUJ194" s="973"/>
      <c r="PUK194" s="973"/>
      <c r="PUL194" s="973"/>
      <c r="PUM194" s="973"/>
      <c r="PUN194" s="973"/>
      <c r="PUO194" s="973"/>
      <c r="PUP194" s="973"/>
      <c r="PUQ194" s="973"/>
      <c r="PUR194" s="973"/>
      <c r="PUS194" s="973"/>
      <c r="PUT194" s="973"/>
      <c r="PUU194" s="973"/>
      <c r="PUV194" s="973"/>
      <c r="PUW194" s="973"/>
      <c r="PUX194" s="973"/>
      <c r="PUY194" s="973"/>
      <c r="PUZ194" s="973"/>
      <c r="PVA194" s="973"/>
      <c r="PVB194" s="973"/>
      <c r="PVC194" s="973"/>
      <c r="PVD194" s="973"/>
      <c r="PVE194" s="973"/>
      <c r="PVF194" s="973"/>
      <c r="PVG194" s="973"/>
      <c r="PVH194" s="973"/>
      <c r="PVI194" s="973"/>
      <c r="PVJ194" s="973"/>
      <c r="PVK194" s="973"/>
      <c r="PVL194" s="973"/>
      <c r="PVM194" s="973"/>
      <c r="PVN194" s="973"/>
      <c r="PVO194" s="973"/>
      <c r="PVP194" s="973"/>
      <c r="PVQ194" s="973"/>
      <c r="PVR194" s="973"/>
      <c r="PVS194" s="973"/>
      <c r="PVT194" s="973"/>
      <c r="PVU194" s="973"/>
      <c r="PVV194" s="973"/>
      <c r="PVW194" s="973"/>
      <c r="PVX194" s="973"/>
      <c r="PVY194" s="973"/>
      <c r="PVZ194" s="973"/>
      <c r="PWA194" s="973"/>
      <c r="PWB194" s="973"/>
      <c r="PWC194" s="973"/>
      <c r="PWD194" s="973"/>
      <c r="PWE194" s="973"/>
      <c r="PWF194" s="973"/>
      <c r="PWG194" s="973"/>
      <c r="PWH194" s="973"/>
      <c r="PWI194" s="973"/>
      <c r="PWJ194" s="973"/>
      <c r="PWK194" s="973"/>
      <c r="PWL194" s="973"/>
      <c r="PWM194" s="973"/>
      <c r="PWN194" s="973"/>
      <c r="PWO194" s="973"/>
      <c r="PWP194" s="973"/>
      <c r="PWQ194" s="973"/>
      <c r="PWR194" s="973"/>
      <c r="PWS194" s="973"/>
      <c r="PWT194" s="973"/>
      <c r="PWU194" s="973"/>
      <c r="PWV194" s="973"/>
      <c r="PWW194" s="973"/>
      <c r="PWX194" s="973"/>
      <c r="PWY194" s="973"/>
      <c r="PWZ194" s="973"/>
      <c r="PXA194" s="973"/>
      <c r="PXB194" s="973"/>
      <c r="PXC194" s="973"/>
      <c r="PXD194" s="973"/>
      <c r="PXE194" s="973"/>
      <c r="PXF194" s="973"/>
      <c r="PXG194" s="973"/>
      <c r="PXH194" s="973"/>
      <c r="PXI194" s="973"/>
      <c r="PXJ194" s="973"/>
      <c r="PXK194" s="973"/>
      <c r="PXL194" s="973"/>
      <c r="PXM194" s="973"/>
      <c r="PXN194" s="973"/>
      <c r="PXO194" s="973"/>
      <c r="PXP194" s="973"/>
      <c r="PXQ194" s="973"/>
      <c r="PXR194" s="973"/>
      <c r="PXS194" s="973"/>
      <c r="PXT194" s="973"/>
      <c r="PXU194" s="973"/>
      <c r="PXV194" s="973"/>
      <c r="PXW194" s="973"/>
      <c r="PXX194" s="973"/>
      <c r="PXY194" s="973"/>
      <c r="PXZ194" s="973"/>
      <c r="PYA194" s="973"/>
      <c r="PYB194" s="973"/>
      <c r="PYC194" s="973"/>
      <c r="PYD194" s="973"/>
      <c r="PYE194" s="973"/>
      <c r="PYF194" s="973"/>
      <c r="PYG194" s="973"/>
      <c r="PYH194" s="973"/>
      <c r="PYI194" s="973"/>
      <c r="PYJ194" s="973"/>
      <c r="PYK194" s="973"/>
      <c r="PYL194" s="973"/>
      <c r="PYM194" s="973"/>
      <c r="PYN194" s="973"/>
      <c r="PYO194" s="973"/>
      <c r="PYP194" s="973"/>
      <c r="PYQ194" s="973"/>
      <c r="PYR194" s="973"/>
      <c r="PYS194" s="973"/>
      <c r="PYT194" s="973"/>
      <c r="PYU194" s="973"/>
      <c r="PYV194" s="973"/>
      <c r="PYW194" s="973"/>
      <c r="PYX194" s="973"/>
      <c r="PYY194" s="973"/>
      <c r="PYZ194" s="973"/>
      <c r="PZA194" s="973"/>
      <c r="PZB194" s="973"/>
      <c r="PZC194" s="973"/>
      <c r="PZD194" s="973"/>
      <c r="PZE194" s="973"/>
      <c r="PZF194" s="973"/>
      <c r="PZG194" s="973"/>
      <c r="PZH194" s="973"/>
      <c r="PZI194" s="973"/>
      <c r="PZJ194" s="973"/>
      <c r="PZK194" s="973"/>
      <c r="PZL194" s="973"/>
      <c r="PZM194" s="973"/>
      <c r="PZN194" s="973"/>
      <c r="PZO194" s="973"/>
      <c r="PZP194" s="973"/>
      <c r="PZQ194" s="973"/>
      <c r="PZR194" s="973"/>
      <c r="PZS194" s="973"/>
      <c r="PZT194" s="973"/>
      <c r="PZU194" s="973"/>
      <c r="PZV194" s="973"/>
      <c r="PZW194" s="973"/>
      <c r="PZX194" s="973"/>
      <c r="PZY194" s="973"/>
      <c r="PZZ194" s="973"/>
      <c r="QAA194" s="973"/>
      <c r="QAB194" s="973"/>
      <c r="QAC194" s="973"/>
      <c r="QAD194" s="973"/>
      <c r="QAE194" s="973"/>
      <c r="QAF194" s="973"/>
      <c r="QAG194" s="973"/>
      <c r="QAH194" s="973"/>
      <c r="QAI194" s="973"/>
      <c r="QAJ194" s="973"/>
      <c r="QAK194" s="973"/>
      <c r="QAL194" s="973"/>
      <c r="QAM194" s="973"/>
      <c r="QAN194" s="973"/>
      <c r="QAO194" s="973"/>
      <c r="QAP194" s="973"/>
      <c r="QAQ194" s="973"/>
      <c r="QAR194" s="973"/>
      <c r="QAS194" s="973"/>
      <c r="QAT194" s="973"/>
      <c r="QAU194" s="973"/>
      <c r="QAV194" s="973"/>
      <c r="QAW194" s="973"/>
      <c r="QAX194" s="973"/>
      <c r="QAY194" s="973"/>
      <c r="QAZ194" s="973"/>
      <c r="QBA194" s="973"/>
      <c r="QBB194" s="973"/>
      <c r="QBC194" s="973"/>
      <c r="QBD194" s="973"/>
      <c r="QBE194" s="973"/>
      <c r="QBF194" s="973"/>
      <c r="QBG194" s="973"/>
      <c r="QBH194" s="973"/>
      <c r="QBI194" s="973"/>
      <c r="QBJ194" s="973"/>
      <c r="QBK194" s="973"/>
      <c r="QBL194" s="973"/>
      <c r="QBM194" s="973"/>
      <c r="QBN194" s="973"/>
      <c r="QBO194" s="973"/>
      <c r="QBP194" s="973"/>
      <c r="QBQ194" s="973"/>
      <c r="QBR194" s="973"/>
      <c r="QBS194" s="973"/>
      <c r="QBT194" s="973"/>
      <c r="QBU194" s="973"/>
      <c r="QBV194" s="973"/>
      <c r="QBW194" s="973"/>
      <c r="QBX194" s="973"/>
      <c r="QBY194" s="973"/>
      <c r="QBZ194" s="973"/>
      <c r="QCA194" s="973"/>
      <c r="QCB194" s="973"/>
      <c r="QCC194" s="973"/>
      <c r="QCD194" s="973"/>
      <c r="QCE194" s="973"/>
      <c r="QCF194" s="973"/>
      <c r="QCG194" s="973"/>
      <c r="QCH194" s="973"/>
      <c r="QCI194" s="973"/>
      <c r="QCJ194" s="973"/>
      <c r="QCK194" s="973"/>
      <c r="QCL194" s="973"/>
      <c r="QCM194" s="973"/>
      <c r="QCN194" s="973"/>
      <c r="QCO194" s="973"/>
      <c r="QCP194" s="973"/>
      <c r="QCQ194" s="973"/>
      <c r="QCR194" s="973"/>
      <c r="QCS194" s="973"/>
      <c r="QCT194" s="973"/>
      <c r="QCU194" s="973"/>
      <c r="QCV194" s="973"/>
      <c r="QCW194" s="973"/>
      <c r="QCX194" s="973"/>
      <c r="QCY194" s="973"/>
      <c r="QCZ194" s="973"/>
      <c r="QDA194" s="973"/>
      <c r="QDB194" s="973"/>
      <c r="QDC194" s="973"/>
      <c r="QDD194" s="973"/>
      <c r="QDE194" s="973"/>
      <c r="QDF194" s="973"/>
      <c r="QDG194" s="973"/>
      <c r="QDH194" s="973"/>
      <c r="QDI194" s="973"/>
      <c r="QDJ194" s="973"/>
      <c r="QDK194" s="973"/>
      <c r="QDL194" s="973"/>
      <c r="QDM194" s="973"/>
      <c r="QDN194" s="973"/>
      <c r="QDO194" s="973"/>
      <c r="QDP194" s="973"/>
      <c r="QDQ194" s="973"/>
      <c r="QDR194" s="973"/>
      <c r="QDS194" s="973"/>
      <c r="QDT194" s="973"/>
      <c r="QDU194" s="973"/>
      <c r="QDV194" s="973"/>
      <c r="QDW194" s="973"/>
      <c r="QDX194" s="973"/>
      <c r="QDY194" s="973"/>
      <c r="QDZ194" s="973"/>
      <c r="QEA194" s="973"/>
      <c r="QEB194" s="973"/>
      <c r="QEC194" s="973"/>
      <c r="QED194" s="973"/>
      <c r="QEE194" s="973"/>
      <c r="QEF194" s="973"/>
      <c r="QEG194" s="973"/>
      <c r="QEH194" s="973"/>
      <c r="QEI194" s="973"/>
      <c r="QEJ194" s="973"/>
      <c r="QEK194" s="973"/>
      <c r="QEL194" s="973"/>
      <c r="QEM194" s="973"/>
      <c r="QEN194" s="973"/>
      <c r="QEO194" s="973"/>
      <c r="QEP194" s="973"/>
      <c r="QEQ194" s="973"/>
      <c r="QER194" s="973"/>
      <c r="QES194" s="973"/>
      <c r="QET194" s="973"/>
      <c r="QEU194" s="973"/>
      <c r="QEV194" s="973"/>
      <c r="QEW194" s="973"/>
      <c r="QEX194" s="973"/>
      <c r="QEY194" s="973"/>
      <c r="QEZ194" s="973"/>
      <c r="QFA194" s="973"/>
      <c r="QFB194" s="973"/>
      <c r="QFC194" s="973"/>
      <c r="QFD194" s="973"/>
      <c r="QFE194" s="973"/>
      <c r="QFF194" s="973"/>
      <c r="QFG194" s="973"/>
      <c r="QFH194" s="973"/>
      <c r="QFI194" s="973"/>
      <c r="QFJ194" s="973"/>
      <c r="QFK194" s="973"/>
      <c r="QFL194" s="973"/>
      <c r="QFM194" s="973"/>
      <c r="QFN194" s="973"/>
      <c r="QFO194" s="973"/>
      <c r="QFP194" s="973"/>
      <c r="QFQ194" s="973"/>
      <c r="QFR194" s="973"/>
      <c r="QFS194" s="973"/>
      <c r="QFT194" s="973"/>
      <c r="QFU194" s="973"/>
      <c r="QFV194" s="973"/>
      <c r="QFW194" s="973"/>
      <c r="QFX194" s="973"/>
      <c r="QFY194" s="973"/>
      <c r="QFZ194" s="973"/>
      <c r="QGA194" s="973"/>
      <c r="QGB194" s="973"/>
      <c r="QGC194" s="973"/>
      <c r="QGD194" s="973"/>
      <c r="QGE194" s="973"/>
      <c r="QGF194" s="973"/>
      <c r="QGG194" s="973"/>
      <c r="QGH194" s="973"/>
      <c r="QGI194" s="973"/>
      <c r="QGJ194" s="973"/>
      <c r="QGK194" s="973"/>
      <c r="QGL194" s="973"/>
      <c r="QGM194" s="973"/>
      <c r="QGN194" s="973"/>
      <c r="QGO194" s="973"/>
      <c r="QGP194" s="973"/>
      <c r="QGQ194" s="973"/>
      <c r="QGR194" s="973"/>
      <c r="QGS194" s="973"/>
      <c r="QGT194" s="973"/>
      <c r="QGU194" s="973"/>
      <c r="QGV194" s="973"/>
      <c r="QGW194" s="973"/>
      <c r="QGX194" s="973"/>
      <c r="QGY194" s="973"/>
      <c r="QGZ194" s="973"/>
      <c r="QHA194" s="973"/>
      <c r="QHB194" s="973"/>
      <c r="QHC194" s="973"/>
      <c r="QHD194" s="973"/>
      <c r="QHE194" s="973"/>
      <c r="QHF194" s="973"/>
      <c r="QHG194" s="973"/>
      <c r="QHH194" s="973"/>
      <c r="QHI194" s="973"/>
      <c r="QHJ194" s="973"/>
      <c r="QHK194" s="973"/>
      <c r="QHL194" s="973"/>
      <c r="QHM194" s="973"/>
      <c r="QHN194" s="973"/>
      <c r="QHO194" s="973"/>
      <c r="QHP194" s="973"/>
      <c r="QHQ194" s="973"/>
      <c r="QHR194" s="973"/>
      <c r="QHS194" s="973"/>
      <c r="QHT194" s="973"/>
      <c r="QHU194" s="973"/>
      <c r="QHV194" s="973"/>
      <c r="QHW194" s="973"/>
      <c r="QHX194" s="973"/>
      <c r="QHY194" s="973"/>
      <c r="QHZ194" s="973"/>
      <c r="QIA194" s="973"/>
      <c r="QIB194" s="973"/>
      <c r="QIC194" s="973"/>
      <c r="QID194" s="973"/>
      <c r="QIE194" s="973"/>
      <c r="QIF194" s="973"/>
      <c r="QIG194" s="973"/>
      <c r="QIH194" s="973"/>
      <c r="QII194" s="973"/>
      <c r="QIJ194" s="973"/>
      <c r="QIK194" s="973"/>
      <c r="QIL194" s="973"/>
      <c r="QIM194" s="973"/>
      <c r="QIN194" s="973"/>
      <c r="QIO194" s="973"/>
      <c r="QIP194" s="973"/>
      <c r="QIQ194" s="973"/>
      <c r="QIR194" s="973"/>
      <c r="QIS194" s="973"/>
      <c r="QIT194" s="973"/>
      <c r="QIU194" s="973"/>
      <c r="QIV194" s="973"/>
      <c r="QIW194" s="973"/>
      <c r="QIX194" s="973"/>
      <c r="QIY194" s="973"/>
      <c r="QIZ194" s="973"/>
      <c r="QJA194" s="973"/>
      <c r="QJB194" s="973"/>
      <c r="QJC194" s="973"/>
      <c r="QJD194" s="973"/>
      <c r="QJE194" s="973"/>
      <c r="QJF194" s="973"/>
      <c r="QJG194" s="973"/>
      <c r="QJH194" s="973"/>
      <c r="QJI194" s="973"/>
      <c r="QJJ194" s="973"/>
      <c r="QJK194" s="973"/>
      <c r="QJL194" s="973"/>
      <c r="QJM194" s="973"/>
      <c r="QJN194" s="973"/>
      <c r="QJO194" s="973"/>
      <c r="QJP194" s="973"/>
      <c r="QJQ194" s="973"/>
      <c r="QJR194" s="973"/>
      <c r="QJS194" s="973"/>
      <c r="QJT194" s="973"/>
      <c r="QJU194" s="973"/>
      <c r="QJV194" s="973"/>
      <c r="QJW194" s="973"/>
      <c r="QJX194" s="973"/>
      <c r="QJY194" s="973"/>
      <c r="QJZ194" s="973"/>
      <c r="QKA194" s="973"/>
      <c r="QKB194" s="973"/>
      <c r="QKC194" s="973"/>
      <c r="QKD194" s="973"/>
      <c r="QKE194" s="973"/>
      <c r="QKF194" s="973"/>
      <c r="QKG194" s="973"/>
      <c r="QKH194" s="973"/>
      <c r="QKI194" s="973"/>
      <c r="QKJ194" s="973"/>
      <c r="QKK194" s="973"/>
      <c r="QKL194" s="973"/>
      <c r="QKM194" s="973"/>
      <c r="QKN194" s="973"/>
      <c r="QKO194" s="973"/>
      <c r="QKP194" s="973"/>
      <c r="QKQ194" s="973"/>
      <c r="QKR194" s="973"/>
      <c r="QKS194" s="973"/>
      <c r="QKT194" s="973"/>
      <c r="QKU194" s="973"/>
      <c r="QKV194" s="973"/>
      <c r="QKW194" s="973"/>
      <c r="QKX194" s="973"/>
      <c r="QKY194" s="973"/>
      <c r="QKZ194" s="973"/>
      <c r="QLA194" s="973"/>
      <c r="QLB194" s="973"/>
      <c r="QLC194" s="973"/>
      <c r="QLD194" s="973"/>
      <c r="QLE194" s="973"/>
      <c r="QLF194" s="973"/>
      <c r="QLG194" s="973"/>
      <c r="QLH194" s="973"/>
      <c r="QLI194" s="973"/>
      <c r="QLJ194" s="973"/>
      <c r="QLK194" s="973"/>
      <c r="QLL194" s="973"/>
      <c r="QLM194" s="973"/>
      <c r="QLN194" s="973"/>
      <c r="QLO194" s="973"/>
      <c r="QLP194" s="973"/>
      <c r="QLQ194" s="973"/>
      <c r="QLR194" s="973"/>
      <c r="QLS194" s="973"/>
      <c r="QLT194" s="973"/>
      <c r="QLU194" s="973"/>
      <c r="QLV194" s="973"/>
      <c r="QLW194" s="973"/>
      <c r="QLX194" s="973"/>
      <c r="QLY194" s="973"/>
      <c r="QLZ194" s="973"/>
      <c r="QMA194" s="973"/>
      <c r="QMB194" s="973"/>
      <c r="QMC194" s="973"/>
      <c r="QMD194" s="973"/>
      <c r="QME194" s="973"/>
      <c r="QMF194" s="973"/>
      <c r="QMG194" s="973"/>
      <c r="QMH194" s="973"/>
      <c r="QMI194" s="973"/>
      <c r="QMJ194" s="973"/>
      <c r="QMK194" s="973"/>
      <c r="QML194" s="973"/>
      <c r="QMM194" s="973"/>
      <c r="QMN194" s="973"/>
      <c r="QMO194" s="973"/>
      <c r="QMP194" s="973"/>
      <c r="QMQ194" s="973"/>
      <c r="QMR194" s="973"/>
      <c r="QMS194" s="973"/>
      <c r="QMT194" s="973"/>
      <c r="QMU194" s="973"/>
      <c r="QMV194" s="973"/>
      <c r="QMW194" s="973"/>
      <c r="QMX194" s="973"/>
      <c r="QMY194" s="973"/>
      <c r="QMZ194" s="973"/>
      <c r="QNA194" s="973"/>
      <c r="QNB194" s="973"/>
      <c r="QNC194" s="973"/>
      <c r="QND194" s="973"/>
      <c r="QNE194" s="973"/>
      <c r="QNF194" s="973"/>
      <c r="QNG194" s="973"/>
      <c r="QNH194" s="973"/>
      <c r="QNI194" s="973"/>
      <c r="QNJ194" s="973"/>
      <c r="QNK194" s="973"/>
      <c r="QNL194" s="973"/>
      <c r="QNM194" s="973"/>
      <c r="QNN194" s="973"/>
      <c r="QNO194" s="973"/>
      <c r="QNP194" s="973"/>
      <c r="QNQ194" s="973"/>
      <c r="QNR194" s="973"/>
      <c r="QNS194" s="973"/>
      <c r="QNT194" s="973"/>
      <c r="QNU194" s="973"/>
      <c r="QNV194" s="973"/>
      <c r="QNW194" s="973"/>
      <c r="QNX194" s="973"/>
      <c r="QNY194" s="973"/>
      <c r="QNZ194" s="973"/>
      <c r="QOA194" s="973"/>
      <c r="QOB194" s="973"/>
      <c r="QOC194" s="973"/>
      <c r="QOD194" s="973"/>
      <c r="QOE194" s="973"/>
      <c r="QOF194" s="973"/>
      <c r="QOG194" s="973"/>
      <c r="QOH194" s="973"/>
      <c r="QOI194" s="973"/>
      <c r="QOJ194" s="973"/>
      <c r="QOK194" s="973"/>
      <c r="QOL194" s="973"/>
      <c r="QOM194" s="973"/>
      <c r="QON194" s="973"/>
      <c r="QOO194" s="973"/>
      <c r="QOP194" s="973"/>
      <c r="QOQ194" s="973"/>
      <c r="QOR194" s="973"/>
      <c r="QOS194" s="973"/>
      <c r="QOT194" s="973"/>
      <c r="QOU194" s="973"/>
      <c r="QOV194" s="973"/>
      <c r="QOW194" s="973"/>
      <c r="QOX194" s="973"/>
      <c r="QOY194" s="973"/>
      <c r="QOZ194" s="973"/>
      <c r="QPA194" s="973"/>
      <c r="QPB194" s="973"/>
      <c r="QPC194" s="973"/>
      <c r="QPD194" s="973"/>
      <c r="QPE194" s="973"/>
      <c r="QPF194" s="973"/>
      <c r="QPG194" s="973"/>
      <c r="QPH194" s="973"/>
      <c r="QPI194" s="973"/>
      <c r="QPJ194" s="973"/>
      <c r="QPK194" s="973"/>
      <c r="QPL194" s="973"/>
      <c r="QPM194" s="973"/>
      <c r="QPN194" s="973"/>
      <c r="QPO194" s="973"/>
      <c r="QPP194" s="973"/>
      <c r="QPQ194" s="973"/>
      <c r="QPR194" s="973"/>
      <c r="QPS194" s="973"/>
      <c r="QPT194" s="973"/>
      <c r="QPU194" s="973"/>
      <c r="QPV194" s="973"/>
      <c r="QPW194" s="973"/>
      <c r="QPX194" s="973"/>
      <c r="QPY194" s="973"/>
      <c r="QPZ194" s="973"/>
      <c r="QQA194" s="973"/>
      <c r="QQB194" s="973"/>
      <c r="QQC194" s="973"/>
      <c r="QQD194" s="973"/>
      <c r="QQE194" s="973"/>
      <c r="QQF194" s="973"/>
      <c r="QQG194" s="973"/>
      <c r="QQH194" s="973"/>
      <c r="QQI194" s="973"/>
      <c r="QQJ194" s="973"/>
      <c r="QQK194" s="973"/>
      <c r="QQL194" s="973"/>
      <c r="QQM194" s="973"/>
      <c r="QQN194" s="973"/>
      <c r="QQO194" s="973"/>
      <c r="QQP194" s="973"/>
      <c r="QQQ194" s="973"/>
      <c r="QQR194" s="973"/>
      <c r="QQS194" s="973"/>
      <c r="QQT194" s="973"/>
      <c r="QQU194" s="973"/>
      <c r="QQV194" s="973"/>
      <c r="QQW194" s="973"/>
      <c r="QQX194" s="973"/>
      <c r="QQY194" s="973"/>
      <c r="QQZ194" s="973"/>
      <c r="QRA194" s="973"/>
      <c r="QRB194" s="973"/>
      <c r="QRC194" s="973"/>
      <c r="QRD194" s="973"/>
      <c r="QRE194" s="973"/>
      <c r="QRF194" s="973"/>
      <c r="QRG194" s="973"/>
      <c r="QRH194" s="973"/>
      <c r="QRI194" s="973"/>
      <c r="QRJ194" s="973"/>
      <c r="QRK194" s="973"/>
      <c r="QRL194" s="973"/>
      <c r="QRM194" s="973"/>
      <c r="QRN194" s="973"/>
      <c r="QRO194" s="973"/>
      <c r="QRP194" s="973"/>
      <c r="QRQ194" s="973"/>
      <c r="QRR194" s="973"/>
      <c r="QRS194" s="973"/>
      <c r="QRT194" s="973"/>
      <c r="QRU194" s="973"/>
      <c r="QRV194" s="973"/>
      <c r="QRW194" s="973"/>
      <c r="QRX194" s="973"/>
      <c r="QRY194" s="973"/>
      <c r="QRZ194" s="973"/>
      <c r="QSA194" s="973"/>
      <c r="QSB194" s="973"/>
      <c r="QSC194" s="973"/>
      <c r="QSD194" s="973"/>
      <c r="QSE194" s="973"/>
      <c r="QSF194" s="973"/>
      <c r="QSG194" s="973"/>
      <c r="QSH194" s="973"/>
      <c r="QSI194" s="973"/>
      <c r="QSJ194" s="973"/>
      <c r="QSK194" s="973"/>
      <c r="QSL194" s="973"/>
      <c r="QSM194" s="973"/>
      <c r="QSN194" s="973"/>
      <c r="QSO194" s="973"/>
      <c r="QSP194" s="973"/>
      <c r="QSQ194" s="973"/>
      <c r="QSR194" s="973"/>
      <c r="QSS194" s="973"/>
      <c r="QST194" s="973"/>
      <c r="QSU194" s="973"/>
      <c r="QSV194" s="973"/>
      <c r="QSW194" s="973"/>
      <c r="QSX194" s="973"/>
      <c r="QSY194" s="973"/>
      <c r="QSZ194" s="973"/>
      <c r="QTA194" s="973"/>
      <c r="QTB194" s="973"/>
      <c r="QTC194" s="973"/>
      <c r="QTD194" s="973"/>
      <c r="QTE194" s="973"/>
      <c r="QTF194" s="973"/>
      <c r="QTG194" s="973"/>
      <c r="QTH194" s="973"/>
      <c r="QTI194" s="973"/>
      <c r="QTJ194" s="973"/>
      <c r="QTK194" s="973"/>
      <c r="QTL194" s="973"/>
      <c r="QTM194" s="973"/>
      <c r="QTN194" s="973"/>
      <c r="QTO194" s="973"/>
      <c r="QTP194" s="973"/>
      <c r="QTQ194" s="973"/>
      <c r="QTR194" s="973"/>
      <c r="QTS194" s="973"/>
      <c r="QTT194" s="973"/>
      <c r="QTU194" s="973"/>
      <c r="QTV194" s="973"/>
      <c r="QTW194" s="973"/>
      <c r="QTX194" s="973"/>
      <c r="QTY194" s="973"/>
      <c r="QTZ194" s="973"/>
      <c r="QUA194" s="973"/>
      <c r="QUB194" s="973"/>
      <c r="QUC194" s="973"/>
      <c r="QUD194" s="973"/>
      <c r="QUE194" s="973"/>
      <c r="QUF194" s="973"/>
      <c r="QUG194" s="973"/>
      <c r="QUH194" s="973"/>
      <c r="QUI194" s="973"/>
      <c r="QUJ194" s="973"/>
      <c r="QUK194" s="973"/>
      <c r="QUL194" s="973"/>
      <c r="QUM194" s="973"/>
      <c r="QUN194" s="973"/>
      <c r="QUO194" s="973"/>
      <c r="QUP194" s="973"/>
      <c r="QUQ194" s="973"/>
      <c r="QUR194" s="973"/>
      <c r="QUS194" s="973"/>
      <c r="QUT194" s="973"/>
      <c r="QUU194" s="973"/>
      <c r="QUV194" s="973"/>
      <c r="QUW194" s="973"/>
      <c r="QUX194" s="973"/>
      <c r="QUY194" s="973"/>
      <c r="QUZ194" s="973"/>
      <c r="QVA194" s="973"/>
      <c r="QVB194" s="973"/>
      <c r="QVC194" s="973"/>
      <c r="QVD194" s="973"/>
      <c r="QVE194" s="973"/>
      <c r="QVF194" s="973"/>
      <c r="QVG194" s="973"/>
      <c r="QVH194" s="973"/>
      <c r="QVI194" s="973"/>
      <c r="QVJ194" s="973"/>
      <c r="QVK194" s="973"/>
      <c r="QVL194" s="973"/>
      <c r="QVM194" s="973"/>
      <c r="QVN194" s="973"/>
      <c r="QVO194" s="973"/>
      <c r="QVP194" s="973"/>
      <c r="QVQ194" s="973"/>
      <c r="QVR194" s="973"/>
      <c r="QVS194" s="973"/>
      <c r="QVT194" s="973"/>
      <c r="QVU194" s="973"/>
      <c r="QVV194" s="973"/>
      <c r="QVW194" s="973"/>
      <c r="QVX194" s="973"/>
      <c r="QVY194" s="973"/>
      <c r="QVZ194" s="973"/>
      <c r="QWA194" s="973"/>
      <c r="QWB194" s="973"/>
      <c r="QWC194" s="973"/>
      <c r="QWD194" s="973"/>
      <c r="QWE194" s="973"/>
      <c r="QWF194" s="973"/>
      <c r="QWG194" s="973"/>
      <c r="QWH194" s="973"/>
      <c r="QWI194" s="973"/>
      <c r="QWJ194" s="973"/>
      <c r="QWK194" s="973"/>
      <c r="QWL194" s="973"/>
      <c r="QWM194" s="973"/>
      <c r="QWN194" s="973"/>
      <c r="QWO194" s="973"/>
      <c r="QWP194" s="973"/>
      <c r="QWQ194" s="973"/>
      <c r="QWR194" s="973"/>
      <c r="QWS194" s="973"/>
      <c r="QWT194" s="973"/>
      <c r="QWU194" s="973"/>
      <c r="QWV194" s="973"/>
      <c r="QWW194" s="973"/>
      <c r="QWX194" s="973"/>
      <c r="QWY194" s="973"/>
      <c r="QWZ194" s="973"/>
      <c r="QXA194" s="973"/>
      <c r="QXB194" s="973"/>
      <c r="QXC194" s="973"/>
      <c r="QXD194" s="973"/>
      <c r="QXE194" s="973"/>
      <c r="QXF194" s="973"/>
      <c r="QXG194" s="973"/>
      <c r="QXH194" s="973"/>
      <c r="QXI194" s="973"/>
      <c r="QXJ194" s="973"/>
      <c r="QXK194" s="973"/>
      <c r="QXL194" s="973"/>
      <c r="QXM194" s="973"/>
      <c r="QXN194" s="973"/>
      <c r="QXO194" s="973"/>
      <c r="QXP194" s="973"/>
      <c r="QXQ194" s="973"/>
      <c r="QXR194" s="973"/>
      <c r="QXS194" s="973"/>
      <c r="QXT194" s="973"/>
      <c r="QXU194" s="973"/>
      <c r="QXV194" s="973"/>
      <c r="QXW194" s="973"/>
      <c r="QXX194" s="973"/>
      <c r="QXY194" s="973"/>
      <c r="QXZ194" s="973"/>
      <c r="QYA194" s="973"/>
      <c r="QYB194" s="973"/>
      <c r="QYC194" s="973"/>
      <c r="QYD194" s="973"/>
      <c r="QYE194" s="973"/>
      <c r="QYF194" s="973"/>
      <c r="QYG194" s="973"/>
      <c r="QYH194" s="973"/>
      <c r="QYI194" s="973"/>
      <c r="QYJ194" s="973"/>
      <c r="QYK194" s="973"/>
      <c r="QYL194" s="973"/>
      <c r="QYM194" s="973"/>
      <c r="QYN194" s="973"/>
      <c r="QYO194" s="973"/>
      <c r="QYP194" s="973"/>
      <c r="QYQ194" s="973"/>
      <c r="QYR194" s="973"/>
      <c r="QYS194" s="973"/>
      <c r="QYT194" s="973"/>
      <c r="QYU194" s="973"/>
      <c r="QYV194" s="973"/>
      <c r="QYW194" s="973"/>
      <c r="QYX194" s="973"/>
      <c r="QYY194" s="973"/>
      <c r="QYZ194" s="973"/>
      <c r="QZA194" s="973"/>
      <c r="QZB194" s="973"/>
      <c r="QZC194" s="973"/>
      <c r="QZD194" s="973"/>
      <c r="QZE194" s="973"/>
      <c r="QZF194" s="973"/>
      <c r="QZG194" s="973"/>
      <c r="QZH194" s="973"/>
      <c r="QZI194" s="973"/>
      <c r="QZJ194" s="973"/>
      <c r="QZK194" s="973"/>
      <c r="QZL194" s="973"/>
      <c r="QZM194" s="973"/>
      <c r="QZN194" s="973"/>
      <c r="QZO194" s="973"/>
      <c r="QZP194" s="973"/>
      <c r="QZQ194" s="973"/>
      <c r="QZR194" s="973"/>
      <c r="QZS194" s="973"/>
      <c r="QZT194" s="973"/>
      <c r="QZU194" s="973"/>
      <c r="QZV194" s="973"/>
      <c r="QZW194" s="973"/>
      <c r="QZX194" s="973"/>
      <c r="QZY194" s="973"/>
      <c r="QZZ194" s="973"/>
      <c r="RAA194" s="973"/>
      <c r="RAB194" s="973"/>
      <c r="RAC194" s="973"/>
      <c r="RAD194" s="973"/>
      <c r="RAE194" s="973"/>
      <c r="RAF194" s="973"/>
      <c r="RAG194" s="973"/>
      <c r="RAH194" s="973"/>
      <c r="RAI194" s="973"/>
      <c r="RAJ194" s="973"/>
      <c r="RAK194" s="973"/>
      <c r="RAL194" s="973"/>
      <c r="RAM194" s="973"/>
      <c r="RAN194" s="973"/>
      <c r="RAO194" s="973"/>
      <c r="RAP194" s="973"/>
      <c r="RAQ194" s="973"/>
      <c r="RAR194" s="973"/>
      <c r="RAS194" s="973"/>
      <c r="RAT194" s="973"/>
      <c r="RAU194" s="973"/>
      <c r="RAV194" s="973"/>
      <c r="RAW194" s="973"/>
      <c r="RAX194" s="973"/>
      <c r="RAY194" s="973"/>
      <c r="RAZ194" s="973"/>
      <c r="RBA194" s="973"/>
      <c r="RBB194" s="973"/>
      <c r="RBC194" s="973"/>
      <c r="RBD194" s="973"/>
      <c r="RBE194" s="973"/>
      <c r="RBF194" s="973"/>
      <c r="RBG194" s="973"/>
      <c r="RBH194" s="973"/>
      <c r="RBI194" s="973"/>
      <c r="RBJ194" s="973"/>
      <c r="RBK194" s="973"/>
      <c r="RBL194" s="973"/>
      <c r="RBM194" s="973"/>
      <c r="RBN194" s="973"/>
      <c r="RBO194" s="973"/>
      <c r="RBP194" s="973"/>
      <c r="RBQ194" s="973"/>
      <c r="RBR194" s="973"/>
      <c r="RBS194" s="973"/>
      <c r="RBT194" s="973"/>
      <c r="RBU194" s="973"/>
      <c r="RBV194" s="973"/>
      <c r="RBW194" s="973"/>
      <c r="RBX194" s="973"/>
      <c r="RBY194" s="973"/>
      <c r="RBZ194" s="973"/>
      <c r="RCA194" s="973"/>
      <c r="RCB194" s="973"/>
      <c r="RCC194" s="973"/>
      <c r="RCD194" s="973"/>
      <c r="RCE194" s="973"/>
      <c r="RCF194" s="973"/>
      <c r="RCG194" s="973"/>
      <c r="RCH194" s="973"/>
      <c r="RCI194" s="973"/>
      <c r="RCJ194" s="973"/>
      <c r="RCK194" s="973"/>
      <c r="RCL194" s="973"/>
      <c r="RCM194" s="973"/>
      <c r="RCN194" s="973"/>
      <c r="RCO194" s="973"/>
      <c r="RCP194" s="973"/>
      <c r="RCQ194" s="973"/>
      <c r="RCR194" s="973"/>
      <c r="RCS194" s="973"/>
      <c r="RCT194" s="973"/>
      <c r="RCU194" s="973"/>
      <c r="RCV194" s="973"/>
      <c r="RCW194" s="973"/>
      <c r="RCX194" s="973"/>
      <c r="RCY194" s="973"/>
      <c r="RCZ194" s="973"/>
      <c r="RDA194" s="973"/>
      <c r="RDB194" s="973"/>
      <c r="RDC194" s="973"/>
      <c r="RDD194" s="973"/>
      <c r="RDE194" s="973"/>
      <c r="RDF194" s="973"/>
      <c r="RDG194" s="973"/>
      <c r="RDH194" s="973"/>
      <c r="RDI194" s="973"/>
      <c r="RDJ194" s="973"/>
      <c r="RDK194" s="973"/>
      <c r="RDL194" s="973"/>
      <c r="RDM194" s="973"/>
      <c r="RDN194" s="973"/>
      <c r="RDO194" s="973"/>
      <c r="RDP194" s="973"/>
      <c r="RDQ194" s="973"/>
      <c r="RDR194" s="973"/>
      <c r="RDS194" s="973"/>
      <c r="RDT194" s="973"/>
      <c r="RDU194" s="973"/>
      <c r="RDV194" s="973"/>
      <c r="RDW194" s="973"/>
      <c r="RDX194" s="973"/>
      <c r="RDY194" s="973"/>
      <c r="RDZ194" s="973"/>
      <c r="REA194" s="973"/>
      <c r="REB194" s="973"/>
      <c r="REC194" s="973"/>
      <c r="RED194" s="973"/>
      <c r="REE194" s="973"/>
      <c r="REF194" s="973"/>
      <c r="REG194" s="973"/>
      <c r="REH194" s="973"/>
      <c r="REI194" s="973"/>
      <c r="REJ194" s="973"/>
      <c r="REK194" s="973"/>
      <c r="REL194" s="973"/>
      <c r="REM194" s="973"/>
      <c r="REN194" s="973"/>
      <c r="REO194" s="973"/>
      <c r="REP194" s="973"/>
      <c r="REQ194" s="973"/>
      <c r="RER194" s="973"/>
      <c r="RES194" s="973"/>
      <c r="RET194" s="973"/>
      <c r="REU194" s="973"/>
      <c r="REV194" s="973"/>
      <c r="REW194" s="973"/>
      <c r="REX194" s="973"/>
      <c r="REY194" s="973"/>
      <c r="REZ194" s="973"/>
      <c r="RFA194" s="973"/>
      <c r="RFB194" s="973"/>
      <c r="RFC194" s="973"/>
      <c r="RFD194" s="973"/>
      <c r="RFE194" s="973"/>
      <c r="RFF194" s="973"/>
      <c r="RFG194" s="973"/>
      <c r="RFH194" s="973"/>
      <c r="RFI194" s="973"/>
      <c r="RFJ194" s="973"/>
      <c r="RFK194" s="973"/>
      <c r="RFL194" s="973"/>
      <c r="RFM194" s="973"/>
      <c r="RFN194" s="973"/>
      <c r="RFO194" s="973"/>
      <c r="RFP194" s="973"/>
      <c r="RFQ194" s="973"/>
      <c r="RFR194" s="973"/>
      <c r="RFS194" s="973"/>
      <c r="RFT194" s="973"/>
      <c r="RFU194" s="973"/>
      <c r="RFV194" s="973"/>
      <c r="RFW194" s="973"/>
      <c r="RFX194" s="973"/>
      <c r="RFY194" s="973"/>
      <c r="RFZ194" s="973"/>
      <c r="RGA194" s="973"/>
      <c r="RGB194" s="973"/>
      <c r="RGC194" s="973"/>
      <c r="RGD194" s="973"/>
      <c r="RGE194" s="973"/>
      <c r="RGF194" s="973"/>
      <c r="RGG194" s="973"/>
      <c r="RGH194" s="973"/>
      <c r="RGI194" s="973"/>
      <c r="RGJ194" s="973"/>
      <c r="RGK194" s="973"/>
      <c r="RGL194" s="973"/>
      <c r="RGM194" s="973"/>
      <c r="RGN194" s="973"/>
      <c r="RGO194" s="973"/>
      <c r="RGP194" s="973"/>
      <c r="RGQ194" s="973"/>
      <c r="RGR194" s="973"/>
      <c r="RGS194" s="973"/>
      <c r="RGT194" s="973"/>
      <c r="RGU194" s="973"/>
      <c r="RGV194" s="973"/>
      <c r="RGW194" s="973"/>
      <c r="RGX194" s="973"/>
      <c r="RGY194" s="973"/>
      <c r="RGZ194" s="973"/>
      <c r="RHA194" s="973"/>
      <c r="RHB194" s="973"/>
      <c r="RHC194" s="973"/>
      <c r="RHD194" s="973"/>
      <c r="RHE194" s="973"/>
      <c r="RHF194" s="973"/>
      <c r="RHG194" s="973"/>
      <c r="RHH194" s="973"/>
      <c r="RHI194" s="973"/>
      <c r="RHJ194" s="973"/>
      <c r="RHK194" s="973"/>
      <c r="RHL194" s="973"/>
      <c r="RHM194" s="973"/>
      <c r="RHN194" s="973"/>
      <c r="RHO194" s="973"/>
      <c r="RHP194" s="973"/>
      <c r="RHQ194" s="973"/>
      <c r="RHR194" s="973"/>
      <c r="RHS194" s="973"/>
      <c r="RHT194" s="973"/>
      <c r="RHU194" s="973"/>
      <c r="RHV194" s="973"/>
      <c r="RHW194" s="973"/>
      <c r="RHX194" s="973"/>
      <c r="RHY194" s="973"/>
      <c r="RHZ194" s="973"/>
      <c r="RIA194" s="973"/>
      <c r="RIB194" s="973"/>
      <c r="RIC194" s="973"/>
      <c r="RID194" s="973"/>
      <c r="RIE194" s="973"/>
      <c r="RIF194" s="973"/>
      <c r="RIG194" s="973"/>
      <c r="RIH194" s="973"/>
      <c r="RII194" s="973"/>
      <c r="RIJ194" s="973"/>
      <c r="RIK194" s="973"/>
      <c r="RIL194" s="973"/>
      <c r="RIM194" s="973"/>
      <c r="RIN194" s="973"/>
      <c r="RIO194" s="973"/>
      <c r="RIP194" s="973"/>
      <c r="RIQ194" s="973"/>
      <c r="RIR194" s="973"/>
      <c r="RIS194" s="973"/>
      <c r="RIT194" s="973"/>
      <c r="RIU194" s="973"/>
      <c r="RIV194" s="973"/>
      <c r="RIW194" s="973"/>
      <c r="RIX194" s="973"/>
      <c r="RIY194" s="973"/>
      <c r="RIZ194" s="973"/>
      <c r="RJA194" s="973"/>
      <c r="RJB194" s="973"/>
      <c r="RJC194" s="973"/>
      <c r="RJD194" s="973"/>
      <c r="RJE194" s="973"/>
      <c r="RJF194" s="973"/>
      <c r="RJG194" s="973"/>
      <c r="RJH194" s="973"/>
      <c r="RJI194" s="973"/>
      <c r="RJJ194" s="973"/>
      <c r="RJK194" s="973"/>
      <c r="RJL194" s="973"/>
      <c r="RJM194" s="973"/>
      <c r="RJN194" s="973"/>
      <c r="RJO194" s="973"/>
      <c r="RJP194" s="973"/>
      <c r="RJQ194" s="973"/>
      <c r="RJR194" s="973"/>
      <c r="RJS194" s="973"/>
      <c r="RJT194" s="973"/>
      <c r="RJU194" s="973"/>
      <c r="RJV194" s="973"/>
      <c r="RJW194" s="973"/>
      <c r="RJX194" s="973"/>
      <c r="RJY194" s="973"/>
      <c r="RJZ194" s="973"/>
      <c r="RKA194" s="973"/>
      <c r="RKB194" s="973"/>
      <c r="RKC194" s="973"/>
      <c r="RKD194" s="973"/>
      <c r="RKE194" s="973"/>
      <c r="RKF194" s="973"/>
      <c r="RKG194" s="973"/>
      <c r="RKH194" s="973"/>
      <c r="RKI194" s="973"/>
      <c r="RKJ194" s="973"/>
      <c r="RKK194" s="973"/>
      <c r="RKL194" s="973"/>
      <c r="RKM194" s="973"/>
      <c r="RKN194" s="973"/>
      <c r="RKO194" s="973"/>
      <c r="RKP194" s="973"/>
      <c r="RKQ194" s="973"/>
      <c r="RKR194" s="973"/>
      <c r="RKS194" s="973"/>
      <c r="RKT194" s="973"/>
      <c r="RKU194" s="973"/>
      <c r="RKV194" s="973"/>
      <c r="RKW194" s="973"/>
      <c r="RKX194" s="973"/>
      <c r="RKY194" s="973"/>
      <c r="RKZ194" s="973"/>
      <c r="RLA194" s="973"/>
      <c r="RLB194" s="973"/>
      <c r="RLC194" s="973"/>
      <c r="RLD194" s="973"/>
      <c r="RLE194" s="973"/>
      <c r="RLF194" s="973"/>
      <c r="RLG194" s="973"/>
      <c r="RLH194" s="973"/>
      <c r="RLI194" s="973"/>
      <c r="RLJ194" s="973"/>
      <c r="RLK194" s="973"/>
      <c r="RLL194" s="973"/>
      <c r="RLM194" s="973"/>
      <c r="RLN194" s="973"/>
      <c r="RLO194" s="973"/>
      <c r="RLP194" s="973"/>
      <c r="RLQ194" s="973"/>
      <c r="RLR194" s="973"/>
      <c r="RLS194" s="973"/>
      <c r="RLT194" s="973"/>
      <c r="RLU194" s="973"/>
      <c r="RLV194" s="973"/>
      <c r="RLW194" s="973"/>
      <c r="RLX194" s="973"/>
      <c r="RLY194" s="973"/>
      <c r="RLZ194" s="973"/>
      <c r="RMA194" s="973"/>
      <c r="RMB194" s="973"/>
      <c r="RMC194" s="973"/>
      <c r="RMD194" s="973"/>
      <c r="RME194" s="973"/>
      <c r="RMF194" s="973"/>
      <c r="RMG194" s="973"/>
      <c r="RMH194" s="973"/>
      <c r="RMI194" s="973"/>
      <c r="RMJ194" s="973"/>
      <c r="RMK194" s="973"/>
      <c r="RML194" s="973"/>
      <c r="RMM194" s="973"/>
      <c r="RMN194" s="973"/>
      <c r="RMO194" s="973"/>
      <c r="RMP194" s="973"/>
      <c r="RMQ194" s="973"/>
      <c r="RMR194" s="973"/>
      <c r="RMS194" s="973"/>
      <c r="RMT194" s="973"/>
      <c r="RMU194" s="973"/>
      <c r="RMV194" s="973"/>
      <c r="RMW194" s="973"/>
      <c r="RMX194" s="973"/>
      <c r="RMY194" s="973"/>
      <c r="RMZ194" s="973"/>
      <c r="RNA194" s="973"/>
      <c r="RNB194" s="973"/>
      <c r="RNC194" s="973"/>
      <c r="RND194" s="973"/>
      <c r="RNE194" s="973"/>
      <c r="RNF194" s="973"/>
      <c r="RNG194" s="973"/>
      <c r="RNH194" s="973"/>
      <c r="RNI194" s="973"/>
      <c r="RNJ194" s="973"/>
      <c r="RNK194" s="973"/>
      <c r="RNL194" s="973"/>
      <c r="RNM194" s="973"/>
      <c r="RNN194" s="973"/>
      <c r="RNO194" s="973"/>
      <c r="RNP194" s="973"/>
      <c r="RNQ194" s="973"/>
      <c r="RNR194" s="973"/>
      <c r="RNS194" s="973"/>
      <c r="RNT194" s="973"/>
      <c r="RNU194" s="973"/>
      <c r="RNV194" s="973"/>
      <c r="RNW194" s="973"/>
      <c r="RNX194" s="973"/>
      <c r="RNY194" s="973"/>
      <c r="RNZ194" s="973"/>
      <c r="ROA194" s="973"/>
      <c r="ROB194" s="973"/>
      <c r="ROC194" s="973"/>
      <c r="ROD194" s="973"/>
      <c r="ROE194" s="973"/>
      <c r="ROF194" s="973"/>
      <c r="ROG194" s="973"/>
      <c r="ROH194" s="973"/>
      <c r="ROI194" s="973"/>
      <c r="ROJ194" s="973"/>
      <c r="ROK194" s="973"/>
      <c r="ROL194" s="973"/>
      <c r="ROM194" s="973"/>
      <c r="RON194" s="973"/>
      <c r="ROO194" s="973"/>
      <c r="ROP194" s="973"/>
      <c r="ROQ194" s="973"/>
      <c r="ROR194" s="973"/>
      <c r="ROS194" s="973"/>
      <c r="ROT194" s="973"/>
      <c r="ROU194" s="973"/>
      <c r="ROV194" s="973"/>
      <c r="ROW194" s="973"/>
      <c r="ROX194" s="973"/>
      <c r="ROY194" s="973"/>
      <c r="ROZ194" s="973"/>
      <c r="RPA194" s="973"/>
      <c r="RPB194" s="973"/>
      <c r="RPC194" s="973"/>
      <c r="RPD194" s="973"/>
      <c r="RPE194" s="973"/>
      <c r="RPF194" s="973"/>
      <c r="RPG194" s="973"/>
      <c r="RPH194" s="973"/>
      <c r="RPI194" s="973"/>
      <c r="RPJ194" s="973"/>
      <c r="RPK194" s="973"/>
      <c r="RPL194" s="973"/>
      <c r="RPM194" s="973"/>
      <c r="RPN194" s="973"/>
      <c r="RPO194" s="973"/>
      <c r="RPP194" s="973"/>
      <c r="RPQ194" s="973"/>
      <c r="RPR194" s="973"/>
      <c r="RPS194" s="973"/>
      <c r="RPT194" s="973"/>
      <c r="RPU194" s="973"/>
      <c r="RPV194" s="973"/>
      <c r="RPW194" s="973"/>
      <c r="RPX194" s="973"/>
      <c r="RPY194" s="973"/>
      <c r="RPZ194" s="973"/>
      <c r="RQA194" s="973"/>
      <c r="RQB194" s="973"/>
      <c r="RQC194" s="973"/>
      <c r="RQD194" s="973"/>
      <c r="RQE194" s="973"/>
      <c r="RQF194" s="973"/>
      <c r="RQG194" s="973"/>
      <c r="RQH194" s="973"/>
      <c r="RQI194" s="973"/>
      <c r="RQJ194" s="973"/>
      <c r="RQK194" s="973"/>
      <c r="RQL194" s="973"/>
      <c r="RQM194" s="973"/>
      <c r="RQN194" s="973"/>
      <c r="RQO194" s="973"/>
      <c r="RQP194" s="973"/>
      <c r="RQQ194" s="973"/>
      <c r="RQR194" s="973"/>
      <c r="RQS194" s="973"/>
      <c r="RQT194" s="973"/>
      <c r="RQU194" s="973"/>
      <c r="RQV194" s="973"/>
      <c r="RQW194" s="973"/>
      <c r="RQX194" s="973"/>
      <c r="RQY194" s="973"/>
      <c r="RQZ194" s="973"/>
      <c r="RRA194" s="973"/>
      <c r="RRB194" s="973"/>
      <c r="RRC194" s="973"/>
      <c r="RRD194" s="973"/>
      <c r="RRE194" s="973"/>
      <c r="RRF194" s="973"/>
      <c r="RRG194" s="973"/>
      <c r="RRH194" s="973"/>
      <c r="RRI194" s="973"/>
      <c r="RRJ194" s="973"/>
      <c r="RRK194" s="973"/>
      <c r="RRL194" s="973"/>
      <c r="RRM194" s="973"/>
      <c r="RRN194" s="973"/>
      <c r="RRO194" s="973"/>
      <c r="RRP194" s="973"/>
      <c r="RRQ194" s="973"/>
      <c r="RRR194" s="973"/>
      <c r="RRS194" s="973"/>
      <c r="RRT194" s="973"/>
      <c r="RRU194" s="973"/>
      <c r="RRV194" s="973"/>
      <c r="RRW194" s="973"/>
      <c r="RRX194" s="973"/>
      <c r="RRY194" s="973"/>
      <c r="RRZ194" s="973"/>
      <c r="RSA194" s="973"/>
      <c r="RSB194" s="973"/>
      <c r="RSC194" s="973"/>
      <c r="RSD194" s="973"/>
      <c r="RSE194" s="973"/>
      <c r="RSF194" s="973"/>
      <c r="RSG194" s="973"/>
      <c r="RSH194" s="973"/>
      <c r="RSI194" s="973"/>
      <c r="RSJ194" s="973"/>
      <c r="RSK194" s="973"/>
      <c r="RSL194" s="973"/>
      <c r="RSM194" s="973"/>
      <c r="RSN194" s="973"/>
      <c r="RSO194" s="973"/>
      <c r="RSP194" s="973"/>
      <c r="RSQ194" s="973"/>
      <c r="RSR194" s="973"/>
      <c r="RSS194" s="973"/>
      <c r="RST194" s="973"/>
      <c r="RSU194" s="973"/>
      <c r="RSV194" s="973"/>
      <c r="RSW194" s="973"/>
      <c r="RSX194" s="973"/>
      <c r="RSY194" s="973"/>
      <c r="RSZ194" s="973"/>
      <c r="RTA194" s="973"/>
      <c r="RTB194" s="973"/>
      <c r="RTC194" s="973"/>
      <c r="RTD194" s="973"/>
      <c r="RTE194" s="973"/>
      <c r="RTF194" s="973"/>
      <c r="RTG194" s="973"/>
      <c r="RTH194" s="973"/>
      <c r="RTI194" s="973"/>
      <c r="RTJ194" s="973"/>
      <c r="RTK194" s="973"/>
      <c r="RTL194" s="973"/>
      <c r="RTM194" s="973"/>
      <c r="RTN194" s="973"/>
      <c r="RTO194" s="973"/>
      <c r="RTP194" s="973"/>
      <c r="RTQ194" s="973"/>
      <c r="RTR194" s="973"/>
      <c r="RTS194" s="973"/>
      <c r="RTT194" s="973"/>
      <c r="RTU194" s="973"/>
      <c r="RTV194" s="973"/>
      <c r="RTW194" s="973"/>
      <c r="RTX194" s="973"/>
      <c r="RTY194" s="973"/>
      <c r="RTZ194" s="973"/>
      <c r="RUA194" s="973"/>
      <c r="RUB194" s="973"/>
      <c r="RUC194" s="973"/>
      <c r="RUD194" s="973"/>
      <c r="RUE194" s="973"/>
      <c r="RUF194" s="973"/>
      <c r="RUG194" s="973"/>
      <c r="RUH194" s="973"/>
      <c r="RUI194" s="973"/>
      <c r="RUJ194" s="973"/>
      <c r="RUK194" s="973"/>
      <c r="RUL194" s="973"/>
      <c r="RUM194" s="973"/>
      <c r="RUN194" s="973"/>
      <c r="RUO194" s="973"/>
      <c r="RUP194" s="973"/>
      <c r="RUQ194" s="973"/>
      <c r="RUR194" s="973"/>
      <c r="RUS194" s="973"/>
      <c r="RUT194" s="973"/>
      <c r="RUU194" s="973"/>
      <c r="RUV194" s="973"/>
      <c r="RUW194" s="973"/>
      <c r="RUX194" s="973"/>
      <c r="RUY194" s="973"/>
      <c r="RUZ194" s="973"/>
      <c r="RVA194" s="973"/>
      <c r="RVB194" s="973"/>
      <c r="RVC194" s="973"/>
      <c r="RVD194" s="973"/>
      <c r="RVE194" s="973"/>
      <c r="RVF194" s="973"/>
      <c r="RVG194" s="973"/>
      <c r="RVH194" s="973"/>
      <c r="RVI194" s="973"/>
      <c r="RVJ194" s="973"/>
      <c r="RVK194" s="973"/>
      <c r="RVL194" s="973"/>
      <c r="RVM194" s="973"/>
      <c r="RVN194" s="973"/>
      <c r="RVO194" s="973"/>
      <c r="RVP194" s="973"/>
      <c r="RVQ194" s="973"/>
      <c r="RVR194" s="973"/>
      <c r="RVS194" s="973"/>
      <c r="RVT194" s="973"/>
      <c r="RVU194" s="973"/>
      <c r="RVV194" s="973"/>
      <c r="RVW194" s="973"/>
      <c r="RVX194" s="973"/>
      <c r="RVY194" s="973"/>
      <c r="RVZ194" s="973"/>
      <c r="RWA194" s="973"/>
      <c r="RWB194" s="973"/>
      <c r="RWC194" s="973"/>
      <c r="RWD194" s="973"/>
      <c r="RWE194" s="973"/>
      <c r="RWF194" s="973"/>
      <c r="RWG194" s="973"/>
      <c r="RWH194" s="973"/>
      <c r="RWI194" s="973"/>
      <c r="RWJ194" s="973"/>
      <c r="RWK194" s="973"/>
      <c r="RWL194" s="973"/>
      <c r="RWM194" s="973"/>
      <c r="RWN194" s="973"/>
      <c r="RWO194" s="973"/>
      <c r="RWP194" s="973"/>
      <c r="RWQ194" s="973"/>
      <c r="RWR194" s="973"/>
      <c r="RWS194" s="973"/>
      <c r="RWT194" s="973"/>
      <c r="RWU194" s="973"/>
      <c r="RWV194" s="973"/>
      <c r="RWW194" s="973"/>
      <c r="RWX194" s="973"/>
      <c r="RWY194" s="973"/>
      <c r="RWZ194" s="973"/>
      <c r="RXA194" s="973"/>
      <c r="RXB194" s="973"/>
      <c r="RXC194" s="973"/>
      <c r="RXD194" s="973"/>
      <c r="RXE194" s="973"/>
      <c r="RXF194" s="973"/>
      <c r="RXG194" s="973"/>
      <c r="RXH194" s="973"/>
      <c r="RXI194" s="973"/>
      <c r="RXJ194" s="973"/>
      <c r="RXK194" s="973"/>
      <c r="RXL194" s="973"/>
      <c r="RXM194" s="973"/>
      <c r="RXN194" s="973"/>
      <c r="RXO194" s="973"/>
      <c r="RXP194" s="973"/>
      <c r="RXQ194" s="973"/>
      <c r="RXR194" s="973"/>
      <c r="RXS194" s="973"/>
      <c r="RXT194" s="973"/>
      <c r="RXU194" s="973"/>
      <c r="RXV194" s="973"/>
      <c r="RXW194" s="973"/>
      <c r="RXX194" s="973"/>
      <c r="RXY194" s="973"/>
      <c r="RXZ194" s="973"/>
      <c r="RYA194" s="973"/>
      <c r="RYB194" s="973"/>
      <c r="RYC194" s="973"/>
      <c r="RYD194" s="973"/>
      <c r="RYE194" s="973"/>
      <c r="RYF194" s="973"/>
      <c r="RYG194" s="973"/>
      <c r="RYH194" s="973"/>
      <c r="RYI194" s="973"/>
      <c r="RYJ194" s="973"/>
      <c r="RYK194" s="973"/>
      <c r="RYL194" s="973"/>
      <c r="RYM194" s="973"/>
      <c r="RYN194" s="973"/>
      <c r="RYO194" s="973"/>
      <c r="RYP194" s="973"/>
      <c r="RYQ194" s="973"/>
      <c r="RYR194" s="973"/>
      <c r="RYS194" s="973"/>
      <c r="RYT194" s="973"/>
      <c r="RYU194" s="973"/>
      <c r="RYV194" s="973"/>
      <c r="RYW194" s="973"/>
      <c r="RYX194" s="973"/>
      <c r="RYY194" s="973"/>
      <c r="RYZ194" s="973"/>
      <c r="RZA194" s="973"/>
      <c r="RZB194" s="973"/>
      <c r="RZC194" s="973"/>
      <c r="RZD194" s="973"/>
      <c r="RZE194" s="973"/>
      <c r="RZF194" s="973"/>
      <c r="RZG194" s="973"/>
      <c r="RZH194" s="973"/>
      <c r="RZI194" s="973"/>
      <c r="RZJ194" s="973"/>
      <c r="RZK194" s="973"/>
      <c r="RZL194" s="973"/>
      <c r="RZM194" s="973"/>
      <c r="RZN194" s="973"/>
      <c r="RZO194" s="973"/>
      <c r="RZP194" s="973"/>
      <c r="RZQ194" s="973"/>
      <c r="RZR194" s="973"/>
      <c r="RZS194" s="973"/>
      <c r="RZT194" s="973"/>
      <c r="RZU194" s="973"/>
      <c r="RZV194" s="973"/>
      <c r="RZW194" s="973"/>
      <c r="RZX194" s="973"/>
      <c r="RZY194" s="973"/>
      <c r="RZZ194" s="973"/>
      <c r="SAA194" s="973"/>
      <c r="SAB194" s="973"/>
      <c r="SAC194" s="973"/>
      <c r="SAD194" s="973"/>
      <c r="SAE194" s="973"/>
      <c r="SAF194" s="973"/>
      <c r="SAG194" s="973"/>
      <c r="SAH194" s="973"/>
      <c r="SAI194" s="973"/>
      <c r="SAJ194" s="973"/>
      <c r="SAK194" s="973"/>
      <c r="SAL194" s="973"/>
      <c r="SAM194" s="973"/>
      <c r="SAN194" s="973"/>
      <c r="SAO194" s="973"/>
      <c r="SAP194" s="973"/>
      <c r="SAQ194" s="973"/>
      <c r="SAR194" s="973"/>
      <c r="SAS194" s="973"/>
      <c r="SAT194" s="973"/>
      <c r="SAU194" s="973"/>
      <c r="SAV194" s="973"/>
      <c r="SAW194" s="973"/>
      <c r="SAX194" s="973"/>
      <c r="SAY194" s="973"/>
      <c r="SAZ194" s="973"/>
      <c r="SBA194" s="973"/>
      <c r="SBB194" s="973"/>
      <c r="SBC194" s="973"/>
      <c r="SBD194" s="973"/>
      <c r="SBE194" s="973"/>
      <c r="SBF194" s="973"/>
      <c r="SBG194" s="973"/>
      <c r="SBH194" s="973"/>
      <c r="SBI194" s="973"/>
      <c r="SBJ194" s="973"/>
      <c r="SBK194" s="973"/>
      <c r="SBL194" s="973"/>
      <c r="SBM194" s="973"/>
      <c r="SBN194" s="973"/>
      <c r="SBO194" s="973"/>
      <c r="SBP194" s="973"/>
      <c r="SBQ194" s="973"/>
      <c r="SBR194" s="973"/>
      <c r="SBS194" s="973"/>
      <c r="SBT194" s="973"/>
      <c r="SBU194" s="973"/>
      <c r="SBV194" s="973"/>
      <c r="SBW194" s="973"/>
      <c r="SBX194" s="973"/>
      <c r="SBY194" s="973"/>
      <c r="SBZ194" s="973"/>
      <c r="SCA194" s="973"/>
      <c r="SCB194" s="973"/>
      <c r="SCC194" s="973"/>
      <c r="SCD194" s="973"/>
      <c r="SCE194" s="973"/>
      <c r="SCF194" s="973"/>
      <c r="SCG194" s="973"/>
      <c r="SCH194" s="973"/>
      <c r="SCI194" s="973"/>
      <c r="SCJ194" s="973"/>
      <c r="SCK194" s="973"/>
      <c r="SCL194" s="973"/>
      <c r="SCM194" s="973"/>
      <c r="SCN194" s="973"/>
      <c r="SCO194" s="973"/>
      <c r="SCP194" s="973"/>
      <c r="SCQ194" s="973"/>
      <c r="SCR194" s="973"/>
      <c r="SCS194" s="973"/>
      <c r="SCT194" s="973"/>
      <c r="SCU194" s="973"/>
      <c r="SCV194" s="973"/>
      <c r="SCW194" s="973"/>
      <c r="SCX194" s="973"/>
      <c r="SCY194" s="973"/>
      <c r="SCZ194" s="973"/>
      <c r="SDA194" s="973"/>
      <c r="SDB194" s="973"/>
      <c r="SDC194" s="973"/>
      <c r="SDD194" s="973"/>
      <c r="SDE194" s="973"/>
      <c r="SDF194" s="973"/>
      <c r="SDG194" s="973"/>
      <c r="SDH194" s="973"/>
      <c r="SDI194" s="973"/>
      <c r="SDJ194" s="973"/>
      <c r="SDK194" s="973"/>
      <c r="SDL194" s="973"/>
      <c r="SDM194" s="973"/>
      <c r="SDN194" s="973"/>
      <c r="SDO194" s="973"/>
      <c r="SDP194" s="973"/>
      <c r="SDQ194" s="973"/>
      <c r="SDR194" s="973"/>
      <c r="SDS194" s="973"/>
      <c r="SDT194" s="973"/>
      <c r="SDU194" s="973"/>
      <c r="SDV194" s="973"/>
      <c r="SDW194" s="973"/>
      <c r="SDX194" s="973"/>
      <c r="SDY194" s="973"/>
      <c r="SDZ194" s="973"/>
      <c r="SEA194" s="973"/>
      <c r="SEB194" s="973"/>
      <c r="SEC194" s="973"/>
      <c r="SED194" s="973"/>
      <c r="SEE194" s="973"/>
      <c r="SEF194" s="973"/>
      <c r="SEG194" s="973"/>
      <c r="SEH194" s="973"/>
      <c r="SEI194" s="973"/>
      <c r="SEJ194" s="973"/>
      <c r="SEK194" s="973"/>
      <c r="SEL194" s="973"/>
      <c r="SEM194" s="973"/>
      <c r="SEN194" s="973"/>
      <c r="SEO194" s="973"/>
      <c r="SEP194" s="973"/>
      <c r="SEQ194" s="973"/>
      <c r="SER194" s="973"/>
      <c r="SES194" s="973"/>
      <c r="SET194" s="973"/>
      <c r="SEU194" s="973"/>
      <c r="SEV194" s="973"/>
      <c r="SEW194" s="973"/>
      <c r="SEX194" s="973"/>
      <c r="SEY194" s="973"/>
      <c r="SEZ194" s="973"/>
      <c r="SFA194" s="973"/>
      <c r="SFB194" s="973"/>
      <c r="SFC194" s="973"/>
      <c r="SFD194" s="973"/>
      <c r="SFE194" s="973"/>
      <c r="SFF194" s="973"/>
      <c r="SFG194" s="973"/>
      <c r="SFH194" s="973"/>
      <c r="SFI194" s="973"/>
      <c r="SFJ194" s="973"/>
      <c r="SFK194" s="973"/>
      <c r="SFL194" s="973"/>
      <c r="SFM194" s="973"/>
      <c r="SFN194" s="973"/>
      <c r="SFO194" s="973"/>
      <c r="SFP194" s="973"/>
      <c r="SFQ194" s="973"/>
      <c r="SFR194" s="973"/>
      <c r="SFS194" s="973"/>
      <c r="SFT194" s="973"/>
      <c r="SFU194" s="973"/>
      <c r="SFV194" s="973"/>
      <c r="SFW194" s="973"/>
      <c r="SFX194" s="973"/>
      <c r="SFY194" s="973"/>
      <c r="SFZ194" s="973"/>
      <c r="SGA194" s="973"/>
      <c r="SGB194" s="973"/>
      <c r="SGC194" s="973"/>
      <c r="SGD194" s="973"/>
      <c r="SGE194" s="973"/>
      <c r="SGF194" s="973"/>
      <c r="SGG194" s="973"/>
      <c r="SGH194" s="973"/>
      <c r="SGI194" s="973"/>
      <c r="SGJ194" s="973"/>
      <c r="SGK194" s="973"/>
      <c r="SGL194" s="973"/>
      <c r="SGM194" s="973"/>
      <c r="SGN194" s="973"/>
      <c r="SGO194" s="973"/>
      <c r="SGP194" s="973"/>
      <c r="SGQ194" s="973"/>
      <c r="SGR194" s="973"/>
      <c r="SGS194" s="973"/>
      <c r="SGT194" s="973"/>
      <c r="SGU194" s="973"/>
      <c r="SGV194" s="973"/>
      <c r="SGW194" s="973"/>
      <c r="SGX194" s="973"/>
      <c r="SGY194" s="973"/>
      <c r="SGZ194" s="973"/>
      <c r="SHA194" s="973"/>
      <c r="SHB194" s="973"/>
      <c r="SHC194" s="973"/>
      <c r="SHD194" s="973"/>
      <c r="SHE194" s="973"/>
      <c r="SHF194" s="973"/>
      <c r="SHG194" s="973"/>
      <c r="SHH194" s="973"/>
      <c r="SHI194" s="973"/>
      <c r="SHJ194" s="973"/>
      <c r="SHK194" s="973"/>
      <c r="SHL194" s="973"/>
      <c r="SHM194" s="973"/>
      <c r="SHN194" s="973"/>
      <c r="SHO194" s="973"/>
      <c r="SHP194" s="973"/>
      <c r="SHQ194" s="973"/>
      <c r="SHR194" s="973"/>
      <c r="SHS194" s="973"/>
      <c r="SHT194" s="973"/>
      <c r="SHU194" s="973"/>
      <c r="SHV194" s="973"/>
      <c r="SHW194" s="973"/>
      <c r="SHX194" s="973"/>
      <c r="SHY194" s="973"/>
      <c r="SHZ194" s="973"/>
      <c r="SIA194" s="973"/>
      <c r="SIB194" s="973"/>
      <c r="SIC194" s="973"/>
      <c r="SID194" s="973"/>
      <c r="SIE194" s="973"/>
      <c r="SIF194" s="973"/>
      <c r="SIG194" s="973"/>
      <c r="SIH194" s="973"/>
      <c r="SII194" s="973"/>
      <c r="SIJ194" s="973"/>
      <c r="SIK194" s="973"/>
      <c r="SIL194" s="973"/>
      <c r="SIM194" s="973"/>
      <c r="SIN194" s="973"/>
      <c r="SIO194" s="973"/>
      <c r="SIP194" s="973"/>
      <c r="SIQ194" s="973"/>
      <c r="SIR194" s="973"/>
      <c r="SIS194" s="973"/>
      <c r="SIT194" s="973"/>
      <c r="SIU194" s="973"/>
      <c r="SIV194" s="973"/>
      <c r="SIW194" s="973"/>
      <c r="SIX194" s="973"/>
      <c r="SIY194" s="973"/>
      <c r="SIZ194" s="973"/>
      <c r="SJA194" s="973"/>
      <c r="SJB194" s="973"/>
      <c r="SJC194" s="973"/>
      <c r="SJD194" s="973"/>
      <c r="SJE194" s="973"/>
      <c r="SJF194" s="973"/>
      <c r="SJG194" s="973"/>
      <c r="SJH194" s="973"/>
      <c r="SJI194" s="973"/>
      <c r="SJJ194" s="973"/>
      <c r="SJK194" s="973"/>
      <c r="SJL194" s="973"/>
      <c r="SJM194" s="973"/>
      <c r="SJN194" s="973"/>
      <c r="SJO194" s="973"/>
      <c r="SJP194" s="973"/>
      <c r="SJQ194" s="973"/>
      <c r="SJR194" s="973"/>
      <c r="SJS194" s="973"/>
      <c r="SJT194" s="973"/>
      <c r="SJU194" s="973"/>
      <c r="SJV194" s="973"/>
      <c r="SJW194" s="973"/>
      <c r="SJX194" s="973"/>
      <c r="SJY194" s="973"/>
      <c r="SJZ194" s="973"/>
      <c r="SKA194" s="973"/>
      <c r="SKB194" s="973"/>
      <c r="SKC194" s="973"/>
      <c r="SKD194" s="973"/>
      <c r="SKE194" s="973"/>
      <c r="SKF194" s="973"/>
      <c r="SKG194" s="973"/>
      <c r="SKH194" s="973"/>
      <c r="SKI194" s="973"/>
      <c r="SKJ194" s="973"/>
      <c r="SKK194" s="973"/>
      <c r="SKL194" s="973"/>
      <c r="SKM194" s="973"/>
      <c r="SKN194" s="973"/>
      <c r="SKO194" s="973"/>
      <c r="SKP194" s="973"/>
      <c r="SKQ194" s="973"/>
      <c r="SKR194" s="973"/>
      <c r="SKS194" s="973"/>
      <c r="SKT194" s="973"/>
      <c r="SKU194" s="973"/>
      <c r="SKV194" s="973"/>
      <c r="SKW194" s="973"/>
      <c r="SKX194" s="973"/>
      <c r="SKY194" s="973"/>
      <c r="SKZ194" s="973"/>
      <c r="SLA194" s="973"/>
      <c r="SLB194" s="973"/>
      <c r="SLC194" s="973"/>
      <c r="SLD194" s="973"/>
      <c r="SLE194" s="973"/>
      <c r="SLF194" s="973"/>
      <c r="SLG194" s="973"/>
      <c r="SLH194" s="973"/>
      <c r="SLI194" s="973"/>
      <c r="SLJ194" s="973"/>
      <c r="SLK194" s="973"/>
      <c r="SLL194" s="973"/>
      <c r="SLM194" s="973"/>
      <c r="SLN194" s="973"/>
      <c r="SLO194" s="973"/>
      <c r="SLP194" s="973"/>
      <c r="SLQ194" s="973"/>
      <c r="SLR194" s="973"/>
      <c r="SLS194" s="973"/>
      <c r="SLT194" s="973"/>
      <c r="SLU194" s="973"/>
      <c r="SLV194" s="973"/>
      <c r="SLW194" s="973"/>
      <c r="SLX194" s="973"/>
      <c r="SLY194" s="973"/>
      <c r="SLZ194" s="973"/>
      <c r="SMA194" s="973"/>
      <c r="SMB194" s="973"/>
      <c r="SMC194" s="973"/>
      <c r="SMD194" s="973"/>
      <c r="SME194" s="973"/>
      <c r="SMF194" s="973"/>
      <c r="SMG194" s="973"/>
      <c r="SMH194" s="973"/>
      <c r="SMI194" s="973"/>
      <c r="SMJ194" s="973"/>
      <c r="SMK194" s="973"/>
      <c r="SML194" s="973"/>
      <c r="SMM194" s="973"/>
      <c r="SMN194" s="973"/>
      <c r="SMO194" s="973"/>
      <c r="SMP194" s="973"/>
      <c r="SMQ194" s="973"/>
      <c r="SMR194" s="973"/>
      <c r="SMS194" s="973"/>
      <c r="SMT194" s="973"/>
      <c r="SMU194" s="973"/>
      <c r="SMV194" s="973"/>
      <c r="SMW194" s="973"/>
      <c r="SMX194" s="973"/>
      <c r="SMY194" s="973"/>
      <c r="SMZ194" s="973"/>
      <c r="SNA194" s="973"/>
      <c r="SNB194" s="973"/>
      <c r="SNC194" s="973"/>
      <c r="SND194" s="973"/>
      <c r="SNE194" s="973"/>
      <c r="SNF194" s="973"/>
      <c r="SNG194" s="973"/>
      <c r="SNH194" s="973"/>
      <c r="SNI194" s="973"/>
      <c r="SNJ194" s="973"/>
      <c r="SNK194" s="973"/>
      <c r="SNL194" s="973"/>
      <c r="SNM194" s="973"/>
      <c r="SNN194" s="973"/>
      <c r="SNO194" s="973"/>
      <c r="SNP194" s="973"/>
      <c r="SNQ194" s="973"/>
      <c r="SNR194" s="973"/>
      <c r="SNS194" s="973"/>
      <c r="SNT194" s="973"/>
      <c r="SNU194" s="973"/>
      <c r="SNV194" s="973"/>
      <c r="SNW194" s="973"/>
      <c r="SNX194" s="973"/>
      <c r="SNY194" s="973"/>
      <c r="SNZ194" s="973"/>
      <c r="SOA194" s="973"/>
      <c r="SOB194" s="973"/>
      <c r="SOC194" s="973"/>
      <c r="SOD194" s="973"/>
      <c r="SOE194" s="973"/>
      <c r="SOF194" s="973"/>
      <c r="SOG194" s="973"/>
      <c r="SOH194" s="973"/>
      <c r="SOI194" s="973"/>
      <c r="SOJ194" s="973"/>
      <c r="SOK194" s="973"/>
      <c r="SOL194" s="973"/>
      <c r="SOM194" s="973"/>
      <c r="SON194" s="973"/>
      <c r="SOO194" s="973"/>
      <c r="SOP194" s="973"/>
      <c r="SOQ194" s="973"/>
      <c r="SOR194" s="973"/>
      <c r="SOS194" s="973"/>
      <c r="SOT194" s="973"/>
      <c r="SOU194" s="973"/>
      <c r="SOV194" s="973"/>
      <c r="SOW194" s="973"/>
      <c r="SOX194" s="973"/>
      <c r="SOY194" s="973"/>
      <c r="SOZ194" s="973"/>
      <c r="SPA194" s="973"/>
      <c r="SPB194" s="973"/>
      <c r="SPC194" s="973"/>
      <c r="SPD194" s="973"/>
      <c r="SPE194" s="973"/>
      <c r="SPF194" s="973"/>
      <c r="SPG194" s="973"/>
      <c r="SPH194" s="973"/>
      <c r="SPI194" s="973"/>
      <c r="SPJ194" s="973"/>
      <c r="SPK194" s="973"/>
      <c r="SPL194" s="973"/>
      <c r="SPM194" s="973"/>
      <c r="SPN194" s="973"/>
      <c r="SPO194" s="973"/>
      <c r="SPP194" s="973"/>
      <c r="SPQ194" s="973"/>
      <c r="SPR194" s="973"/>
      <c r="SPS194" s="973"/>
      <c r="SPT194" s="973"/>
      <c r="SPU194" s="973"/>
      <c r="SPV194" s="973"/>
      <c r="SPW194" s="973"/>
      <c r="SPX194" s="973"/>
      <c r="SPY194" s="973"/>
      <c r="SPZ194" s="973"/>
      <c r="SQA194" s="973"/>
      <c r="SQB194" s="973"/>
      <c r="SQC194" s="973"/>
      <c r="SQD194" s="973"/>
      <c r="SQE194" s="973"/>
      <c r="SQF194" s="973"/>
      <c r="SQG194" s="973"/>
      <c r="SQH194" s="973"/>
      <c r="SQI194" s="973"/>
      <c r="SQJ194" s="973"/>
      <c r="SQK194" s="973"/>
      <c r="SQL194" s="973"/>
      <c r="SQM194" s="973"/>
      <c r="SQN194" s="973"/>
      <c r="SQO194" s="973"/>
      <c r="SQP194" s="973"/>
      <c r="SQQ194" s="973"/>
      <c r="SQR194" s="973"/>
      <c r="SQS194" s="973"/>
      <c r="SQT194" s="973"/>
      <c r="SQU194" s="973"/>
      <c r="SQV194" s="973"/>
      <c r="SQW194" s="973"/>
      <c r="SQX194" s="973"/>
      <c r="SQY194" s="973"/>
      <c r="SQZ194" s="973"/>
      <c r="SRA194" s="973"/>
      <c r="SRB194" s="973"/>
      <c r="SRC194" s="973"/>
      <c r="SRD194" s="973"/>
      <c r="SRE194" s="973"/>
      <c r="SRF194" s="973"/>
      <c r="SRG194" s="973"/>
      <c r="SRH194" s="973"/>
      <c r="SRI194" s="973"/>
      <c r="SRJ194" s="973"/>
      <c r="SRK194" s="973"/>
      <c r="SRL194" s="973"/>
      <c r="SRM194" s="973"/>
      <c r="SRN194" s="973"/>
      <c r="SRO194" s="973"/>
      <c r="SRP194" s="973"/>
      <c r="SRQ194" s="973"/>
      <c r="SRR194" s="973"/>
      <c r="SRS194" s="973"/>
      <c r="SRT194" s="973"/>
      <c r="SRU194" s="973"/>
      <c r="SRV194" s="973"/>
      <c r="SRW194" s="973"/>
      <c r="SRX194" s="973"/>
      <c r="SRY194" s="973"/>
      <c r="SRZ194" s="973"/>
      <c r="SSA194" s="973"/>
      <c r="SSB194" s="973"/>
      <c r="SSC194" s="973"/>
      <c r="SSD194" s="973"/>
      <c r="SSE194" s="973"/>
      <c r="SSF194" s="973"/>
      <c r="SSG194" s="973"/>
      <c r="SSH194" s="973"/>
      <c r="SSI194" s="973"/>
      <c r="SSJ194" s="973"/>
      <c r="SSK194" s="973"/>
      <c r="SSL194" s="973"/>
      <c r="SSM194" s="973"/>
      <c r="SSN194" s="973"/>
      <c r="SSO194" s="973"/>
      <c r="SSP194" s="973"/>
      <c r="SSQ194" s="973"/>
      <c r="SSR194" s="973"/>
      <c r="SSS194" s="973"/>
      <c r="SST194" s="973"/>
      <c r="SSU194" s="973"/>
      <c r="SSV194" s="973"/>
      <c r="SSW194" s="973"/>
      <c r="SSX194" s="973"/>
      <c r="SSY194" s="973"/>
      <c r="SSZ194" s="973"/>
      <c r="STA194" s="973"/>
      <c r="STB194" s="973"/>
      <c r="STC194" s="973"/>
      <c r="STD194" s="973"/>
      <c r="STE194" s="973"/>
      <c r="STF194" s="973"/>
      <c r="STG194" s="973"/>
      <c r="STH194" s="973"/>
      <c r="STI194" s="973"/>
      <c r="STJ194" s="973"/>
      <c r="STK194" s="973"/>
      <c r="STL194" s="973"/>
      <c r="STM194" s="973"/>
      <c r="STN194" s="973"/>
      <c r="STO194" s="973"/>
      <c r="STP194" s="973"/>
      <c r="STQ194" s="973"/>
      <c r="STR194" s="973"/>
      <c r="STS194" s="973"/>
      <c r="STT194" s="973"/>
      <c r="STU194" s="973"/>
      <c r="STV194" s="973"/>
      <c r="STW194" s="973"/>
      <c r="STX194" s="973"/>
      <c r="STY194" s="973"/>
      <c r="STZ194" s="973"/>
      <c r="SUA194" s="973"/>
      <c r="SUB194" s="973"/>
      <c r="SUC194" s="973"/>
      <c r="SUD194" s="973"/>
      <c r="SUE194" s="973"/>
      <c r="SUF194" s="973"/>
      <c r="SUG194" s="973"/>
      <c r="SUH194" s="973"/>
      <c r="SUI194" s="973"/>
      <c r="SUJ194" s="973"/>
      <c r="SUK194" s="973"/>
      <c r="SUL194" s="973"/>
      <c r="SUM194" s="973"/>
      <c r="SUN194" s="973"/>
      <c r="SUO194" s="973"/>
      <c r="SUP194" s="973"/>
      <c r="SUQ194" s="973"/>
      <c r="SUR194" s="973"/>
      <c r="SUS194" s="973"/>
      <c r="SUT194" s="973"/>
      <c r="SUU194" s="973"/>
      <c r="SUV194" s="973"/>
      <c r="SUW194" s="973"/>
      <c r="SUX194" s="973"/>
      <c r="SUY194" s="973"/>
      <c r="SUZ194" s="973"/>
      <c r="SVA194" s="973"/>
      <c r="SVB194" s="973"/>
      <c r="SVC194" s="973"/>
      <c r="SVD194" s="973"/>
      <c r="SVE194" s="973"/>
      <c r="SVF194" s="973"/>
      <c r="SVG194" s="973"/>
      <c r="SVH194" s="973"/>
      <c r="SVI194" s="973"/>
      <c r="SVJ194" s="973"/>
      <c r="SVK194" s="973"/>
      <c r="SVL194" s="973"/>
      <c r="SVM194" s="973"/>
      <c r="SVN194" s="973"/>
      <c r="SVO194" s="973"/>
      <c r="SVP194" s="973"/>
      <c r="SVQ194" s="973"/>
      <c r="SVR194" s="973"/>
      <c r="SVS194" s="973"/>
      <c r="SVT194" s="973"/>
      <c r="SVU194" s="973"/>
      <c r="SVV194" s="973"/>
      <c r="SVW194" s="973"/>
      <c r="SVX194" s="973"/>
      <c r="SVY194" s="973"/>
      <c r="SVZ194" s="973"/>
      <c r="SWA194" s="973"/>
      <c r="SWB194" s="973"/>
      <c r="SWC194" s="973"/>
      <c r="SWD194" s="973"/>
      <c r="SWE194" s="973"/>
      <c r="SWF194" s="973"/>
      <c r="SWG194" s="973"/>
      <c r="SWH194" s="973"/>
      <c r="SWI194" s="973"/>
      <c r="SWJ194" s="973"/>
      <c r="SWK194" s="973"/>
      <c r="SWL194" s="973"/>
      <c r="SWM194" s="973"/>
      <c r="SWN194" s="973"/>
      <c r="SWO194" s="973"/>
      <c r="SWP194" s="973"/>
      <c r="SWQ194" s="973"/>
      <c r="SWR194" s="973"/>
      <c r="SWS194" s="973"/>
      <c r="SWT194" s="973"/>
      <c r="SWU194" s="973"/>
      <c r="SWV194" s="973"/>
      <c r="SWW194" s="973"/>
      <c r="SWX194" s="973"/>
      <c r="SWY194" s="973"/>
      <c r="SWZ194" s="973"/>
      <c r="SXA194" s="973"/>
      <c r="SXB194" s="973"/>
      <c r="SXC194" s="973"/>
      <c r="SXD194" s="973"/>
      <c r="SXE194" s="973"/>
      <c r="SXF194" s="973"/>
      <c r="SXG194" s="973"/>
      <c r="SXH194" s="973"/>
      <c r="SXI194" s="973"/>
      <c r="SXJ194" s="973"/>
      <c r="SXK194" s="973"/>
      <c r="SXL194" s="973"/>
      <c r="SXM194" s="973"/>
      <c r="SXN194" s="973"/>
      <c r="SXO194" s="973"/>
      <c r="SXP194" s="973"/>
      <c r="SXQ194" s="973"/>
      <c r="SXR194" s="973"/>
      <c r="SXS194" s="973"/>
      <c r="SXT194" s="973"/>
      <c r="SXU194" s="973"/>
      <c r="SXV194" s="973"/>
      <c r="SXW194" s="973"/>
      <c r="SXX194" s="973"/>
      <c r="SXY194" s="973"/>
      <c r="SXZ194" s="973"/>
      <c r="SYA194" s="973"/>
      <c r="SYB194" s="973"/>
      <c r="SYC194" s="973"/>
      <c r="SYD194" s="973"/>
      <c r="SYE194" s="973"/>
      <c r="SYF194" s="973"/>
      <c r="SYG194" s="973"/>
      <c r="SYH194" s="973"/>
      <c r="SYI194" s="973"/>
      <c r="SYJ194" s="973"/>
      <c r="SYK194" s="973"/>
      <c r="SYL194" s="973"/>
      <c r="SYM194" s="973"/>
      <c r="SYN194" s="973"/>
      <c r="SYO194" s="973"/>
      <c r="SYP194" s="973"/>
      <c r="SYQ194" s="973"/>
      <c r="SYR194" s="973"/>
      <c r="SYS194" s="973"/>
      <c r="SYT194" s="973"/>
      <c r="SYU194" s="973"/>
      <c r="SYV194" s="973"/>
      <c r="SYW194" s="973"/>
      <c r="SYX194" s="973"/>
      <c r="SYY194" s="973"/>
      <c r="SYZ194" s="973"/>
      <c r="SZA194" s="973"/>
      <c r="SZB194" s="973"/>
      <c r="SZC194" s="973"/>
      <c r="SZD194" s="973"/>
      <c r="SZE194" s="973"/>
      <c r="SZF194" s="973"/>
      <c r="SZG194" s="973"/>
      <c r="SZH194" s="973"/>
      <c r="SZI194" s="973"/>
      <c r="SZJ194" s="973"/>
      <c r="SZK194" s="973"/>
      <c r="SZL194" s="973"/>
      <c r="SZM194" s="973"/>
      <c r="SZN194" s="973"/>
      <c r="SZO194" s="973"/>
      <c r="SZP194" s="973"/>
      <c r="SZQ194" s="973"/>
      <c r="SZR194" s="973"/>
      <c r="SZS194" s="973"/>
      <c r="SZT194" s="973"/>
      <c r="SZU194" s="973"/>
      <c r="SZV194" s="973"/>
      <c r="SZW194" s="973"/>
      <c r="SZX194" s="973"/>
      <c r="SZY194" s="973"/>
      <c r="SZZ194" s="973"/>
      <c r="TAA194" s="973"/>
      <c r="TAB194" s="973"/>
      <c r="TAC194" s="973"/>
      <c r="TAD194" s="973"/>
      <c r="TAE194" s="973"/>
      <c r="TAF194" s="973"/>
      <c r="TAG194" s="973"/>
      <c r="TAH194" s="973"/>
      <c r="TAI194" s="973"/>
      <c r="TAJ194" s="973"/>
      <c r="TAK194" s="973"/>
      <c r="TAL194" s="973"/>
      <c r="TAM194" s="973"/>
      <c r="TAN194" s="973"/>
      <c r="TAO194" s="973"/>
      <c r="TAP194" s="973"/>
      <c r="TAQ194" s="973"/>
      <c r="TAR194" s="973"/>
      <c r="TAS194" s="973"/>
      <c r="TAT194" s="973"/>
      <c r="TAU194" s="973"/>
      <c r="TAV194" s="973"/>
      <c r="TAW194" s="973"/>
      <c r="TAX194" s="973"/>
      <c r="TAY194" s="973"/>
      <c r="TAZ194" s="973"/>
      <c r="TBA194" s="973"/>
      <c r="TBB194" s="973"/>
      <c r="TBC194" s="973"/>
      <c r="TBD194" s="973"/>
      <c r="TBE194" s="973"/>
      <c r="TBF194" s="973"/>
      <c r="TBG194" s="973"/>
      <c r="TBH194" s="973"/>
      <c r="TBI194" s="973"/>
      <c r="TBJ194" s="973"/>
      <c r="TBK194" s="973"/>
      <c r="TBL194" s="973"/>
      <c r="TBM194" s="973"/>
      <c r="TBN194" s="973"/>
      <c r="TBO194" s="973"/>
      <c r="TBP194" s="973"/>
      <c r="TBQ194" s="973"/>
      <c r="TBR194" s="973"/>
      <c r="TBS194" s="973"/>
      <c r="TBT194" s="973"/>
      <c r="TBU194" s="973"/>
      <c r="TBV194" s="973"/>
      <c r="TBW194" s="973"/>
      <c r="TBX194" s="973"/>
      <c r="TBY194" s="973"/>
      <c r="TBZ194" s="973"/>
      <c r="TCA194" s="973"/>
      <c r="TCB194" s="973"/>
      <c r="TCC194" s="973"/>
      <c r="TCD194" s="973"/>
      <c r="TCE194" s="973"/>
      <c r="TCF194" s="973"/>
      <c r="TCG194" s="973"/>
      <c r="TCH194" s="973"/>
      <c r="TCI194" s="973"/>
      <c r="TCJ194" s="973"/>
      <c r="TCK194" s="973"/>
      <c r="TCL194" s="973"/>
      <c r="TCM194" s="973"/>
      <c r="TCN194" s="973"/>
      <c r="TCO194" s="973"/>
      <c r="TCP194" s="973"/>
      <c r="TCQ194" s="973"/>
      <c r="TCR194" s="973"/>
      <c r="TCS194" s="973"/>
      <c r="TCT194" s="973"/>
      <c r="TCU194" s="973"/>
      <c r="TCV194" s="973"/>
      <c r="TCW194" s="973"/>
      <c r="TCX194" s="973"/>
      <c r="TCY194" s="973"/>
      <c r="TCZ194" s="973"/>
      <c r="TDA194" s="973"/>
      <c r="TDB194" s="973"/>
      <c r="TDC194" s="973"/>
      <c r="TDD194" s="973"/>
      <c r="TDE194" s="973"/>
      <c r="TDF194" s="973"/>
      <c r="TDG194" s="973"/>
      <c r="TDH194" s="973"/>
      <c r="TDI194" s="973"/>
      <c r="TDJ194" s="973"/>
      <c r="TDK194" s="973"/>
      <c r="TDL194" s="973"/>
      <c r="TDM194" s="973"/>
      <c r="TDN194" s="973"/>
      <c r="TDO194" s="973"/>
      <c r="TDP194" s="973"/>
      <c r="TDQ194" s="973"/>
      <c r="TDR194" s="973"/>
      <c r="TDS194" s="973"/>
      <c r="TDT194" s="973"/>
      <c r="TDU194" s="973"/>
      <c r="TDV194" s="973"/>
      <c r="TDW194" s="973"/>
      <c r="TDX194" s="973"/>
      <c r="TDY194" s="973"/>
      <c r="TDZ194" s="973"/>
      <c r="TEA194" s="973"/>
      <c r="TEB194" s="973"/>
      <c r="TEC194" s="973"/>
      <c r="TED194" s="973"/>
      <c r="TEE194" s="973"/>
      <c r="TEF194" s="973"/>
      <c r="TEG194" s="973"/>
      <c r="TEH194" s="973"/>
      <c r="TEI194" s="973"/>
      <c r="TEJ194" s="973"/>
      <c r="TEK194" s="973"/>
      <c r="TEL194" s="973"/>
      <c r="TEM194" s="973"/>
      <c r="TEN194" s="973"/>
      <c r="TEO194" s="973"/>
      <c r="TEP194" s="973"/>
      <c r="TEQ194" s="973"/>
      <c r="TER194" s="973"/>
      <c r="TES194" s="973"/>
      <c r="TET194" s="973"/>
      <c r="TEU194" s="973"/>
      <c r="TEV194" s="973"/>
      <c r="TEW194" s="973"/>
      <c r="TEX194" s="973"/>
      <c r="TEY194" s="973"/>
      <c r="TEZ194" s="973"/>
      <c r="TFA194" s="973"/>
      <c r="TFB194" s="973"/>
      <c r="TFC194" s="973"/>
      <c r="TFD194" s="973"/>
      <c r="TFE194" s="973"/>
      <c r="TFF194" s="973"/>
      <c r="TFG194" s="973"/>
      <c r="TFH194" s="973"/>
      <c r="TFI194" s="973"/>
      <c r="TFJ194" s="973"/>
      <c r="TFK194" s="973"/>
      <c r="TFL194" s="973"/>
      <c r="TFM194" s="973"/>
      <c r="TFN194" s="973"/>
      <c r="TFO194" s="973"/>
      <c r="TFP194" s="973"/>
      <c r="TFQ194" s="973"/>
      <c r="TFR194" s="973"/>
      <c r="TFS194" s="973"/>
      <c r="TFT194" s="973"/>
      <c r="TFU194" s="973"/>
      <c r="TFV194" s="973"/>
      <c r="TFW194" s="973"/>
      <c r="TFX194" s="973"/>
      <c r="TFY194" s="973"/>
      <c r="TFZ194" s="973"/>
      <c r="TGA194" s="973"/>
      <c r="TGB194" s="973"/>
      <c r="TGC194" s="973"/>
      <c r="TGD194" s="973"/>
      <c r="TGE194" s="973"/>
      <c r="TGF194" s="973"/>
      <c r="TGG194" s="973"/>
      <c r="TGH194" s="973"/>
      <c r="TGI194" s="973"/>
      <c r="TGJ194" s="973"/>
      <c r="TGK194" s="973"/>
      <c r="TGL194" s="973"/>
      <c r="TGM194" s="973"/>
      <c r="TGN194" s="973"/>
      <c r="TGO194" s="973"/>
      <c r="TGP194" s="973"/>
      <c r="TGQ194" s="973"/>
      <c r="TGR194" s="973"/>
      <c r="TGS194" s="973"/>
      <c r="TGT194" s="973"/>
      <c r="TGU194" s="973"/>
      <c r="TGV194" s="973"/>
      <c r="TGW194" s="973"/>
      <c r="TGX194" s="973"/>
      <c r="TGY194" s="973"/>
      <c r="TGZ194" s="973"/>
      <c r="THA194" s="973"/>
      <c r="THB194" s="973"/>
      <c r="THC194" s="973"/>
      <c r="THD194" s="973"/>
      <c r="THE194" s="973"/>
      <c r="THF194" s="973"/>
      <c r="THG194" s="973"/>
      <c r="THH194" s="973"/>
      <c r="THI194" s="973"/>
      <c r="THJ194" s="973"/>
      <c r="THK194" s="973"/>
      <c r="THL194" s="973"/>
      <c r="THM194" s="973"/>
      <c r="THN194" s="973"/>
      <c r="THO194" s="973"/>
      <c r="THP194" s="973"/>
      <c r="THQ194" s="973"/>
      <c r="THR194" s="973"/>
      <c r="THS194" s="973"/>
      <c r="THT194" s="973"/>
      <c r="THU194" s="973"/>
      <c r="THV194" s="973"/>
      <c r="THW194" s="973"/>
      <c r="THX194" s="973"/>
      <c r="THY194" s="973"/>
      <c r="THZ194" s="973"/>
      <c r="TIA194" s="973"/>
      <c r="TIB194" s="973"/>
      <c r="TIC194" s="973"/>
      <c r="TID194" s="973"/>
      <c r="TIE194" s="973"/>
      <c r="TIF194" s="973"/>
      <c r="TIG194" s="973"/>
      <c r="TIH194" s="973"/>
      <c r="TII194" s="973"/>
      <c r="TIJ194" s="973"/>
      <c r="TIK194" s="973"/>
      <c r="TIL194" s="973"/>
      <c r="TIM194" s="973"/>
      <c r="TIN194" s="973"/>
      <c r="TIO194" s="973"/>
      <c r="TIP194" s="973"/>
      <c r="TIQ194" s="973"/>
      <c r="TIR194" s="973"/>
      <c r="TIS194" s="973"/>
      <c r="TIT194" s="973"/>
      <c r="TIU194" s="973"/>
      <c r="TIV194" s="973"/>
      <c r="TIW194" s="973"/>
      <c r="TIX194" s="973"/>
      <c r="TIY194" s="973"/>
      <c r="TIZ194" s="973"/>
      <c r="TJA194" s="973"/>
      <c r="TJB194" s="973"/>
      <c r="TJC194" s="973"/>
      <c r="TJD194" s="973"/>
      <c r="TJE194" s="973"/>
      <c r="TJF194" s="973"/>
      <c r="TJG194" s="973"/>
      <c r="TJH194" s="973"/>
      <c r="TJI194" s="973"/>
      <c r="TJJ194" s="973"/>
      <c r="TJK194" s="973"/>
      <c r="TJL194" s="973"/>
      <c r="TJM194" s="973"/>
      <c r="TJN194" s="973"/>
      <c r="TJO194" s="973"/>
      <c r="TJP194" s="973"/>
      <c r="TJQ194" s="973"/>
      <c r="TJR194" s="973"/>
      <c r="TJS194" s="973"/>
      <c r="TJT194" s="973"/>
      <c r="TJU194" s="973"/>
      <c r="TJV194" s="973"/>
      <c r="TJW194" s="973"/>
      <c r="TJX194" s="973"/>
      <c r="TJY194" s="973"/>
      <c r="TJZ194" s="973"/>
      <c r="TKA194" s="973"/>
      <c r="TKB194" s="973"/>
      <c r="TKC194" s="973"/>
      <c r="TKD194" s="973"/>
      <c r="TKE194" s="973"/>
      <c r="TKF194" s="973"/>
      <c r="TKG194" s="973"/>
      <c r="TKH194" s="973"/>
      <c r="TKI194" s="973"/>
      <c r="TKJ194" s="973"/>
      <c r="TKK194" s="973"/>
      <c r="TKL194" s="973"/>
      <c r="TKM194" s="973"/>
      <c r="TKN194" s="973"/>
      <c r="TKO194" s="973"/>
      <c r="TKP194" s="973"/>
      <c r="TKQ194" s="973"/>
      <c r="TKR194" s="973"/>
      <c r="TKS194" s="973"/>
      <c r="TKT194" s="973"/>
      <c r="TKU194" s="973"/>
      <c r="TKV194" s="973"/>
      <c r="TKW194" s="973"/>
      <c r="TKX194" s="973"/>
      <c r="TKY194" s="973"/>
      <c r="TKZ194" s="973"/>
      <c r="TLA194" s="973"/>
      <c r="TLB194" s="973"/>
      <c r="TLC194" s="973"/>
      <c r="TLD194" s="973"/>
      <c r="TLE194" s="973"/>
      <c r="TLF194" s="973"/>
      <c r="TLG194" s="973"/>
      <c r="TLH194" s="973"/>
      <c r="TLI194" s="973"/>
      <c r="TLJ194" s="973"/>
      <c r="TLK194" s="973"/>
      <c r="TLL194" s="973"/>
      <c r="TLM194" s="973"/>
      <c r="TLN194" s="973"/>
      <c r="TLO194" s="973"/>
      <c r="TLP194" s="973"/>
      <c r="TLQ194" s="973"/>
      <c r="TLR194" s="973"/>
      <c r="TLS194" s="973"/>
      <c r="TLT194" s="973"/>
      <c r="TLU194" s="973"/>
      <c r="TLV194" s="973"/>
      <c r="TLW194" s="973"/>
      <c r="TLX194" s="973"/>
      <c r="TLY194" s="973"/>
      <c r="TLZ194" s="973"/>
      <c r="TMA194" s="973"/>
      <c r="TMB194" s="973"/>
      <c r="TMC194" s="973"/>
      <c r="TMD194" s="973"/>
      <c r="TME194" s="973"/>
      <c r="TMF194" s="973"/>
      <c r="TMG194" s="973"/>
      <c r="TMH194" s="973"/>
      <c r="TMI194" s="973"/>
      <c r="TMJ194" s="973"/>
      <c r="TMK194" s="973"/>
      <c r="TML194" s="973"/>
      <c r="TMM194" s="973"/>
      <c r="TMN194" s="973"/>
      <c r="TMO194" s="973"/>
      <c r="TMP194" s="973"/>
      <c r="TMQ194" s="973"/>
      <c r="TMR194" s="973"/>
      <c r="TMS194" s="973"/>
      <c r="TMT194" s="973"/>
      <c r="TMU194" s="973"/>
      <c r="TMV194" s="973"/>
      <c r="TMW194" s="973"/>
      <c r="TMX194" s="973"/>
      <c r="TMY194" s="973"/>
      <c r="TMZ194" s="973"/>
      <c r="TNA194" s="973"/>
      <c r="TNB194" s="973"/>
      <c r="TNC194" s="973"/>
      <c r="TND194" s="973"/>
      <c r="TNE194" s="973"/>
      <c r="TNF194" s="973"/>
      <c r="TNG194" s="973"/>
      <c r="TNH194" s="973"/>
      <c r="TNI194" s="973"/>
      <c r="TNJ194" s="973"/>
      <c r="TNK194" s="973"/>
      <c r="TNL194" s="973"/>
      <c r="TNM194" s="973"/>
      <c r="TNN194" s="973"/>
      <c r="TNO194" s="973"/>
      <c r="TNP194" s="973"/>
      <c r="TNQ194" s="973"/>
      <c r="TNR194" s="973"/>
      <c r="TNS194" s="973"/>
      <c r="TNT194" s="973"/>
      <c r="TNU194" s="973"/>
      <c r="TNV194" s="973"/>
      <c r="TNW194" s="973"/>
      <c r="TNX194" s="973"/>
      <c r="TNY194" s="973"/>
      <c r="TNZ194" s="973"/>
      <c r="TOA194" s="973"/>
      <c r="TOB194" s="973"/>
      <c r="TOC194" s="973"/>
      <c r="TOD194" s="973"/>
      <c r="TOE194" s="973"/>
      <c r="TOF194" s="973"/>
      <c r="TOG194" s="973"/>
      <c r="TOH194" s="973"/>
      <c r="TOI194" s="973"/>
      <c r="TOJ194" s="973"/>
      <c r="TOK194" s="973"/>
      <c r="TOL194" s="973"/>
      <c r="TOM194" s="973"/>
      <c r="TON194" s="973"/>
      <c r="TOO194" s="973"/>
      <c r="TOP194" s="973"/>
      <c r="TOQ194" s="973"/>
      <c r="TOR194" s="973"/>
      <c r="TOS194" s="973"/>
      <c r="TOT194" s="973"/>
      <c r="TOU194" s="973"/>
      <c r="TOV194" s="973"/>
      <c r="TOW194" s="973"/>
      <c r="TOX194" s="973"/>
      <c r="TOY194" s="973"/>
      <c r="TOZ194" s="973"/>
      <c r="TPA194" s="973"/>
      <c r="TPB194" s="973"/>
      <c r="TPC194" s="973"/>
      <c r="TPD194" s="973"/>
      <c r="TPE194" s="973"/>
      <c r="TPF194" s="973"/>
      <c r="TPG194" s="973"/>
      <c r="TPH194" s="973"/>
      <c r="TPI194" s="973"/>
      <c r="TPJ194" s="973"/>
      <c r="TPK194" s="973"/>
      <c r="TPL194" s="973"/>
      <c r="TPM194" s="973"/>
      <c r="TPN194" s="973"/>
      <c r="TPO194" s="973"/>
      <c r="TPP194" s="973"/>
      <c r="TPQ194" s="973"/>
      <c r="TPR194" s="973"/>
      <c r="TPS194" s="973"/>
      <c r="TPT194" s="973"/>
      <c r="TPU194" s="973"/>
      <c r="TPV194" s="973"/>
      <c r="TPW194" s="973"/>
      <c r="TPX194" s="973"/>
      <c r="TPY194" s="973"/>
      <c r="TPZ194" s="973"/>
      <c r="TQA194" s="973"/>
      <c r="TQB194" s="973"/>
      <c r="TQC194" s="973"/>
      <c r="TQD194" s="973"/>
      <c r="TQE194" s="973"/>
      <c r="TQF194" s="973"/>
      <c r="TQG194" s="973"/>
      <c r="TQH194" s="973"/>
      <c r="TQI194" s="973"/>
      <c r="TQJ194" s="973"/>
      <c r="TQK194" s="973"/>
      <c r="TQL194" s="973"/>
      <c r="TQM194" s="973"/>
      <c r="TQN194" s="973"/>
      <c r="TQO194" s="973"/>
      <c r="TQP194" s="973"/>
      <c r="TQQ194" s="973"/>
      <c r="TQR194" s="973"/>
      <c r="TQS194" s="973"/>
      <c r="TQT194" s="973"/>
      <c r="TQU194" s="973"/>
      <c r="TQV194" s="973"/>
      <c r="TQW194" s="973"/>
      <c r="TQX194" s="973"/>
      <c r="TQY194" s="973"/>
      <c r="TQZ194" s="973"/>
      <c r="TRA194" s="973"/>
      <c r="TRB194" s="973"/>
      <c r="TRC194" s="973"/>
      <c r="TRD194" s="973"/>
      <c r="TRE194" s="973"/>
      <c r="TRF194" s="973"/>
      <c r="TRG194" s="973"/>
      <c r="TRH194" s="973"/>
      <c r="TRI194" s="973"/>
      <c r="TRJ194" s="973"/>
      <c r="TRK194" s="973"/>
      <c r="TRL194" s="973"/>
      <c r="TRM194" s="973"/>
      <c r="TRN194" s="973"/>
      <c r="TRO194" s="973"/>
      <c r="TRP194" s="973"/>
      <c r="TRQ194" s="973"/>
      <c r="TRR194" s="973"/>
      <c r="TRS194" s="973"/>
      <c r="TRT194" s="973"/>
      <c r="TRU194" s="973"/>
      <c r="TRV194" s="973"/>
      <c r="TRW194" s="973"/>
      <c r="TRX194" s="973"/>
      <c r="TRY194" s="973"/>
      <c r="TRZ194" s="973"/>
      <c r="TSA194" s="973"/>
      <c r="TSB194" s="973"/>
      <c r="TSC194" s="973"/>
      <c r="TSD194" s="973"/>
      <c r="TSE194" s="973"/>
      <c r="TSF194" s="973"/>
      <c r="TSG194" s="973"/>
      <c r="TSH194" s="973"/>
      <c r="TSI194" s="973"/>
      <c r="TSJ194" s="973"/>
      <c r="TSK194" s="973"/>
      <c r="TSL194" s="973"/>
      <c r="TSM194" s="973"/>
      <c r="TSN194" s="973"/>
      <c r="TSO194" s="973"/>
      <c r="TSP194" s="973"/>
      <c r="TSQ194" s="973"/>
      <c r="TSR194" s="973"/>
      <c r="TSS194" s="973"/>
      <c r="TST194" s="973"/>
      <c r="TSU194" s="973"/>
      <c r="TSV194" s="973"/>
      <c r="TSW194" s="973"/>
      <c r="TSX194" s="973"/>
      <c r="TSY194" s="973"/>
      <c r="TSZ194" s="973"/>
      <c r="TTA194" s="973"/>
      <c r="TTB194" s="973"/>
      <c r="TTC194" s="973"/>
      <c r="TTD194" s="973"/>
      <c r="TTE194" s="973"/>
      <c r="TTF194" s="973"/>
      <c r="TTG194" s="973"/>
      <c r="TTH194" s="973"/>
      <c r="TTI194" s="973"/>
      <c r="TTJ194" s="973"/>
      <c r="TTK194" s="973"/>
      <c r="TTL194" s="973"/>
      <c r="TTM194" s="973"/>
      <c r="TTN194" s="973"/>
      <c r="TTO194" s="973"/>
      <c r="TTP194" s="973"/>
      <c r="TTQ194" s="973"/>
      <c r="TTR194" s="973"/>
      <c r="TTS194" s="973"/>
      <c r="TTT194" s="973"/>
      <c r="TTU194" s="973"/>
      <c r="TTV194" s="973"/>
      <c r="TTW194" s="973"/>
      <c r="TTX194" s="973"/>
      <c r="TTY194" s="973"/>
      <c r="TTZ194" s="973"/>
      <c r="TUA194" s="973"/>
      <c r="TUB194" s="973"/>
      <c r="TUC194" s="973"/>
      <c r="TUD194" s="973"/>
      <c r="TUE194" s="973"/>
      <c r="TUF194" s="973"/>
      <c r="TUG194" s="973"/>
      <c r="TUH194" s="973"/>
      <c r="TUI194" s="973"/>
      <c r="TUJ194" s="973"/>
      <c r="TUK194" s="973"/>
      <c r="TUL194" s="973"/>
      <c r="TUM194" s="973"/>
      <c r="TUN194" s="973"/>
      <c r="TUO194" s="973"/>
      <c r="TUP194" s="973"/>
      <c r="TUQ194" s="973"/>
      <c r="TUR194" s="973"/>
      <c r="TUS194" s="973"/>
      <c r="TUT194" s="973"/>
      <c r="TUU194" s="973"/>
      <c r="TUV194" s="973"/>
      <c r="TUW194" s="973"/>
      <c r="TUX194" s="973"/>
      <c r="TUY194" s="973"/>
      <c r="TUZ194" s="973"/>
      <c r="TVA194" s="973"/>
      <c r="TVB194" s="973"/>
      <c r="TVC194" s="973"/>
      <c r="TVD194" s="973"/>
      <c r="TVE194" s="973"/>
      <c r="TVF194" s="973"/>
      <c r="TVG194" s="973"/>
      <c r="TVH194" s="973"/>
      <c r="TVI194" s="973"/>
      <c r="TVJ194" s="973"/>
      <c r="TVK194" s="973"/>
      <c r="TVL194" s="973"/>
      <c r="TVM194" s="973"/>
      <c r="TVN194" s="973"/>
      <c r="TVO194" s="973"/>
      <c r="TVP194" s="973"/>
      <c r="TVQ194" s="973"/>
      <c r="TVR194" s="973"/>
      <c r="TVS194" s="973"/>
      <c r="TVT194" s="973"/>
      <c r="TVU194" s="973"/>
      <c r="TVV194" s="973"/>
      <c r="TVW194" s="973"/>
      <c r="TVX194" s="973"/>
      <c r="TVY194" s="973"/>
      <c r="TVZ194" s="973"/>
      <c r="TWA194" s="973"/>
      <c r="TWB194" s="973"/>
      <c r="TWC194" s="973"/>
      <c r="TWD194" s="973"/>
      <c r="TWE194" s="973"/>
      <c r="TWF194" s="973"/>
      <c r="TWG194" s="973"/>
      <c r="TWH194" s="973"/>
      <c r="TWI194" s="973"/>
      <c r="TWJ194" s="973"/>
      <c r="TWK194" s="973"/>
      <c r="TWL194" s="973"/>
      <c r="TWM194" s="973"/>
      <c r="TWN194" s="973"/>
      <c r="TWO194" s="973"/>
      <c r="TWP194" s="973"/>
      <c r="TWQ194" s="973"/>
      <c r="TWR194" s="973"/>
      <c r="TWS194" s="973"/>
      <c r="TWT194" s="973"/>
      <c r="TWU194" s="973"/>
      <c r="TWV194" s="973"/>
      <c r="TWW194" s="973"/>
      <c r="TWX194" s="973"/>
      <c r="TWY194" s="973"/>
      <c r="TWZ194" s="973"/>
      <c r="TXA194" s="973"/>
      <c r="TXB194" s="973"/>
      <c r="TXC194" s="973"/>
      <c r="TXD194" s="973"/>
      <c r="TXE194" s="973"/>
      <c r="TXF194" s="973"/>
      <c r="TXG194" s="973"/>
      <c r="TXH194" s="973"/>
      <c r="TXI194" s="973"/>
      <c r="TXJ194" s="973"/>
      <c r="TXK194" s="973"/>
      <c r="TXL194" s="973"/>
      <c r="TXM194" s="973"/>
      <c r="TXN194" s="973"/>
      <c r="TXO194" s="973"/>
      <c r="TXP194" s="973"/>
      <c r="TXQ194" s="973"/>
      <c r="TXR194" s="973"/>
      <c r="TXS194" s="973"/>
      <c r="TXT194" s="973"/>
      <c r="TXU194" s="973"/>
      <c r="TXV194" s="973"/>
      <c r="TXW194" s="973"/>
      <c r="TXX194" s="973"/>
      <c r="TXY194" s="973"/>
      <c r="TXZ194" s="973"/>
      <c r="TYA194" s="973"/>
      <c r="TYB194" s="973"/>
      <c r="TYC194" s="973"/>
      <c r="TYD194" s="973"/>
      <c r="TYE194" s="973"/>
      <c r="TYF194" s="973"/>
      <c r="TYG194" s="973"/>
      <c r="TYH194" s="973"/>
      <c r="TYI194" s="973"/>
      <c r="TYJ194" s="973"/>
      <c r="TYK194" s="973"/>
      <c r="TYL194" s="973"/>
      <c r="TYM194" s="973"/>
      <c r="TYN194" s="973"/>
      <c r="TYO194" s="973"/>
      <c r="TYP194" s="973"/>
      <c r="TYQ194" s="973"/>
      <c r="TYR194" s="973"/>
      <c r="TYS194" s="973"/>
      <c r="TYT194" s="973"/>
      <c r="TYU194" s="973"/>
      <c r="TYV194" s="973"/>
      <c r="TYW194" s="973"/>
      <c r="TYX194" s="973"/>
      <c r="TYY194" s="973"/>
      <c r="TYZ194" s="973"/>
      <c r="TZA194" s="973"/>
      <c r="TZB194" s="973"/>
      <c r="TZC194" s="973"/>
      <c r="TZD194" s="973"/>
      <c r="TZE194" s="973"/>
      <c r="TZF194" s="973"/>
      <c r="TZG194" s="973"/>
      <c r="TZH194" s="973"/>
      <c r="TZI194" s="973"/>
      <c r="TZJ194" s="973"/>
      <c r="TZK194" s="973"/>
      <c r="TZL194" s="973"/>
      <c r="TZM194" s="973"/>
      <c r="TZN194" s="973"/>
      <c r="TZO194" s="973"/>
      <c r="TZP194" s="973"/>
      <c r="TZQ194" s="973"/>
      <c r="TZR194" s="973"/>
      <c r="TZS194" s="973"/>
      <c r="TZT194" s="973"/>
      <c r="TZU194" s="973"/>
      <c r="TZV194" s="973"/>
      <c r="TZW194" s="973"/>
      <c r="TZX194" s="973"/>
      <c r="TZY194" s="973"/>
      <c r="TZZ194" s="973"/>
      <c r="UAA194" s="973"/>
      <c r="UAB194" s="973"/>
      <c r="UAC194" s="973"/>
      <c r="UAD194" s="973"/>
      <c r="UAE194" s="973"/>
      <c r="UAF194" s="973"/>
      <c r="UAG194" s="973"/>
      <c r="UAH194" s="973"/>
      <c r="UAI194" s="973"/>
      <c r="UAJ194" s="973"/>
      <c r="UAK194" s="973"/>
      <c r="UAL194" s="973"/>
      <c r="UAM194" s="973"/>
      <c r="UAN194" s="973"/>
      <c r="UAO194" s="973"/>
      <c r="UAP194" s="973"/>
      <c r="UAQ194" s="973"/>
      <c r="UAR194" s="973"/>
      <c r="UAS194" s="973"/>
      <c r="UAT194" s="973"/>
      <c r="UAU194" s="973"/>
      <c r="UAV194" s="973"/>
      <c r="UAW194" s="973"/>
      <c r="UAX194" s="973"/>
      <c r="UAY194" s="973"/>
      <c r="UAZ194" s="973"/>
      <c r="UBA194" s="973"/>
      <c r="UBB194" s="973"/>
      <c r="UBC194" s="973"/>
      <c r="UBD194" s="973"/>
      <c r="UBE194" s="973"/>
      <c r="UBF194" s="973"/>
      <c r="UBG194" s="973"/>
      <c r="UBH194" s="973"/>
      <c r="UBI194" s="973"/>
      <c r="UBJ194" s="973"/>
      <c r="UBK194" s="973"/>
      <c r="UBL194" s="973"/>
      <c r="UBM194" s="973"/>
      <c r="UBN194" s="973"/>
      <c r="UBO194" s="973"/>
      <c r="UBP194" s="973"/>
      <c r="UBQ194" s="973"/>
      <c r="UBR194" s="973"/>
      <c r="UBS194" s="973"/>
      <c r="UBT194" s="973"/>
      <c r="UBU194" s="973"/>
      <c r="UBV194" s="973"/>
      <c r="UBW194" s="973"/>
      <c r="UBX194" s="973"/>
      <c r="UBY194" s="973"/>
      <c r="UBZ194" s="973"/>
      <c r="UCA194" s="973"/>
      <c r="UCB194" s="973"/>
      <c r="UCC194" s="973"/>
      <c r="UCD194" s="973"/>
      <c r="UCE194" s="973"/>
      <c r="UCF194" s="973"/>
      <c r="UCG194" s="973"/>
      <c r="UCH194" s="973"/>
      <c r="UCI194" s="973"/>
      <c r="UCJ194" s="973"/>
      <c r="UCK194" s="973"/>
      <c r="UCL194" s="973"/>
      <c r="UCM194" s="973"/>
      <c r="UCN194" s="973"/>
      <c r="UCO194" s="973"/>
      <c r="UCP194" s="973"/>
      <c r="UCQ194" s="973"/>
      <c r="UCR194" s="973"/>
      <c r="UCS194" s="973"/>
      <c r="UCT194" s="973"/>
      <c r="UCU194" s="973"/>
      <c r="UCV194" s="973"/>
      <c r="UCW194" s="973"/>
      <c r="UCX194" s="973"/>
      <c r="UCY194" s="973"/>
      <c r="UCZ194" s="973"/>
      <c r="UDA194" s="973"/>
      <c r="UDB194" s="973"/>
      <c r="UDC194" s="973"/>
      <c r="UDD194" s="973"/>
      <c r="UDE194" s="973"/>
      <c r="UDF194" s="973"/>
      <c r="UDG194" s="973"/>
      <c r="UDH194" s="973"/>
      <c r="UDI194" s="973"/>
      <c r="UDJ194" s="973"/>
      <c r="UDK194" s="973"/>
      <c r="UDL194" s="973"/>
      <c r="UDM194" s="973"/>
      <c r="UDN194" s="973"/>
      <c r="UDO194" s="973"/>
      <c r="UDP194" s="973"/>
      <c r="UDQ194" s="973"/>
      <c r="UDR194" s="973"/>
      <c r="UDS194" s="973"/>
      <c r="UDT194" s="973"/>
      <c r="UDU194" s="973"/>
      <c r="UDV194" s="973"/>
      <c r="UDW194" s="973"/>
      <c r="UDX194" s="973"/>
      <c r="UDY194" s="973"/>
      <c r="UDZ194" s="973"/>
      <c r="UEA194" s="973"/>
      <c r="UEB194" s="973"/>
      <c r="UEC194" s="973"/>
      <c r="UED194" s="973"/>
      <c r="UEE194" s="973"/>
      <c r="UEF194" s="973"/>
      <c r="UEG194" s="973"/>
      <c r="UEH194" s="973"/>
      <c r="UEI194" s="973"/>
      <c r="UEJ194" s="973"/>
      <c r="UEK194" s="973"/>
      <c r="UEL194" s="973"/>
      <c r="UEM194" s="973"/>
      <c r="UEN194" s="973"/>
      <c r="UEO194" s="973"/>
      <c r="UEP194" s="973"/>
      <c r="UEQ194" s="973"/>
      <c r="UER194" s="973"/>
      <c r="UES194" s="973"/>
      <c r="UET194" s="973"/>
      <c r="UEU194" s="973"/>
      <c r="UEV194" s="973"/>
      <c r="UEW194" s="973"/>
      <c r="UEX194" s="973"/>
      <c r="UEY194" s="973"/>
      <c r="UEZ194" s="973"/>
      <c r="UFA194" s="973"/>
      <c r="UFB194" s="973"/>
      <c r="UFC194" s="973"/>
      <c r="UFD194" s="973"/>
      <c r="UFE194" s="973"/>
      <c r="UFF194" s="973"/>
      <c r="UFG194" s="973"/>
      <c r="UFH194" s="973"/>
      <c r="UFI194" s="973"/>
      <c r="UFJ194" s="973"/>
      <c r="UFK194" s="973"/>
      <c r="UFL194" s="973"/>
      <c r="UFM194" s="973"/>
      <c r="UFN194" s="973"/>
      <c r="UFO194" s="973"/>
      <c r="UFP194" s="973"/>
      <c r="UFQ194" s="973"/>
      <c r="UFR194" s="973"/>
      <c r="UFS194" s="973"/>
      <c r="UFT194" s="973"/>
      <c r="UFU194" s="973"/>
      <c r="UFV194" s="973"/>
      <c r="UFW194" s="973"/>
      <c r="UFX194" s="973"/>
      <c r="UFY194" s="973"/>
      <c r="UFZ194" s="973"/>
      <c r="UGA194" s="973"/>
      <c r="UGB194" s="973"/>
      <c r="UGC194" s="973"/>
      <c r="UGD194" s="973"/>
      <c r="UGE194" s="973"/>
      <c r="UGF194" s="973"/>
      <c r="UGG194" s="973"/>
      <c r="UGH194" s="973"/>
      <c r="UGI194" s="973"/>
      <c r="UGJ194" s="973"/>
      <c r="UGK194" s="973"/>
      <c r="UGL194" s="973"/>
      <c r="UGM194" s="973"/>
      <c r="UGN194" s="973"/>
      <c r="UGO194" s="973"/>
      <c r="UGP194" s="973"/>
      <c r="UGQ194" s="973"/>
      <c r="UGR194" s="973"/>
      <c r="UGS194" s="973"/>
      <c r="UGT194" s="973"/>
      <c r="UGU194" s="973"/>
      <c r="UGV194" s="973"/>
      <c r="UGW194" s="973"/>
      <c r="UGX194" s="973"/>
      <c r="UGY194" s="973"/>
      <c r="UGZ194" s="973"/>
      <c r="UHA194" s="973"/>
      <c r="UHB194" s="973"/>
      <c r="UHC194" s="973"/>
      <c r="UHD194" s="973"/>
      <c r="UHE194" s="973"/>
      <c r="UHF194" s="973"/>
      <c r="UHG194" s="973"/>
      <c r="UHH194" s="973"/>
      <c r="UHI194" s="973"/>
      <c r="UHJ194" s="973"/>
      <c r="UHK194" s="973"/>
      <c r="UHL194" s="973"/>
      <c r="UHM194" s="973"/>
      <c r="UHN194" s="973"/>
      <c r="UHO194" s="973"/>
      <c r="UHP194" s="973"/>
      <c r="UHQ194" s="973"/>
      <c r="UHR194" s="973"/>
      <c r="UHS194" s="973"/>
      <c r="UHT194" s="973"/>
      <c r="UHU194" s="973"/>
      <c r="UHV194" s="973"/>
      <c r="UHW194" s="973"/>
      <c r="UHX194" s="973"/>
      <c r="UHY194" s="973"/>
      <c r="UHZ194" s="973"/>
      <c r="UIA194" s="973"/>
      <c r="UIB194" s="973"/>
      <c r="UIC194" s="973"/>
      <c r="UID194" s="973"/>
      <c r="UIE194" s="973"/>
      <c r="UIF194" s="973"/>
      <c r="UIG194" s="973"/>
      <c r="UIH194" s="973"/>
      <c r="UII194" s="973"/>
      <c r="UIJ194" s="973"/>
      <c r="UIK194" s="973"/>
      <c r="UIL194" s="973"/>
      <c r="UIM194" s="973"/>
      <c r="UIN194" s="973"/>
      <c r="UIO194" s="973"/>
      <c r="UIP194" s="973"/>
      <c r="UIQ194" s="973"/>
      <c r="UIR194" s="973"/>
      <c r="UIS194" s="973"/>
      <c r="UIT194" s="973"/>
      <c r="UIU194" s="973"/>
      <c r="UIV194" s="973"/>
      <c r="UIW194" s="973"/>
      <c r="UIX194" s="973"/>
      <c r="UIY194" s="973"/>
      <c r="UIZ194" s="973"/>
      <c r="UJA194" s="973"/>
      <c r="UJB194" s="973"/>
      <c r="UJC194" s="973"/>
      <c r="UJD194" s="973"/>
      <c r="UJE194" s="973"/>
      <c r="UJF194" s="973"/>
      <c r="UJG194" s="973"/>
      <c r="UJH194" s="973"/>
      <c r="UJI194" s="973"/>
      <c r="UJJ194" s="973"/>
      <c r="UJK194" s="973"/>
      <c r="UJL194" s="973"/>
      <c r="UJM194" s="973"/>
      <c r="UJN194" s="973"/>
      <c r="UJO194" s="973"/>
      <c r="UJP194" s="973"/>
      <c r="UJQ194" s="973"/>
      <c r="UJR194" s="973"/>
      <c r="UJS194" s="973"/>
      <c r="UJT194" s="973"/>
      <c r="UJU194" s="973"/>
      <c r="UJV194" s="973"/>
      <c r="UJW194" s="973"/>
      <c r="UJX194" s="973"/>
      <c r="UJY194" s="973"/>
      <c r="UJZ194" s="973"/>
      <c r="UKA194" s="973"/>
      <c r="UKB194" s="973"/>
      <c r="UKC194" s="973"/>
      <c r="UKD194" s="973"/>
      <c r="UKE194" s="973"/>
      <c r="UKF194" s="973"/>
      <c r="UKG194" s="973"/>
      <c r="UKH194" s="973"/>
      <c r="UKI194" s="973"/>
      <c r="UKJ194" s="973"/>
      <c r="UKK194" s="973"/>
      <c r="UKL194" s="973"/>
      <c r="UKM194" s="973"/>
      <c r="UKN194" s="973"/>
      <c r="UKO194" s="973"/>
      <c r="UKP194" s="973"/>
      <c r="UKQ194" s="973"/>
      <c r="UKR194" s="973"/>
      <c r="UKS194" s="973"/>
      <c r="UKT194" s="973"/>
      <c r="UKU194" s="973"/>
      <c r="UKV194" s="973"/>
      <c r="UKW194" s="973"/>
      <c r="UKX194" s="973"/>
      <c r="UKY194" s="973"/>
      <c r="UKZ194" s="973"/>
      <c r="ULA194" s="973"/>
      <c r="ULB194" s="973"/>
      <c r="ULC194" s="973"/>
      <c r="ULD194" s="973"/>
      <c r="ULE194" s="973"/>
      <c r="ULF194" s="973"/>
      <c r="ULG194" s="973"/>
      <c r="ULH194" s="973"/>
      <c r="ULI194" s="973"/>
      <c r="ULJ194" s="973"/>
      <c r="ULK194" s="973"/>
      <c r="ULL194" s="973"/>
      <c r="ULM194" s="973"/>
      <c r="ULN194" s="973"/>
      <c r="ULO194" s="973"/>
      <c r="ULP194" s="973"/>
      <c r="ULQ194" s="973"/>
      <c r="ULR194" s="973"/>
      <c r="ULS194" s="973"/>
      <c r="ULT194" s="973"/>
      <c r="ULU194" s="973"/>
      <c r="ULV194" s="973"/>
      <c r="ULW194" s="973"/>
      <c r="ULX194" s="973"/>
      <c r="ULY194" s="973"/>
      <c r="ULZ194" s="973"/>
      <c r="UMA194" s="973"/>
      <c r="UMB194" s="973"/>
      <c r="UMC194" s="973"/>
      <c r="UMD194" s="973"/>
      <c r="UME194" s="973"/>
      <c r="UMF194" s="973"/>
      <c r="UMG194" s="973"/>
      <c r="UMH194" s="973"/>
      <c r="UMI194" s="973"/>
      <c r="UMJ194" s="973"/>
      <c r="UMK194" s="973"/>
      <c r="UML194" s="973"/>
      <c r="UMM194" s="973"/>
      <c r="UMN194" s="973"/>
      <c r="UMO194" s="973"/>
      <c r="UMP194" s="973"/>
      <c r="UMQ194" s="973"/>
      <c r="UMR194" s="973"/>
      <c r="UMS194" s="973"/>
      <c r="UMT194" s="973"/>
      <c r="UMU194" s="973"/>
      <c r="UMV194" s="973"/>
      <c r="UMW194" s="973"/>
      <c r="UMX194" s="973"/>
      <c r="UMY194" s="973"/>
      <c r="UMZ194" s="973"/>
      <c r="UNA194" s="973"/>
      <c r="UNB194" s="973"/>
      <c r="UNC194" s="973"/>
      <c r="UND194" s="973"/>
      <c r="UNE194" s="973"/>
      <c r="UNF194" s="973"/>
      <c r="UNG194" s="973"/>
      <c r="UNH194" s="973"/>
      <c r="UNI194" s="973"/>
      <c r="UNJ194" s="973"/>
      <c r="UNK194" s="973"/>
      <c r="UNL194" s="973"/>
      <c r="UNM194" s="973"/>
      <c r="UNN194" s="973"/>
      <c r="UNO194" s="973"/>
      <c r="UNP194" s="973"/>
      <c r="UNQ194" s="973"/>
      <c r="UNR194" s="973"/>
      <c r="UNS194" s="973"/>
      <c r="UNT194" s="973"/>
      <c r="UNU194" s="973"/>
      <c r="UNV194" s="973"/>
      <c r="UNW194" s="973"/>
      <c r="UNX194" s="973"/>
      <c r="UNY194" s="973"/>
      <c r="UNZ194" s="973"/>
      <c r="UOA194" s="973"/>
      <c r="UOB194" s="973"/>
      <c r="UOC194" s="973"/>
      <c r="UOD194" s="973"/>
      <c r="UOE194" s="973"/>
      <c r="UOF194" s="973"/>
      <c r="UOG194" s="973"/>
      <c r="UOH194" s="973"/>
      <c r="UOI194" s="973"/>
      <c r="UOJ194" s="973"/>
      <c r="UOK194" s="973"/>
      <c r="UOL194" s="973"/>
      <c r="UOM194" s="973"/>
      <c r="UON194" s="973"/>
      <c r="UOO194" s="973"/>
      <c r="UOP194" s="973"/>
      <c r="UOQ194" s="973"/>
      <c r="UOR194" s="973"/>
      <c r="UOS194" s="973"/>
      <c r="UOT194" s="973"/>
      <c r="UOU194" s="973"/>
      <c r="UOV194" s="973"/>
      <c r="UOW194" s="973"/>
      <c r="UOX194" s="973"/>
      <c r="UOY194" s="973"/>
      <c r="UOZ194" s="973"/>
      <c r="UPA194" s="973"/>
      <c r="UPB194" s="973"/>
      <c r="UPC194" s="973"/>
      <c r="UPD194" s="973"/>
      <c r="UPE194" s="973"/>
      <c r="UPF194" s="973"/>
      <c r="UPG194" s="973"/>
      <c r="UPH194" s="973"/>
      <c r="UPI194" s="973"/>
      <c r="UPJ194" s="973"/>
      <c r="UPK194" s="973"/>
      <c r="UPL194" s="973"/>
      <c r="UPM194" s="973"/>
      <c r="UPN194" s="973"/>
      <c r="UPO194" s="973"/>
      <c r="UPP194" s="973"/>
      <c r="UPQ194" s="973"/>
      <c r="UPR194" s="973"/>
      <c r="UPS194" s="973"/>
      <c r="UPT194" s="973"/>
      <c r="UPU194" s="973"/>
      <c r="UPV194" s="973"/>
      <c r="UPW194" s="973"/>
      <c r="UPX194" s="973"/>
      <c r="UPY194" s="973"/>
      <c r="UPZ194" s="973"/>
      <c r="UQA194" s="973"/>
      <c r="UQB194" s="973"/>
      <c r="UQC194" s="973"/>
      <c r="UQD194" s="973"/>
      <c r="UQE194" s="973"/>
      <c r="UQF194" s="973"/>
      <c r="UQG194" s="973"/>
      <c r="UQH194" s="973"/>
      <c r="UQI194" s="973"/>
      <c r="UQJ194" s="973"/>
      <c r="UQK194" s="973"/>
      <c r="UQL194" s="973"/>
      <c r="UQM194" s="973"/>
      <c r="UQN194" s="973"/>
      <c r="UQO194" s="973"/>
      <c r="UQP194" s="973"/>
      <c r="UQQ194" s="973"/>
      <c r="UQR194" s="973"/>
      <c r="UQS194" s="973"/>
      <c r="UQT194" s="973"/>
      <c r="UQU194" s="973"/>
      <c r="UQV194" s="973"/>
      <c r="UQW194" s="973"/>
      <c r="UQX194" s="973"/>
      <c r="UQY194" s="973"/>
      <c r="UQZ194" s="973"/>
      <c r="URA194" s="973"/>
      <c r="URB194" s="973"/>
      <c r="URC194" s="973"/>
      <c r="URD194" s="973"/>
      <c r="URE194" s="973"/>
      <c r="URF194" s="973"/>
      <c r="URG194" s="973"/>
      <c r="URH194" s="973"/>
      <c r="URI194" s="973"/>
      <c r="URJ194" s="973"/>
      <c r="URK194" s="973"/>
      <c r="URL194" s="973"/>
      <c r="URM194" s="973"/>
      <c r="URN194" s="973"/>
      <c r="URO194" s="973"/>
      <c r="URP194" s="973"/>
      <c r="URQ194" s="973"/>
      <c r="URR194" s="973"/>
      <c r="URS194" s="973"/>
      <c r="URT194" s="973"/>
      <c r="URU194" s="973"/>
      <c r="URV194" s="973"/>
      <c r="URW194" s="973"/>
      <c r="URX194" s="973"/>
      <c r="URY194" s="973"/>
      <c r="URZ194" s="973"/>
      <c r="USA194" s="973"/>
      <c r="USB194" s="973"/>
      <c r="USC194" s="973"/>
      <c r="USD194" s="973"/>
      <c r="USE194" s="973"/>
      <c r="USF194" s="973"/>
      <c r="USG194" s="973"/>
      <c r="USH194" s="973"/>
      <c r="USI194" s="973"/>
      <c r="USJ194" s="973"/>
      <c r="USK194" s="973"/>
      <c r="USL194" s="973"/>
      <c r="USM194" s="973"/>
      <c r="USN194" s="973"/>
      <c r="USO194" s="973"/>
      <c r="USP194" s="973"/>
      <c r="USQ194" s="973"/>
      <c r="USR194" s="973"/>
      <c r="USS194" s="973"/>
      <c r="UST194" s="973"/>
      <c r="USU194" s="973"/>
      <c r="USV194" s="973"/>
      <c r="USW194" s="973"/>
      <c r="USX194" s="973"/>
      <c r="USY194" s="973"/>
      <c r="USZ194" s="973"/>
      <c r="UTA194" s="973"/>
      <c r="UTB194" s="973"/>
      <c r="UTC194" s="973"/>
      <c r="UTD194" s="973"/>
      <c r="UTE194" s="973"/>
      <c r="UTF194" s="973"/>
      <c r="UTG194" s="973"/>
      <c r="UTH194" s="973"/>
      <c r="UTI194" s="973"/>
      <c r="UTJ194" s="973"/>
      <c r="UTK194" s="973"/>
      <c r="UTL194" s="973"/>
      <c r="UTM194" s="973"/>
      <c r="UTN194" s="973"/>
      <c r="UTO194" s="973"/>
      <c r="UTP194" s="973"/>
      <c r="UTQ194" s="973"/>
      <c r="UTR194" s="973"/>
      <c r="UTS194" s="973"/>
      <c r="UTT194" s="973"/>
      <c r="UTU194" s="973"/>
      <c r="UTV194" s="973"/>
      <c r="UTW194" s="973"/>
      <c r="UTX194" s="973"/>
      <c r="UTY194" s="973"/>
      <c r="UTZ194" s="973"/>
      <c r="UUA194" s="973"/>
      <c r="UUB194" s="973"/>
      <c r="UUC194" s="973"/>
      <c r="UUD194" s="973"/>
      <c r="UUE194" s="973"/>
      <c r="UUF194" s="973"/>
      <c r="UUG194" s="973"/>
      <c r="UUH194" s="973"/>
      <c r="UUI194" s="973"/>
      <c r="UUJ194" s="973"/>
      <c r="UUK194" s="973"/>
      <c r="UUL194" s="973"/>
      <c r="UUM194" s="973"/>
      <c r="UUN194" s="973"/>
      <c r="UUO194" s="973"/>
      <c r="UUP194" s="973"/>
      <c r="UUQ194" s="973"/>
      <c r="UUR194" s="973"/>
      <c r="UUS194" s="973"/>
      <c r="UUT194" s="973"/>
      <c r="UUU194" s="973"/>
      <c r="UUV194" s="973"/>
      <c r="UUW194" s="973"/>
      <c r="UUX194" s="973"/>
      <c r="UUY194" s="973"/>
      <c r="UUZ194" s="973"/>
      <c r="UVA194" s="973"/>
      <c r="UVB194" s="973"/>
      <c r="UVC194" s="973"/>
      <c r="UVD194" s="973"/>
      <c r="UVE194" s="973"/>
      <c r="UVF194" s="973"/>
      <c r="UVG194" s="973"/>
      <c r="UVH194" s="973"/>
      <c r="UVI194" s="973"/>
      <c r="UVJ194" s="973"/>
      <c r="UVK194" s="973"/>
      <c r="UVL194" s="973"/>
      <c r="UVM194" s="973"/>
      <c r="UVN194" s="973"/>
      <c r="UVO194" s="973"/>
      <c r="UVP194" s="973"/>
      <c r="UVQ194" s="973"/>
      <c r="UVR194" s="973"/>
      <c r="UVS194" s="973"/>
      <c r="UVT194" s="973"/>
      <c r="UVU194" s="973"/>
      <c r="UVV194" s="973"/>
      <c r="UVW194" s="973"/>
      <c r="UVX194" s="973"/>
      <c r="UVY194" s="973"/>
      <c r="UVZ194" s="973"/>
      <c r="UWA194" s="973"/>
      <c r="UWB194" s="973"/>
      <c r="UWC194" s="973"/>
      <c r="UWD194" s="973"/>
      <c r="UWE194" s="973"/>
      <c r="UWF194" s="973"/>
      <c r="UWG194" s="973"/>
      <c r="UWH194" s="973"/>
      <c r="UWI194" s="973"/>
      <c r="UWJ194" s="973"/>
      <c r="UWK194" s="973"/>
      <c r="UWL194" s="973"/>
      <c r="UWM194" s="973"/>
      <c r="UWN194" s="973"/>
      <c r="UWO194" s="973"/>
      <c r="UWP194" s="973"/>
      <c r="UWQ194" s="973"/>
      <c r="UWR194" s="973"/>
      <c r="UWS194" s="973"/>
      <c r="UWT194" s="973"/>
      <c r="UWU194" s="973"/>
      <c r="UWV194" s="973"/>
      <c r="UWW194" s="973"/>
      <c r="UWX194" s="973"/>
      <c r="UWY194" s="973"/>
      <c r="UWZ194" s="973"/>
      <c r="UXA194" s="973"/>
      <c r="UXB194" s="973"/>
      <c r="UXC194" s="973"/>
      <c r="UXD194" s="973"/>
      <c r="UXE194" s="973"/>
      <c r="UXF194" s="973"/>
      <c r="UXG194" s="973"/>
      <c r="UXH194" s="973"/>
      <c r="UXI194" s="973"/>
      <c r="UXJ194" s="973"/>
      <c r="UXK194" s="973"/>
      <c r="UXL194" s="973"/>
      <c r="UXM194" s="973"/>
      <c r="UXN194" s="973"/>
      <c r="UXO194" s="973"/>
      <c r="UXP194" s="973"/>
      <c r="UXQ194" s="973"/>
      <c r="UXR194" s="973"/>
      <c r="UXS194" s="973"/>
      <c r="UXT194" s="973"/>
      <c r="UXU194" s="973"/>
      <c r="UXV194" s="973"/>
      <c r="UXW194" s="973"/>
      <c r="UXX194" s="973"/>
      <c r="UXY194" s="973"/>
      <c r="UXZ194" s="973"/>
      <c r="UYA194" s="973"/>
      <c r="UYB194" s="973"/>
      <c r="UYC194" s="973"/>
      <c r="UYD194" s="973"/>
      <c r="UYE194" s="973"/>
      <c r="UYF194" s="973"/>
      <c r="UYG194" s="973"/>
      <c r="UYH194" s="973"/>
      <c r="UYI194" s="973"/>
      <c r="UYJ194" s="973"/>
      <c r="UYK194" s="973"/>
      <c r="UYL194" s="973"/>
      <c r="UYM194" s="973"/>
      <c r="UYN194" s="973"/>
      <c r="UYO194" s="973"/>
      <c r="UYP194" s="973"/>
      <c r="UYQ194" s="973"/>
      <c r="UYR194" s="973"/>
      <c r="UYS194" s="973"/>
      <c r="UYT194" s="973"/>
      <c r="UYU194" s="973"/>
      <c r="UYV194" s="973"/>
      <c r="UYW194" s="973"/>
      <c r="UYX194" s="973"/>
      <c r="UYY194" s="973"/>
      <c r="UYZ194" s="973"/>
      <c r="UZA194" s="973"/>
      <c r="UZB194" s="973"/>
      <c r="UZC194" s="973"/>
      <c r="UZD194" s="973"/>
      <c r="UZE194" s="973"/>
      <c r="UZF194" s="973"/>
      <c r="UZG194" s="973"/>
      <c r="UZH194" s="973"/>
      <c r="UZI194" s="973"/>
      <c r="UZJ194" s="973"/>
      <c r="UZK194" s="973"/>
      <c r="UZL194" s="973"/>
      <c r="UZM194" s="973"/>
      <c r="UZN194" s="973"/>
      <c r="UZO194" s="973"/>
      <c r="UZP194" s="973"/>
      <c r="UZQ194" s="973"/>
      <c r="UZR194" s="973"/>
      <c r="UZS194" s="973"/>
      <c r="UZT194" s="973"/>
      <c r="UZU194" s="973"/>
      <c r="UZV194" s="973"/>
      <c r="UZW194" s="973"/>
      <c r="UZX194" s="973"/>
      <c r="UZY194" s="973"/>
      <c r="UZZ194" s="973"/>
      <c r="VAA194" s="973"/>
      <c r="VAB194" s="973"/>
      <c r="VAC194" s="973"/>
      <c r="VAD194" s="973"/>
      <c r="VAE194" s="973"/>
      <c r="VAF194" s="973"/>
      <c r="VAG194" s="973"/>
      <c r="VAH194" s="973"/>
      <c r="VAI194" s="973"/>
      <c r="VAJ194" s="973"/>
      <c r="VAK194" s="973"/>
      <c r="VAL194" s="973"/>
      <c r="VAM194" s="973"/>
      <c r="VAN194" s="973"/>
      <c r="VAO194" s="973"/>
      <c r="VAP194" s="973"/>
      <c r="VAQ194" s="973"/>
      <c r="VAR194" s="973"/>
      <c r="VAS194" s="973"/>
      <c r="VAT194" s="973"/>
      <c r="VAU194" s="973"/>
      <c r="VAV194" s="973"/>
      <c r="VAW194" s="973"/>
      <c r="VAX194" s="973"/>
      <c r="VAY194" s="973"/>
      <c r="VAZ194" s="973"/>
      <c r="VBA194" s="973"/>
      <c r="VBB194" s="973"/>
      <c r="VBC194" s="973"/>
      <c r="VBD194" s="973"/>
      <c r="VBE194" s="973"/>
      <c r="VBF194" s="973"/>
      <c r="VBG194" s="973"/>
      <c r="VBH194" s="973"/>
      <c r="VBI194" s="973"/>
      <c r="VBJ194" s="973"/>
      <c r="VBK194" s="973"/>
      <c r="VBL194" s="973"/>
      <c r="VBM194" s="973"/>
      <c r="VBN194" s="973"/>
      <c r="VBO194" s="973"/>
      <c r="VBP194" s="973"/>
      <c r="VBQ194" s="973"/>
      <c r="VBR194" s="973"/>
      <c r="VBS194" s="973"/>
      <c r="VBT194" s="973"/>
      <c r="VBU194" s="973"/>
      <c r="VBV194" s="973"/>
      <c r="VBW194" s="973"/>
      <c r="VBX194" s="973"/>
      <c r="VBY194" s="973"/>
      <c r="VBZ194" s="973"/>
      <c r="VCA194" s="973"/>
      <c r="VCB194" s="973"/>
      <c r="VCC194" s="973"/>
      <c r="VCD194" s="973"/>
      <c r="VCE194" s="973"/>
      <c r="VCF194" s="973"/>
      <c r="VCG194" s="973"/>
      <c r="VCH194" s="973"/>
      <c r="VCI194" s="973"/>
      <c r="VCJ194" s="973"/>
      <c r="VCK194" s="973"/>
      <c r="VCL194" s="973"/>
      <c r="VCM194" s="973"/>
      <c r="VCN194" s="973"/>
      <c r="VCO194" s="973"/>
      <c r="VCP194" s="973"/>
      <c r="VCQ194" s="973"/>
      <c r="VCR194" s="973"/>
      <c r="VCS194" s="973"/>
      <c r="VCT194" s="973"/>
      <c r="VCU194" s="973"/>
      <c r="VCV194" s="973"/>
      <c r="VCW194" s="973"/>
      <c r="VCX194" s="973"/>
      <c r="VCY194" s="973"/>
      <c r="VCZ194" s="973"/>
      <c r="VDA194" s="973"/>
      <c r="VDB194" s="973"/>
      <c r="VDC194" s="973"/>
      <c r="VDD194" s="973"/>
      <c r="VDE194" s="973"/>
      <c r="VDF194" s="973"/>
      <c r="VDG194" s="973"/>
      <c r="VDH194" s="973"/>
      <c r="VDI194" s="973"/>
      <c r="VDJ194" s="973"/>
      <c r="VDK194" s="973"/>
      <c r="VDL194" s="973"/>
      <c r="VDM194" s="973"/>
      <c r="VDN194" s="973"/>
      <c r="VDO194" s="973"/>
      <c r="VDP194" s="973"/>
      <c r="VDQ194" s="973"/>
      <c r="VDR194" s="973"/>
      <c r="VDS194" s="973"/>
      <c r="VDT194" s="973"/>
      <c r="VDU194" s="973"/>
      <c r="VDV194" s="973"/>
      <c r="VDW194" s="973"/>
      <c r="VDX194" s="973"/>
      <c r="VDY194" s="973"/>
      <c r="VDZ194" s="973"/>
      <c r="VEA194" s="973"/>
      <c r="VEB194" s="973"/>
      <c r="VEC194" s="973"/>
      <c r="VED194" s="973"/>
      <c r="VEE194" s="973"/>
      <c r="VEF194" s="973"/>
      <c r="VEG194" s="973"/>
      <c r="VEH194" s="973"/>
      <c r="VEI194" s="973"/>
      <c r="VEJ194" s="973"/>
      <c r="VEK194" s="973"/>
      <c r="VEL194" s="973"/>
      <c r="VEM194" s="973"/>
      <c r="VEN194" s="973"/>
      <c r="VEO194" s="973"/>
      <c r="VEP194" s="973"/>
      <c r="VEQ194" s="973"/>
      <c r="VER194" s="973"/>
      <c r="VES194" s="973"/>
      <c r="VET194" s="973"/>
      <c r="VEU194" s="973"/>
      <c r="VEV194" s="973"/>
      <c r="VEW194" s="973"/>
      <c r="VEX194" s="973"/>
      <c r="VEY194" s="973"/>
      <c r="VEZ194" s="973"/>
      <c r="VFA194" s="973"/>
      <c r="VFB194" s="973"/>
      <c r="VFC194" s="973"/>
      <c r="VFD194" s="973"/>
      <c r="VFE194" s="973"/>
      <c r="VFF194" s="973"/>
      <c r="VFG194" s="973"/>
      <c r="VFH194" s="973"/>
      <c r="VFI194" s="973"/>
      <c r="VFJ194" s="973"/>
      <c r="VFK194" s="973"/>
      <c r="VFL194" s="973"/>
      <c r="VFM194" s="973"/>
      <c r="VFN194" s="973"/>
      <c r="VFO194" s="973"/>
      <c r="VFP194" s="973"/>
      <c r="VFQ194" s="973"/>
      <c r="VFR194" s="973"/>
      <c r="VFS194" s="973"/>
      <c r="VFT194" s="973"/>
      <c r="VFU194" s="973"/>
      <c r="VFV194" s="973"/>
      <c r="VFW194" s="973"/>
      <c r="VFX194" s="973"/>
      <c r="VFY194" s="973"/>
      <c r="VFZ194" s="973"/>
      <c r="VGA194" s="973"/>
      <c r="VGB194" s="973"/>
      <c r="VGC194" s="973"/>
      <c r="VGD194" s="973"/>
      <c r="VGE194" s="973"/>
      <c r="VGF194" s="973"/>
      <c r="VGG194" s="973"/>
      <c r="VGH194" s="973"/>
      <c r="VGI194" s="973"/>
      <c r="VGJ194" s="973"/>
      <c r="VGK194" s="973"/>
      <c r="VGL194" s="973"/>
      <c r="VGM194" s="973"/>
      <c r="VGN194" s="973"/>
      <c r="VGO194" s="973"/>
      <c r="VGP194" s="973"/>
      <c r="VGQ194" s="973"/>
      <c r="VGR194" s="973"/>
      <c r="VGS194" s="973"/>
      <c r="VGT194" s="973"/>
      <c r="VGU194" s="973"/>
      <c r="VGV194" s="973"/>
      <c r="VGW194" s="973"/>
      <c r="VGX194" s="973"/>
      <c r="VGY194" s="973"/>
      <c r="VGZ194" s="973"/>
      <c r="VHA194" s="973"/>
      <c r="VHB194" s="973"/>
      <c r="VHC194" s="973"/>
      <c r="VHD194" s="973"/>
      <c r="VHE194" s="973"/>
      <c r="VHF194" s="973"/>
      <c r="VHG194" s="973"/>
      <c r="VHH194" s="973"/>
      <c r="VHI194" s="973"/>
      <c r="VHJ194" s="973"/>
      <c r="VHK194" s="973"/>
      <c r="VHL194" s="973"/>
      <c r="VHM194" s="973"/>
      <c r="VHN194" s="973"/>
      <c r="VHO194" s="973"/>
      <c r="VHP194" s="973"/>
      <c r="VHQ194" s="973"/>
      <c r="VHR194" s="973"/>
      <c r="VHS194" s="973"/>
      <c r="VHT194" s="973"/>
      <c r="VHU194" s="973"/>
      <c r="VHV194" s="973"/>
      <c r="VHW194" s="973"/>
      <c r="VHX194" s="973"/>
      <c r="VHY194" s="973"/>
      <c r="VHZ194" s="973"/>
      <c r="VIA194" s="973"/>
      <c r="VIB194" s="973"/>
      <c r="VIC194" s="973"/>
      <c r="VID194" s="973"/>
      <c r="VIE194" s="973"/>
      <c r="VIF194" s="973"/>
      <c r="VIG194" s="973"/>
      <c r="VIH194" s="973"/>
      <c r="VII194" s="973"/>
      <c r="VIJ194" s="973"/>
      <c r="VIK194" s="973"/>
      <c r="VIL194" s="973"/>
      <c r="VIM194" s="973"/>
      <c r="VIN194" s="973"/>
      <c r="VIO194" s="973"/>
      <c r="VIP194" s="973"/>
      <c r="VIQ194" s="973"/>
      <c r="VIR194" s="973"/>
      <c r="VIS194" s="973"/>
      <c r="VIT194" s="973"/>
      <c r="VIU194" s="973"/>
      <c r="VIV194" s="973"/>
      <c r="VIW194" s="973"/>
      <c r="VIX194" s="973"/>
      <c r="VIY194" s="973"/>
      <c r="VIZ194" s="973"/>
      <c r="VJA194" s="973"/>
      <c r="VJB194" s="973"/>
      <c r="VJC194" s="973"/>
      <c r="VJD194" s="973"/>
      <c r="VJE194" s="973"/>
      <c r="VJF194" s="973"/>
      <c r="VJG194" s="973"/>
      <c r="VJH194" s="973"/>
      <c r="VJI194" s="973"/>
      <c r="VJJ194" s="973"/>
      <c r="VJK194" s="973"/>
      <c r="VJL194" s="973"/>
      <c r="VJM194" s="973"/>
      <c r="VJN194" s="973"/>
      <c r="VJO194" s="973"/>
      <c r="VJP194" s="973"/>
      <c r="VJQ194" s="973"/>
      <c r="VJR194" s="973"/>
      <c r="VJS194" s="973"/>
      <c r="VJT194" s="973"/>
      <c r="VJU194" s="973"/>
      <c r="VJV194" s="973"/>
      <c r="VJW194" s="973"/>
      <c r="VJX194" s="973"/>
      <c r="VJY194" s="973"/>
      <c r="VJZ194" s="973"/>
      <c r="VKA194" s="973"/>
      <c r="VKB194" s="973"/>
      <c r="VKC194" s="973"/>
      <c r="VKD194" s="973"/>
      <c r="VKE194" s="973"/>
      <c r="VKF194" s="973"/>
      <c r="VKG194" s="973"/>
      <c r="VKH194" s="973"/>
      <c r="VKI194" s="973"/>
      <c r="VKJ194" s="973"/>
      <c r="VKK194" s="973"/>
      <c r="VKL194" s="973"/>
      <c r="VKM194" s="973"/>
      <c r="VKN194" s="973"/>
      <c r="VKO194" s="973"/>
      <c r="VKP194" s="973"/>
      <c r="VKQ194" s="973"/>
      <c r="VKR194" s="973"/>
      <c r="VKS194" s="973"/>
      <c r="VKT194" s="973"/>
      <c r="VKU194" s="973"/>
      <c r="VKV194" s="973"/>
      <c r="VKW194" s="973"/>
      <c r="VKX194" s="973"/>
      <c r="VKY194" s="973"/>
      <c r="VKZ194" s="973"/>
      <c r="VLA194" s="973"/>
      <c r="VLB194" s="973"/>
      <c r="VLC194" s="973"/>
      <c r="VLD194" s="973"/>
      <c r="VLE194" s="973"/>
      <c r="VLF194" s="973"/>
      <c r="VLG194" s="973"/>
      <c r="VLH194" s="973"/>
      <c r="VLI194" s="973"/>
      <c r="VLJ194" s="973"/>
      <c r="VLK194" s="973"/>
      <c r="VLL194" s="973"/>
      <c r="VLM194" s="973"/>
      <c r="VLN194" s="973"/>
      <c r="VLO194" s="973"/>
      <c r="VLP194" s="973"/>
      <c r="VLQ194" s="973"/>
      <c r="VLR194" s="973"/>
      <c r="VLS194" s="973"/>
      <c r="VLT194" s="973"/>
      <c r="VLU194" s="973"/>
      <c r="VLV194" s="973"/>
      <c r="VLW194" s="973"/>
      <c r="VLX194" s="973"/>
      <c r="VLY194" s="973"/>
      <c r="VLZ194" s="973"/>
      <c r="VMA194" s="973"/>
      <c r="VMB194" s="973"/>
      <c r="VMC194" s="973"/>
      <c r="VMD194" s="973"/>
      <c r="VME194" s="973"/>
      <c r="VMF194" s="973"/>
      <c r="VMG194" s="973"/>
      <c r="VMH194" s="973"/>
      <c r="VMI194" s="973"/>
      <c r="VMJ194" s="973"/>
      <c r="VMK194" s="973"/>
      <c r="VML194" s="973"/>
      <c r="VMM194" s="973"/>
      <c r="VMN194" s="973"/>
      <c r="VMO194" s="973"/>
      <c r="VMP194" s="973"/>
      <c r="VMQ194" s="973"/>
      <c r="VMR194" s="973"/>
      <c r="VMS194" s="973"/>
      <c r="VMT194" s="973"/>
      <c r="VMU194" s="973"/>
      <c r="VMV194" s="973"/>
      <c r="VMW194" s="973"/>
      <c r="VMX194" s="973"/>
      <c r="VMY194" s="973"/>
      <c r="VMZ194" s="973"/>
      <c r="VNA194" s="973"/>
      <c r="VNB194" s="973"/>
      <c r="VNC194" s="973"/>
      <c r="VND194" s="973"/>
      <c r="VNE194" s="973"/>
      <c r="VNF194" s="973"/>
      <c r="VNG194" s="973"/>
      <c r="VNH194" s="973"/>
      <c r="VNI194" s="973"/>
      <c r="VNJ194" s="973"/>
      <c r="VNK194" s="973"/>
      <c r="VNL194" s="973"/>
      <c r="VNM194" s="973"/>
      <c r="VNN194" s="973"/>
      <c r="VNO194" s="973"/>
      <c r="VNP194" s="973"/>
      <c r="VNQ194" s="973"/>
      <c r="VNR194" s="973"/>
      <c r="VNS194" s="973"/>
      <c r="VNT194" s="973"/>
      <c r="VNU194" s="973"/>
      <c r="VNV194" s="973"/>
      <c r="VNW194" s="973"/>
      <c r="VNX194" s="973"/>
      <c r="VNY194" s="973"/>
      <c r="VNZ194" s="973"/>
      <c r="VOA194" s="973"/>
      <c r="VOB194" s="973"/>
      <c r="VOC194" s="973"/>
      <c r="VOD194" s="973"/>
      <c r="VOE194" s="973"/>
      <c r="VOF194" s="973"/>
      <c r="VOG194" s="973"/>
      <c r="VOH194" s="973"/>
      <c r="VOI194" s="973"/>
      <c r="VOJ194" s="973"/>
      <c r="VOK194" s="973"/>
      <c r="VOL194" s="973"/>
      <c r="VOM194" s="973"/>
      <c r="VON194" s="973"/>
      <c r="VOO194" s="973"/>
      <c r="VOP194" s="973"/>
      <c r="VOQ194" s="973"/>
      <c r="VOR194" s="973"/>
      <c r="VOS194" s="973"/>
      <c r="VOT194" s="973"/>
      <c r="VOU194" s="973"/>
      <c r="VOV194" s="973"/>
      <c r="VOW194" s="973"/>
      <c r="VOX194" s="973"/>
      <c r="VOY194" s="973"/>
      <c r="VOZ194" s="973"/>
      <c r="VPA194" s="973"/>
      <c r="VPB194" s="973"/>
      <c r="VPC194" s="973"/>
      <c r="VPD194" s="973"/>
      <c r="VPE194" s="973"/>
      <c r="VPF194" s="973"/>
      <c r="VPG194" s="973"/>
      <c r="VPH194" s="973"/>
      <c r="VPI194" s="973"/>
      <c r="VPJ194" s="973"/>
      <c r="VPK194" s="973"/>
      <c r="VPL194" s="973"/>
      <c r="VPM194" s="973"/>
      <c r="VPN194" s="973"/>
      <c r="VPO194" s="973"/>
      <c r="VPP194" s="973"/>
      <c r="VPQ194" s="973"/>
      <c r="VPR194" s="973"/>
      <c r="VPS194" s="973"/>
      <c r="VPT194" s="973"/>
      <c r="VPU194" s="973"/>
      <c r="VPV194" s="973"/>
      <c r="VPW194" s="973"/>
      <c r="VPX194" s="973"/>
      <c r="VPY194" s="973"/>
      <c r="VPZ194" s="973"/>
      <c r="VQA194" s="973"/>
      <c r="VQB194" s="973"/>
      <c r="VQC194" s="973"/>
      <c r="VQD194" s="973"/>
      <c r="VQE194" s="973"/>
      <c r="VQF194" s="973"/>
      <c r="VQG194" s="973"/>
      <c r="VQH194" s="973"/>
      <c r="VQI194" s="973"/>
      <c r="VQJ194" s="973"/>
      <c r="VQK194" s="973"/>
      <c r="VQL194" s="973"/>
      <c r="VQM194" s="973"/>
      <c r="VQN194" s="973"/>
      <c r="VQO194" s="973"/>
      <c r="VQP194" s="973"/>
      <c r="VQQ194" s="973"/>
      <c r="VQR194" s="973"/>
      <c r="VQS194" s="973"/>
      <c r="VQT194" s="973"/>
      <c r="VQU194" s="973"/>
      <c r="VQV194" s="973"/>
      <c r="VQW194" s="973"/>
      <c r="VQX194" s="973"/>
      <c r="VQY194" s="973"/>
      <c r="VQZ194" s="973"/>
      <c r="VRA194" s="973"/>
      <c r="VRB194" s="973"/>
      <c r="VRC194" s="973"/>
      <c r="VRD194" s="973"/>
      <c r="VRE194" s="973"/>
      <c r="VRF194" s="973"/>
      <c r="VRG194" s="973"/>
      <c r="VRH194" s="973"/>
      <c r="VRI194" s="973"/>
      <c r="VRJ194" s="973"/>
      <c r="VRK194" s="973"/>
      <c r="VRL194" s="973"/>
      <c r="VRM194" s="973"/>
      <c r="VRN194" s="973"/>
      <c r="VRO194" s="973"/>
      <c r="VRP194" s="973"/>
      <c r="VRQ194" s="973"/>
      <c r="VRR194" s="973"/>
      <c r="VRS194" s="973"/>
      <c r="VRT194" s="973"/>
      <c r="VRU194" s="973"/>
      <c r="VRV194" s="973"/>
      <c r="VRW194" s="973"/>
      <c r="VRX194" s="973"/>
      <c r="VRY194" s="973"/>
      <c r="VRZ194" s="973"/>
      <c r="VSA194" s="973"/>
      <c r="VSB194" s="973"/>
      <c r="VSC194" s="973"/>
      <c r="VSD194" s="973"/>
      <c r="VSE194" s="973"/>
      <c r="VSF194" s="973"/>
      <c r="VSG194" s="973"/>
      <c r="VSH194" s="973"/>
      <c r="VSI194" s="973"/>
      <c r="VSJ194" s="973"/>
      <c r="VSK194" s="973"/>
      <c r="VSL194" s="973"/>
      <c r="VSM194" s="973"/>
      <c r="VSN194" s="973"/>
      <c r="VSO194" s="973"/>
      <c r="VSP194" s="973"/>
      <c r="VSQ194" s="973"/>
      <c r="VSR194" s="973"/>
      <c r="VSS194" s="973"/>
      <c r="VST194" s="973"/>
      <c r="VSU194" s="973"/>
      <c r="VSV194" s="973"/>
      <c r="VSW194" s="973"/>
      <c r="VSX194" s="973"/>
      <c r="VSY194" s="973"/>
      <c r="VSZ194" s="973"/>
      <c r="VTA194" s="973"/>
      <c r="VTB194" s="973"/>
      <c r="VTC194" s="973"/>
      <c r="VTD194" s="973"/>
      <c r="VTE194" s="973"/>
      <c r="VTF194" s="973"/>
      <c r="VTG194" s="973"/>
      <c r="VTH194" s="973"/>
      <c r="VTI194" s="973"/>
      <c r="VTJ194" s="973"/>
      <c r="VTK194" s="973"/>
      <c r="VTL194" s="973"/>
      <c r="VTM194" s="973"/>
      <c r="VTN194" s="973"/>
      <c r="VTO194" s="973"/>
      <c r="VTP194" s="973"/>
      <c r="VTQ194" s="973"/>
      <c r="VTR194" s="973"/>
      <c r="VTS194" s="973"/>
      <c r="VTT194" s="973"/>
      <c r="VTU194" s="973"/>
      <c r="VTV194" s="973"/>
      <c r="VTW194" s="973"/>
      <c r="VTX194" s="973"/>
      <c r="VTY194" s="973"/>
      <c r="VTZ194" s="973"/>
      <c r="VUA194" s="973"/>
      <c r="VUB194" s="973"/>
      <c r="VUC194" s="973"/>
      <c r="VUD194" s="973"/>
      <c r="VUE194" s="973"/>
      <c r="VUF194" s="973"/>
      <c r="VUG194" s="973"/>
      <c r="VUH194" s="973"/>
      <c r="VUI194" s="973"/>
      <c r="VUJ194" s="973"/>
      <c r="VUK194" s="973"/>
      <c r="VUL194" s="973"/>
      <c r="VUM194" s="973"/>
      <c r="VUN194" s="973"/>
      <c r="VUO194" s="973"/>
      <c r="VUP194" s="973"/>
      <c r="VUQ194" s="973"/>
      <c r="VUR194" s="973"/>
      <c r="VUS194" s="973"/>
      <c r="VUT194" s="973"/>
      <c r="VUU194" s="973"/>
      <c r="VUV194" s="973"/>
      <c r="VUW194" s="973"/>
      <c r="VUX194" s="973"/>
      <c r="VUY194" s="973"/>
      <c r="VUZ194" s="973"/>
      <c r="VVA194" s="973"/>
      <c r="VVB194" s="973"/>
      <c r="VVC194" s="973"/>
      <c r="VVD194" s="973"/>
      <c r="VVE194" s="973"/>
      <c r="VVF194" s="973"/>
      <c r="VVG194" s="973"/>
      <c r="VVH194" s="973"/>
      <c r="VVI194" s="973"/>
      <c r="VVJ194" s="973"/>
      <c r="VVK194" s="973"/>
      <c r="VVL194" s="973"/>
      <c r="VVM194" s="973"/>
      <c r="VVN194" s="973"/>
      <c r="VVO194" s="973"/>
      <c r="VVP194" s="973"/>
      <c r="VVQ194" s="973"/>
      <c r="VVR194" s="973"/>
      <c r="VVS194" s="973"/>
      <c r="VVT194" s="973"/>
      <c r="VVU194" s="973"/>
      <c r="VVV194" s="973"/>
      <c r="VVW194" s="973"/>
      <c r="VVX194" s="973"/>
      <c r="VVY194" s="973"/>
      <c r="VVZ194" s="973"/>
      <c r="VWA194" s="973"/>
      <c r="VWB194" s="973"/>
      <c r="VWC194" s="973"/>
      <c r="VWD194" s="973"/>
      <c r="VWE194" s="973"/>
      <c r="VWF194" s="973"/>
      <c r="VWG194" s="973"/>
      <c r="VWH194" s="973"/>
      <c r="VWI194" s="973"/>
      <c r="VWJ194" s="973"/>
      <c r="VWK194" s="973"/>
      <c r="VWL194" s="973"/>
      <c r="VWM194" s="973"/>
      <c r="VWN194" s="973"/>
      <c r="VWO194" s="973"/>
      <c r="VWP194" s="973"/>
      <c r="VWQ194" s="973"/>
      <c r="VWR194" s="973"/>
      <c r="VWS194" s="973"/>
      <c r="VWT194" s="973"/>
      <c r="VWU194" s="973"/>
      <c r="VWV194" s="973"/>
      <c r="VWW194" s="973"/>
      <c r="VWX194" s="973"/>
      <c r="VWY194" s="973"/>
      <c r="VWZ194" s="973"/>
      <c r="VXA194" s="973"/>
      <c r="VXB194" s="973"/>
      <c r="VXC194" s="973"/>
      <c r="VXD194" s="973"/>
      <c r="VXE194" s="973"/>
      <c r="VXF194" s="973"/>
      <c r="VXG194" s="973"/>
      <c r="VXH194" s="973"/>
      <c r="VXI194" s="973"/>
      <c r="VXJ194" s="973"/>
      <c r="VXK194" s="973"/>
      <c r="VXL194" s="973"/>
      <c r="VXM194" s="973"/>
      <c r="VXN194" s="973"/>
      <c r="VXO194" s="973"/>
      <c r="VXP194" s="973"/>
      <c r="VXQ194" s="973"/>
      <c r="VXR194" s="973"/>
      <c r="VXS194" s="973"/>
      <c r="VXT194" s="973"/>
      <c r="VXU194" s="973"/>
      <c r="VXV194" s="973"/>
      <c r="VXW194" s="973"/>
      <c r="VXX194" s="973"/>
      <c r="VXY194" s="973"/>
      <c r="VXZ194" s="973"/>
      <c r="VYA194" s="973"/>
      <c r="VYB194" s="973"/>
      <c r="VYC194" s="973"/>
      <c r="VYD194" s="973"/>
      <c r="VYE194" s="973"/>
      <c r="VYF194" s="973"/>
      <c r="VYG194" s="973"/>
      <c r="VYH194" s="973"/>
      <c r="VYI194" s="973"/>
      <c r="VYJ194" s="973"/>
      <c r="VYK194" s="973"/>
      <c r="VYL194" s="973"/>
      <c r="VYM194" s="973"/>
      <c r="VYN194" s="973"/>
      <c r="VYO194" s="973"/>
      <c r="VYP194" s="973"/>
      <c r="VYQ194" s="973"/>
      <c r="VYR194" s="973"/>
      <c r="VYS194" s="973"/>
      <c r="VYT194" s="973"/>
      <c r="VYU194" s="973"/>
      <c r="VYV194" s="973"/>
      <c r="VYW194" s="973"/>
      <c r="VYX194" s="973"/>
      <c r="VYY194" s="973"/>
      <c r="VYZ194" s="973"/>
      <c r="VZA194" s="973"/>
      <c r="VZB194" s="973"/>
      <c r="VZC194" s="973"/>
      <c r="VZD194" s="973"/>
      <c r="VZE194" s="973"/>
      <c r="VZF194" s="973"/>
      <c r="VZG194" s="973"/>
      <c r="VZH194" s="973"/>
      <c r="VZI194" s="973"/>
      <c r="VZJ194" s="973"/>
      <c r="VZK194" s="973"/>
      <c r="VZL194" s="973"/>
      <c r="VZM194" s="973"/>
      <c r="VZN194" s="973"/>
      <c r="VZO194" s="973"/>
      <c r="VZP194" s="973"/>
      <c r="VZQ194" s="973"/>
      <c r="VZR194" s="973"/>
      <c r="VZS194" s="973"/>
      <c r="VZT194" s="973"/>
      <c r="VZU194" s="973"/>
      <c r="VZV194" s="973"/>
      <c r="VZW194" s="973"/>
      <c r="VZX194" s="973"/>
      <c r="VZY194" s="973"/>
      <c r="VZZ194" s="973"/>
      <c r="WAA194" s="973"/>
      <c r="WAB194" s="973"/>
      <c r="WAC194" s="973"/>
      <c r="WAD194" s="973"/>
      <c r="WAE194" s="973"/>
      <c r="WAF194" s="973"/>
      <c r="WAG194" s="973"/>
      <c r="WAH194" s="973"/>
      <c r="WAI194" s="973"/>
      <c r="WAJ194" s="973"/>
      <c r="WAK194" s="973"/>
      <c r="WAL194" s="973"/>
      <c r="WAM194" s="973"/>
      <c r="WAN194" s="973"/>
      <c r="WAO194" s="973"/>
      <c r="WAP194" s="973"/>
      <c r="WAQ194" s="973"/>
      <c r="WAR194" s="973"/>
      <c r="WAS194" s="973"/>
      <c r="WAT194" s="973"/>
      <c r="WAU194" s="973"/>
      <c r="WAV194" s="973"/>
      <c r="WAW194" s="973"/>
      <c r="WAX194" s="973"/>
      <c r="WAY194" s="973"/>
      <c r="WAZ194" s="973"/>
      <c r="WBA194" s="973"/>
      <c r="WBB194" s="973"/>
      <c r="WBC194" s="973"/>
      <c r="WBD194" s="973"/>
      <c r="WBE194" s="973"/>
      <c r="WBF194" s="973"/>
      <c r="WBG194" s="973"/>
      <c r="WBH194" s="973"/>
      <c r="WBI194" s="973"/>
      <c r="WBJ194" s="973"/>
      <c r="WBK194" s="973"/>
      <c r="WBL194" s="973"/>
      <c r="WBM194" s="973"/>
      <c r="WBN194" s="973"/>
      <c r="WBO194" s="973"/>
      <c r="WBP194" s="973"/>
      <c r="WBQ194" s="973"/>
      <c r="WBR194" s="973"/>
      <c r="WBS194" s="973"/>
      <c r="WBT194" s="973"/>
      <c r="WBU194" s="973"/>
      <c r="WBV194" s="973"/>
      <c r="WBW194" s="973"/>
      <c r="WBX194" s="973"/>
      <c r="WBY194" s="973"/>
      <c r="WBZ194" s="973"/>
      <c r="WCA194" s="973"/>
      <c r="WCB194" s="973"/>
      <c r="WCC194" s="973"/>
      <c r="WCD194" s="973"/>
      <c r="WCE194" s="973"/>
      <c r="WCF194" s="973"/>
      <c r="WCG194" s="973"/>
      <c r="WCH194" s="973"/>
      <c r="WCI194" s="973"/>
      <c r="WCJ194" s="973"/>
      <c r="WCK194" s="973"/>
      <c r="WCL194" s="973"/>
      <c r="WCM194" s="973"/>
      <c r="WCN194" s="973"/>
      <c r="WCO194" s="973"/>
      <c r="WCP194" s="973"/>
      <c r="WCQ194" s="973"/>
      <c r="WCR194" s="973"/>
      <c r="WCS194" s="973"/>
      <c r="WCT194" s="973"/>
      <c r="WCU194" s="973"/>
      <c r="WCV194" s="973"/>
      <c r="WCW194" s="973"/>
      <c r="WCX194" s="973"/>
      <c r="WCY194" s="973"/>
      <c r="WCZ194" s="973"/>
      <c r="WDA194" s="973"/>
      <c r="WDB194" s="973"/>
      <c r="WDC194" s="973"/>
      <c r="WDD194" s="973"/>
      <c r="WDE194" s="973"/>
      <c r="WDF194" s="973"/>
      <c r="WDG194" s="973"/>
      <c r="WDH194" s="973"/>
      <c r="WDI194" s="973"/>
      <c r="WDJ194" s="973"/>
      <c r="WDK194" s="973"/>
      <c r="WDL194" s="973"/>
      <c r="WDM194" s="973"/>
      <c r="WDN194" s="973"/>
      <c r="WDO194" s="973"/>
      <c r="WDP194" s="973"/>
      <c r="WDQ194" s="973"/>
      <c r="WDR194" s="973"/>
      <c r="WDS194" s="973"/>
      <c r="WDT194" s="973"/>
      <c r="WDU194" s="973"/>
      <c r="WDV194" s="973"/>
      <c r="WDW194" s="973"/>
      <c r="WDX194" s="973"/>
      <c r="WDY194" s="973"/>
      <c r="WDZ194" s="973"/>
      <c r="WEA194" s="973"/>
      <c r="WEB194" s="973"/>
      <c r="WEC194" s="973"/>
      <c r="WED194" s="973"/>
      <c r="WEE194" s="973"/>
      <c r="WEF194" s="973"/>
      <c r="WEG194" s="973"/>
      <c r="WEH194" s="973"/>
      <c r="WEI194" s="973"/>
      <c r="WEJ194" s="973"/>
      <c r="WEK194" s="973"/>
      <c r="WEL194" s="973"/>
      <c r="WEM194" s="973"/>
      <c r="WEN194" s="973"/>
      <c r="WEO194" s="973"/>
      <c r="WEP194" s="973"/>
      <c r="WEQ194" s="973"/>
      <c r="WER194" s="973"/>
      <c r="WES194" s="973"/>
      <c r="WET194" s="973"/>
      <c r="WEU194" s="973"/>
      <c r="WEV194" s="973"/>
      <c r="WEW194" s="973"/>
      <c r="WEX194" s="973"/>
      <c r="WEY194" s="973"/>
      <c r="WEZ194" s="973"/>
      <c r="WFA194" s="973"/>
      <c r="WFB194" s="973"/>
      <c r="WFC194" s="973"/>
      <c r="WFD194" s="973"/>
      <c r="WFE194" s="973"/>
      <c r="WFF194" s="973"/>
      <c r="WFG194" s="973"/>
      <c r="WFH194" s="973"/>
      <c r="WFI194" s="973"/>
      <c r="WFJ194" s="973"/>
      <c r="WFK194" s="973"/>
      <c r="WFL194" s="973"/>
      <c r="WFM194" s="973"/>
      <c r="WFN194" s="973"/>
      <c r="WFO194" s="973"/>
      <c r="WFP194" s="973"/>
      <c r="WFQ194" s="973"/>
      <c r="WFR194" s="973"/>
      <c r="WFS194" s="973"/>
      <c r="WFT194" s="973"/>
      <c r="WFU194" s="973"/>
      <c r="WFV194" s="973"/>
      <c r="WFW194" s="973"/>
      <c r="WFX194" s="973"/>
      <c r="WFY194" s="973"/>
      <c r="WFZ194" s="973"/>
      <c r="WGA194" s="973"/>
      <c r="WGB194" s="973"/>
      <c r="WGC194" s="973"/>
      <c r="WGD194" s="973"/>
      <c r="WGE194" s="973"/>
      <c r="WGF194" s="973"/>
      <c r="WGG194" s="973"/>
      <c r="WGH194" s="973"/>
      <c r="WGI194" s="973"/>
      <c r="WGJ194" s="973"/>
      <c r="WGK194" s="973"/>
      <c r="WGL194" s="973"/>
      <c r="WGM194" s="973"/>
      <c r="WGN194" s="973"/>
      <c r="WGO194" s="973"/>
      <c r="WGP194" s="973"/>
      <c r="WGQ194" s="973"/>
      <c r="WGR194" s="973"/>
      <c r="WGS194" s="973"/>
      <c r="WGT194" s="973"/>
      <c r="WGU194" s="973"/>
      <c r="WGV194" s="973"/>
      <c r="WGW194" s="973"/>
      <c r="WGX194" s="973"/>
      <c r="WGY194" s="973"/>
      <c r="WGZ194" s="973"/>
      <c r="WHA194" s="973"/>
      <c r="WHB194" s="973"/>
      <c r="WHC194" s="973"/>
      <c r="WHD194" s="973"/>
      <c r="WHE194" s="973"/>
      <c r="WHF194" s="973"/>
      <c r="WHG194" s="973"/>
      <c r="WHH194" s="973"/>
      <c r="WHI194" s="973"/>
      <c r="WHJ194" s="973"/>
      <c r="WHK194" s="973"/>
      <c r="WHL194" s="973"/>
      <c r="WHM194" s="973"/>
      <c r="WHN194" s="973"/>
      <c r="WHO194" s="973"/>
      <c r="WHP194" s="973"/>
      <c r="WHQ194" s="973"/>
      <c r="WHR194" s="973"/>
      <c r="WHS194" s="973"/>
      <c r="WHT194" s="973"/>
      <c r="WHU194" s="973"/>
      <c r="WHV194" s="973"/>
      <c r="WHW194" s="973"/>
      <c r="WHX194" s="973"/>
      <c r="WHY194" s="973"/>
      <c r="WHZ194" s="973"/>
      <c r="WIA194" s="973"/>
      <c r="WIB194" s="973"/>
      <c r="WIC194" s="973"/>
      <c r="WID194" s="973"/>
      <c r="WIE194" s="973"/>
      <c r="WIF194" s="973"/>
      <c r="WIG194" s="973"/>
      <c r="WIH194" s="973"/>
      <c r="WII194" s="973"/>
      <c r="WIJ194" s="973"/>
      <c r="WIK194" s="973"/>
      <c r="WIL194" s="973"/>
      <c r="WIM194" s="973"/>
      <c r="WIN194" s="973"/>
      <c r="WIO194" s="973"/>
      <c r="WIP194" s="973"/>
      <c r="WIQ194" s="973"/>
      <c r="WIR194" s="973"/>
      <c r="WIS194" s="973"/>
      <c r="WIT194" s="973"/>
      <c r="WIU194" s="973"/>
      <c r="WIV194" s="973"/>
      <c r="WIW194" s="973"/>
      <c r="WIX194" s="973"/>
      <c r="WIY194" s="973"/>
      <c r="WIZ194" s="973"/>
      <c r="WJA194" s="973"/>
      <c r="WJB194" s="973"/>
      <c r="WJC194" s="973"/>
      <c r="WJD194" s="973"/>
      <c r="WJE194" s="973"/>
      <c r="WJF194" s="973"/>
      <c r="WJG194" s="973"/>
      <c r="WJH194" s="973"/>
      <c r="WJI194" s="973"/>
      <c r="WJJ194" s="973"/>
      <c r="WJK194" s="973"/>
      <c r="WJL194" s="973"/>
      <c r="WJM194" s="973"/>
      <c r="WJN194" s="973"/>
      <c r="WJO194" s="973"/>
      <c r="WJP194" s="973"/>
      <c r="WJQ194" s="973"/>
      <c r="WJR194" s="973"/>
      <c r="WJS194" s="973"/>
      <c r="WJT194" s="973"/>
      <c r="WJU194" s="973"/>
      <c r="WJV194" s="973"/>
      <c r="WJW194" s="973"/>
      <c r="WJX194" s="973"/>
      <c r="WJY194" s="973"/>
      <c r="WJZ194" s="973"/>
      <c r="WKA194" s="973"/>
      <c r="WKB194" s="973"/>
      <c r="WKC194" s="973"/>
      <c r="WKD194" s="973"/>
      <c r="WKE194" s="973"/>
      <c r="WKF194" s="973"/>
      <c r="WKG194" s="973"/>
      <c r="WKH194" s="973"/>
      <c r="WKI194" s="973"/>
      <c r="WKJ194" s="973"/>
      <c r="WKK194" s="973"/>
      <c r="WKL194" s="973"/>
      <c r="WKM194" s="973"/>
      <c r="WKN194" s="973"/>
      <c r="WKO194" s="973"/>
      <c r="WKP194" s="973"/>
      <c r="WKQ194" s="973"/>
      <c r="WKR194" s="973"/>
      <c r="WKS194" s="973"/>
      <c r="WKT194" s="973"/>
      <c r="WKU194" s="973"/>
      <c r="WKV194" s="973"/>
      <c r="WKW194" s="973"/>
      <c r="WKX194" s="973"/>
      <c r="WKY194" s="973"/>
      <c r="WKZ194" s="973"/>
      <c r="WLA194" s="973"/>
      <c r="WLB194" s="973"/>
      <c r="WLC194" s="973"/>
      <c r="WLD194" s="973"/>
      <c r="WLE194" s="973"/>
      <c r="WLF194" s="973"/>
      <c r="WLG194" s="973"/>
      <c r="WLH194" s="973"/>
      <c r="WLI194" s="973"/>
      <c r="WLJ194" s="973"/>
      <c r="WLK194" s="973"/>
      <c r="WLL194" s="973"/>
      <c r="WLM194" s="973"/>
      <c r="WLN194" s="973"/>
      <c r="WLO194" s="973"/>
      <c r="WLP194" s="973"/>
      <c r="WLQ194" s="973"/>
      <c r="WLR194" s="973"/>
      <c r="WLS194" s="973"/>
      <c r="WLT194" s="973"/>
      <c r="WLU194" s="973"/>
      <c r="WLV194" s="973"/>
      <c r="WLW194" s="973"/>
      <c r="WLX194" s="973"/>
      <c r="WLY194" s="973"/>
      <c r="WLZ194" s="973"/>
      <c r="WMA194" s="973"/>
      <c r="WMB194" s="973"/>
      <c r="WMC194" s="973"/>
      <c r="WMD194" s="973"/>
      <c r="WME194" s="973"/>
      <c r="WMF194" s="973"/>
      <c r="WMG194" s="973"/>
      <c r="WMH194" s="973"/>
      <c r="WMI194" s="973"/>
      <c r="WMJ194" s="973"/>
      <c r="WMK194" s="973"/>
      <c r="WML194" s="973"/>
      <c r="WMM194" s="973"/>
      <c r="WMN194" s="973"/>
      <c r="WMO194" s="973"/>
      <c r="WMP194" s="973"/>
      <c r="WMQ194" s="973"/>
      <c r="WMR194" s="973"/>
      <c r="WMS194" s="973"/>
      <c r="WMT194" s="973"/>
      <c r="WMU194" s="973"/>
      <c r="WMV194" s="973"/>
      <c r="WMW194" s="973"/>
      <c r="WMX194" s="973"/>
      <c r="WMY194" s="973"/>
      <c r="WMZ194" s="973"/>
      <c r="WNA194" s="973"/>
      <c r="WNB194" s="973"/>
      <c r="WNC194" s="973"/>
      <c r="WND194" s="973"/>
      <c r="WNE194" s="973"/>
      <c r="WNF194" s="973"/>
      <c r="WNG194" s="973"/>
      <c r="WNH194" s="973"/>
      <c r="WNI194" s="973"/>
      <c r="WNJ194" s="973"/>
      <c r="WNK194" s="973"/>
      <c r="WNL194" s="973"/>
      <c r="WNM194" s="973"/>
      <c r="WNN194" s="973"/>
      <c r="WNO194" s="973"/>
      <c r="WNP194" s="973"/>
      <c r="WNQ194" s="973"/>
      <c r="WNR194" s="973"/>
      <c r="WNS194" s="973"/>
      <c r="WNT194" s="973"/>
      <c r="WNU194" s="973"/>
      <c r="WNV194" s="973"/>
      <c r="WNW194" s="973"/>
      <c r="WNX194" s="973"/>
      <c r="WNY194" s="973"/>
      <c r="WNZ194" s="973"/>
      <c r="WOA194" s="973"/>
      <c r="WOB194" s="973"/>
      <c r="WOC194" s="973"/>
      <c r="WOD194" s="973"/>
      <c r="WOE194" s="973"/>
      <c r="WOF194" s="973"/>
      <c r="WOG194" s="973"/>
      <c r="WOH194" s="973"/>
      <c r="WOI194" s="973"/>
      <c r="WOJ194" s="973"/>
      <c r="WOK194" s="973"/>
      <c r="WOL194" s="973"/>
      <c r="WOM194" s="973"/>
      <c r="WON194" s="973"/>
      <c r="WOO194" s="973"/>
      <c r="WOP194" s="973"/>
      <c r="WOQ194" s="973"/>
      <c r="WOR194" s="973"/>
      <c r="WOS194" s="973"/>
      <c r="WOT194" s="973"/>
      <c r="WOU194" s="973"/>
      <c r="WOV194" s="973"/>
      <c r="WOW194" s="973"/>
      <c r="WOX194" s="973"/>
      <c r="WOY194" s="973"/>
      <c r="WOZ194" s="973"/>
      <c r="WPA194" s="973"/>
      <c r="WPB194" s="973"/>
      <c r="WPC194" s="973"/>
      <c r="WPD194" s="973"/>
      <c r="WPE194" s="973"/>
      <c r="WPF194" s="973"/>
      <c r="WPG194" s="973"/>
      <c r="WPH194" s="973"/>
      <c r="WPI194" s="973"/>
      <c r="WPJ194" s="973"/>
      <c r="WPK194" s="973"/>
      <c r="WPL194" s="973"/>
      <c r="WPM194" s="973"/>
      <c r="WPN194" s="973"/>
      <c r="WPO194" s="973"/>
      <c r="WPP194" s="973"/>
      <c r="WPQ194" s="973"/>
      <c r="WPR194" s="973"/>
      <c r="WPS194" s="973"/>
      <c r="WPT194" s="973"/>
      <c r="WPU194" s="973"/>
      <c r="WPV194" s="973"/>
      <c r="WPW194" s="973"/>
      <c r="WPX194" s="973"/>
      <c r="WPY194" s="973"/>
      <c r="WPZ194" s="973"/>
      <c r="WQA194" s="973"/>
      <c r="WQB194" s="973"/>
      <c r="WQC194" s="973"/>
      <c r="WQD194" s="973"/>
      <c r="WQE194" s="973"/>
      <c r="WQF194" s="973"/>
      <c r="WQG194" s="973"/>
      <c r="WQH194" s="973"/>
      <c r="WQI194" s="973"/>
      <c r="WQJ194" s="973"/>
      <c r="WQK194" s="973"/>
      <c r="WQL194" s="973"/>
      <c r="WQM194" s="973"/>
      <c r="WQN194" s="973"/>
      <c r="WQO194" s="973"/>
      <c r="WQP194" s="973"/>
      <c r="WQQ194" s="973"/>
      <c r="WQR194" s="973"/>
      <c r="WQS194" s="973"/>
      <c r="WQT194" s="973"/>
      <c r="WQU194" s="973"/>
      <c r="WQV194" s="973"/>
      <c r="WQW194" s="973"/>
      <c r="WQX194" s="973"/>
      <c r="WQY194" s="973"/>
      <c r="WQZ194" s="973"/>
      <c r="WRA194" s="973"/>
      <c r="WRB194" s="973"/>
      <c r="WRC194" s="973"/>
      <c r="WRD194" s="973"/>
      <c r="WRE194" s="973"/>
      <c r="WRF194" s="973"/>
      <c r="WRG194" s="973"/>
      <c r="WRH194" s="973"/>
      <c r="WRI194" s="973"/>
      <c r="WRJ194" s="973"/>
      <c r="WRK194" s="973"/>
      <c r="WRL194" s="973"/>
      <c r="WRM194" s="973"/>
      <c r="WRN194" s="973"/>
      <c r="WRO194" s="973"/>
      <c r="WRP194" s="973"/>
      <c r="WRQ194" s="973"/>
      <c r="WRR194" s="973"/>
      <c r="WRS194" s="973"/>
      <c r="WRT194" s="973"/>
      <c r="WRU194" s="973"/>
      <c r="WRV194" s="973"/>
      <c r="WRW194" s="973"/>
      <c r="WRX194" s="973"/>
      <c r="WRY194" s="973"/>
      <c r="WRZ194" s="973"/>
      <c r="WSA194" s="973"/>
      <c r="WSB194" s="973"/>
      <c r="WSC194" s="973"/>
      <c r="WSD194" s="973"/>
      <c r="WSE194" s="973"/>
      <c r="WSF194" s="973"/>
      <c r="WSG194" s="973"/>
      <c r="WSH194" s="973"/>
      <c r="WSI194" s="973"/>
      <c r="WSJ194" s="973"/>
      <c r="WSK194" s="973"/>
      <c r="WSL194" s="973"/>
      <c r="WSM194" s="973"/>
      <c r="WSN194" s="973"/>
      <c r="WSO194" s="973"/>
      <c r="WSP194" s="973"/>
      <c r="WSQ194" s="973"/>
      <c r="WSR194" s="973"/>
      <c r="WSS194" s="973"/>
      <c r="WST194" s="973"/>
      <c r="WSU194" s="973"/>
      <c r="WSV194" s="973"/>
      <c r="WSW194" s="973"/>
      <c r="WSX194" s="973"/>
      <c r="WSY194" s="973"/>
      <c r="WSZ194" s="973"/>
      <c r="WTA194" s="973"/>
      <c r="WTB194" s="973"/>
      <c r="WTC194" s="973"/>
      <c r="WTD194" s="973"/>
      <c r="WTE194" s="973"/>
      <c r="WTF194" s="973"/>
      <c r="WTG194" s="973"/>
      <c r="WTH194" s="973"/>
      <c r="WTI194" s="973"/>
      <c r="WTJ194" s="973"/>
      <c r="WTK194" s="973"/>
      <c r="WTL194" s="973"/>
      <c r="WTM194" s="973"/>
      <c r="WTN194" s="973"/>
      <c r="WTO194" s="973"/>
      <c r="WTP194" s="973"/>
      <c r="WTQ194" s="973"/>
      <c r="WTR194" s="973"/>
      <c r="WTS194" s="973"/>
      <c r="WTT194" s="973"/>
      <c r="WTU194" s="973"/>
      <c r="WTV194" s="973"/>
      <c r="WTW194" s="973"/>
      <c r="WTX194" s="973"/>
      <c r="WTY194" s="973"/>
      <c r="WTZ194" s="973"/>
      <c r="WUA194" s="973"/>
      <c r="WUB194" s="973"/>
      <c r="WUC194" s="973"/>
      <c r="WUD194" s="973"/>
      <c r="WUE194" s="973"/>
      <c r="WUF194" s="973"/>
      <c r="WUG194" s="973"/>
      <c r="WUH194" s="973"/>
      <c r="WUI194" s="973"/>
      <c r="WUJ194" s="973"/>
      <c r="WUK194" s="973"/>
      <c r="WUL194" s="973"/>
      <c r="WUM194" s="973"/>
      <c r="WUN194" s="973"/>
      <c r="WUO194" s="973"/>
      <c r="WUP194" s="973"/>
      <c r="WUQ194" s="973"/>
      <c r="WUR194" s="973"/>
      <c r="WUS194" s="973"/>
      <c r="WUT194" s="973"/>
      <c r="WUU194" s="973"/>
      <c r="WUV194" s="973"/>
      <c r="WUW194" s="973"/>
      <c r="WUX194" s="973"/>
      <c r="WUY194" s="973"/>
      <c r="WUZ194" s="973"/>
      <c r="WVA194" s="973"/>
      <c r="WVB194" s="973"/>
      <c r="WVC194" s="973"/>
      <c r="WVD194" s="973"/>
      <c r="WVE194" s="973"/>
      <c r="WVF194" s="973"/>
      <c r="WVG194" s="973"/>
      <c r="WVH194" s="973"/>
      <c r="WVI194" s="973"/>
      <c r="WVJ194" s="973"/>
      <c r="WVK194" s="973"/>
      <c r="WVL194" s="973"/>
      <c r="WVM194" s="973"/>
      <c r="WVN194" s="973"/>
      <c r="WVO194" s="973"/>
      <c r="WVP194" s="973"/>
      <c r="WVQ194" s="973"/>
      <c r="WVR194" s="973"/>
      <c r="WVS194" s="973"/>
      <c r="WVT194" s="973"/>
      <c r="WVU194" s="973"/>
      <c r="WVV194" s="973"/>
      <c r="WVW194" s="973"/>
      <c r="WVX194" s="973"/>
      <c r="WVY194" s="973"/>
      <c r="WVZ194" s="973"/>
      <c r="WWA194" s="973"/>
      <c r="WWB194" s="973"/>
      <c r="WWC194" s="973"/>
      <c r="WWD194" s="973"/>
      <c r="WWE194" s="973"/>
      <c r="WWF194" s="973"/>
      <c r="WWG194" s="973"/>
      <c r="WWH194" s="973"/>
      <c r="WWI194" s="973"/>
      <c r="WWJ194" s="973"/>
      <c r="WWK194" s="973"/>
      <c r="WWL194" s="973"/>
      <c r="WWM194" s="973"/>
      <c r="WWN194" s="973"/>
      <c r="WWO194" s="973"/>
      <c r="WWP194" s="973"/>
      <c r="WWQ194" s="973"/>
      <c r="WWR194" s="973"/>
      <c r="WWS194" s="973"/>
      <c r="WWT194" s="973"/>
      <c r="WWU194" s="973"/>
      <c r="WWV194" s="973"/>
      <c r="WWW194" s="973"/>
      <c r="WWX194" s="973"/>
      <c r="WWY194" s="973"/>
      <c r="WWZ194" s="973"/>
      <c r="WXA194" s="973"/>
      <c r="WXB194" s="973"/>
      <c r="WXC194" s="973"/>
      <c r="WXD194" s="973"/>
      <c r="WXE194" s="973"/>
      <c r="WXF194" s="973"/>
      <c r="WXG194" s="973"/>
      <c r="WXH194" s="973"/>
      <c r="WXI194" s="973"/>
      <c r="WXJ194" s="973"/>
      <c r="WXK194" s="973"/>
      <c r="WXL194" s="973"/>
      <c r="WXM194" s="973"/>
      <c r="WXN194" s="973"/>
      <c r="WXO194" s="973"/>
      <c r="WXP194" s="973"/>
      <c r="WXQ194" s="973"/>
      <c r="WXR194" s="973"/>
      <c r="WXS194" s="973"/>
      <c r="WXT194" s="973"/>
      <c r="WXU194" s="973"/>
      <c r="WXV194" s="973"/>
      <c r="WXW194" s="973"/>
      <c r="WXX194" s="973"/>
      <c r="WXY194" s="973"/>
      <c r="WXZ194" s="973"/>
      <c r="WYA194" s="973"/>
      <c r="WYB194" s="973"/>
      <c r="WYC194" s="973"/>
      <c r="WYD194" s="973"/>
      <c r="WYE194" s="973"/>
      <c r="WYF194" s="973"/>
      <c r="WYG194" s="973"/>
      <c r="WYH194" s="973"/>
      <c r="WYI194" s="973"/>
      <c r="WYJ194" s="973"/>
      <c r="WYK194" s="973"/>
      <c r="WYL194" s="973"/>
      <c r="WYM194" s="973"/>
      <c r="WYN194" s="973"/>
      <c r="WYO194" s="973"/>
      <c r="WYP194" s="973"/>
      <c r="WYQ194" s="973"/>
      <c r="WYR194" s="973"/>
      <c r="WYS194" s="973"/>
      <c r="WYT194" s="973"/>
      <c r="WYU194" s="973"/>
      <c r="WYV194" s="973"/>
      <c r="WYW194" s="973"/>
      <c r="WYX194" s="973"/>
      <c r="WYY194" s="973"/>
      <c r="WYZ194" s="973"/>
      <c r="WZA194" s="973"/>
      <c r="WZB194" s="973"/>
      <c r="WZC194" s="973"/>
      <c r="WZD194" s="973"/>
      <c r="WZE194" s="973"/>
      <c r="WZF194" s="973"/>
      <c r="WZG194" s="973"/>
      <c r="WZH194" s="973"/>
      <c r="WZI194" s="973"/>
      <c r="WZJ194" s="973"/>
      <c r="WZK194" s="973"/>
      <c r="WZL194" s="973"/>
      <c r="WZM194" s="973"/>
      <c r="WZN194" s="973"/>
      <c r="WZO194" s="973"/>
      <c r="WZP194" s="973"/>
      <c r="WZQ194" s="973"/>
      <c r="WZR194" s="973"/>
      <c r="WZS194" s="973"/>
      <c r="WZT194" s="973"/>
      <c r="WZU194" s="973"/>
      <c r="WZV194" s="973"/>
      <c r="WZW194" s="973"/>
      <c r="WZX194" s="973"/>
      <c r="WZY194" s="973"/>
      <c r="WZZ194" s="973"/>
      <c r="XAA194" s="973"/>
      <c r="XAB194" s="973"/>
      <c r="XAC194" s="973"/>
      <c r="XAD194" s="973"/>
      <c r="XAE194" s="973"/>
      <c r="XAF194" s="973"/>
      <c r="XAG194" s="973"/>
      <c r="XAH194" s="973"/>
      <c r="XAI194" s="973"/>
      <c r="XAJ194" s="973"/>
      <c r="XAK194" s="973"/>
      <c r="XAL194" s="973"/>
      <c r="XAM194" s="973"/>
      <c r="XAN194" s="973"/>
      <c r="XAO194" s="973"/>
      <c r="XAP194" s="973"/>
      <c r="XAQ194" s="973"/>
      <c r="XAR194" s="973"/>
      <c r="XAS194" s="973"/>
      <c r="XAT194" s="973"/>
      <c r="XAU194" s="973"/>
      <c r="XAV194" s="973"/>
      <c r="XAW194" s="973"/>
      <c r="XAX194" s="973"/>
      <c r="XAY194" s="973"/>
      <c r="XAZ194" s="973"/>
      <c r="XBA194" s="973"/>
      <c r="XBB194" s="973"/>
      <c r="XBC194" s="973"/>
      <c r="XBD194" s="973"/>
      <c r="XBE194" s="973"/>
      <c r="XBF194" s="973"/>
      <c r="XBG194" s="973"/>
      <c r="XBH194" s="973"/>
      <c r="XBI194" s="973"/>
      <c r="XBJ194" s="973"/>
      <c r="XBK194" s="973"/>
      <c r="XBL194" s="973"/>
      <c r="XBM194" s="973"/>
      <c r="XBN194" s="973"/>
      <c r="XBO194" s="973"/>
      <c r="XBP194" s="973"/>
      <c r="XBQ194" s="973"/>
      <c r="XBR194" s="973"/>
      <c r="XBS194" s="973"/>
      <c r="XBT194" s="973"/>
      <c r="XBU194" s="973"/>
      <c r="XBV194" s="973"/>
      <c r="XBW194" s="973"/>
      <c r="XBX194" s="973"/>
      <c r="XBY194" s="973"/>
      <c r="XBZ194" s="973"/>
      <c r="XCA194" s="973"/>
      <c r="XCB194" s="973"/>
      <c r="XCC194" s="973"/>
      <c r="XCD194" s="973"/>
      <c r="XCE194" s="973"/>
      <c r="XCF194" s="973"/>
      <c r="XCG194" s="973"/>
      <c r="XCH194" s="973"/>
      <c r="XCI194" s="973"/>
      <c r="XCJ194" s="973"/>
      <c r="XCK194" s="973"/>
      <c r="XCL194" s="973"/>
      <c r="XCM194" s="973"/>
      <c r="XCN194" s="973"/>
      <c r="XCO194" s="973"/>
      <c r="XCP194" s="973"/>
      <c r="XCQ194" s="973"/>
      <c r="XCR194" s="973"/>
      <c r="XCS194" s="973"/>
      <c r="XCT194" s="973"/>
      <c r="XCU194" s="973"/>
      <c r="XCV194" s="973"/>
      <c r="XCW194" s="973"/>
      <c r="XCX194" s="973"/>
      <c r="XCY194" s="973"/>
      <c r="XCZ194" s="973"/>
      <c r="XDA194" s="973"/>
      <c r="XDB194" s="973"/>
      <c r="XDC194" s="973"/>
      <c r="XDD194" s="973"/>
      <c r="XDE194" s="973"/>
      <c r="XDF194" s="973"/>
      <c r="XDG194" s="973"/>
      <c r="XDH194" s="973"/>
      <c r="XDI194" s="973"/>
      <c r="XDJ194" s="973"/>
      <c r="XDK194" s="973"/>
      <c r="XDL194" s="973"/>
      <c r="XDM194" s="973"/>
      <c r="XDN194" s="973"/>
      <c r="XDO194" s="973"/>
      <c r="XDP194" s="973"/>
      <c r="XDQ194" s="973"/>
      <c r="XDR194" s="973"/>
      <c r="XDS194" s="973"/>
      <c r="XDT194" s="973"/>
      <c r="XDU194" s="973"/>
      <c r="XDV194" s="973"/>
      <c r="XDW194" s="973"/>
      <c r="XDX194" s="973"/>
      <c r="XDY194" s="973"/>
      <c r="XDZ194" s="973"/>
      <c r="XEA194" s="973"/>
      <c r="XEB194" s="973"/>
      <c r="XEC194" s="973"/>
      <c r="XED194" s="973"/>
      <c r="XEE194" s="973"/>
      <c r="XEF194" s="973"/>
      <c r="XEG194" s="973"/>
      <c r="XEH194" s="973"/>
      <c r="XEI194" s="973"/>
      <c r="XEJ194" s="973"/>
      <c r="XEK194" s="973"/>
      <c r="XEL194" s="973"/>
      <c r="XEM194" s="973"/>
      <c r="XEN194" s="973"/>
      <c r="XEO194" s="973"/>
      <c r="XEP194" s="973"/>
      <c r="XEQ194" s="973"/>
      <c r="XER194" s="973"/>
      <c r="XES194" s="973"/>
      <c r="XET194" s="973"/>
      <c r="XEU194" s="973"/>
      <c r="XEV194" s="973"/>
      <c r="XEW194" s="973"/>
      <c r="XEX194" s="973"/>
      <c r="XEY194" s="973"/>
      <c r="XEZ194" s="973"/>
      <c r="XFA194" s="973"/>
      <c r="XFB194" s="973"/>
      <c r="XFC194" s="973"/>
      <c r="XFD194" s="973"/>
    </row>
    <row r="195" spans="1:16384" x14ac:dyDescent="0.25">
      <c r="A195" s="978" t="s">
        <v>254</v>
      </c>
      <c r="B195" s="971"/>
      <c r="C195" s="979">
        <f t="shared" ref="C195:S195" si="69">ROUND(C193*2/484+C194*3.7/484,4)</f>
        <v>23.553699999999999</v>
      </c>
      <c r="D195" s="979">
        <f t="shared" si="69"/>
        <v>23.553699999999999</v>
      </c>
      <c r="E195" s="979">
        <f t="shared" si="69"/>
        <v>23.553699999999999</v>
      </c>
      <c r="F195" s="979">
        <f t="shared" si="69"/>
        <v>23.553699999999999</v>
      </c>
      <c r="G195" s="979">
        <f t="shared" si="69"/>
        <v>23.553699999999999</v>
      </c>
      <c r="H195" s="979">
        <f t="shared" si="69"/>
        <v>23.553699999999999</v>
      </c>
      <c r="I195" s="979">
        <f t="shared" si="69"/>
        <v>23.553699999999999</v>
      </c>
      <c r="J195" s="979">
        <f t="shared" si="69"/>
        <v>23.553699999999999</v>
      </c>
      <c r="K195" s="979">
        <f t="shared" si="69"/>
        <v>23.553699999999999</v>
      </c>
      <c r="L195" s="979">
        <f t="shared" si="69"/>
        <v>23.553699999999999</v>
      </c>
      <c r="M195" s="979">
        <f t="shared" si="69"/>
        <v>23.553699999999999</v>
      </c>
      <c r="N195" s="979">
        <f t="shared" si="69"/>
        <v>23.553699999999999</v>
      </c>
      <c r="O195" s="979">
        <f t="shared" si="69"/>
        <v>23.553699999999999</v>
      </c>
      <c r="P195" s="979">
        <f t="shared" si="69"/>
        <v>23.553699999999999</v>
      </c>
      <c r="Q195" s="979">
        <f t="shared" si="69"/>
        <v>23.553699999999999</v>
      </c>
      <c r="R195" s="979">
        <f t="shared" si="69"/>
        <v>23.553699999999999</v>
      </c>
      <c r="S195" s="1164">
        <f t="shared" si="69"/>
        <v>23.553699999999999</v>
      </c>
      <c r="T195" s="1126"/>
      <c r="U195" s="1126"/>
      <c r="V195" s="1126"/>
      <c r="W195" s="1126"/>
      <c r="X195" s="1126"/>
      <c r="Y195" s="1126"/>
      <c r="Z195" s="1126"/>
      <c r="AA195" s="1126"/>
      <c r="AB195" s="1126"/>
      <c r="AC195" s="1126"/>
      <c r="AD195" s="1126"/>
      <c r="AE195" s="1126"/>
      <c r="AF195" s="923"/>
      <c r="AG195" s="923"/>
      <c r="AH195" s="923"/>
      <c r="AI195" s="923"/>
      <c r="AJ195" s="923"/>
    </row>
    <row r="196" spans="1:16384" x14ac:dyDescent="0.25">
      <c r="A196" s="978" t="s">
        <v>255</v>
      </c>
      <c r="B196" s="971"/>
      <c r="C196" s="979">
        <f t="shared" ref="C196:S196" si="70">ROUND(IF(((C191-C192-0.5*C197)*(37.5/484)-124)&lt;0,0,(C191-C192-0.5*C197)*(37.5/484)-124),4)</f>
        <v>0</v>
      </c>
      <c r="D196" s="979">
        <f t="shared" si="70"/>
        <v>0</v>
      </c>
      <c r="E196" s="979">
        <f t="shared" si="70"/>
        <v>0</v>
      </c>
      <c r="F196" s="979">
        <f t="shared" si="70"/>
        <v>0</v>
      </c>
      <c r="G196" s="979">
        <f t="shared" si="70"/>
        <v>0</v>
      </c>
      <c r="H196" s="979">
        <f t="shared" si="70"/>
        <v>0</v>
      </c>
      <c r="I196" s="979">
        <f t="shared" si="70"/>
        <v>0</v>
      </c>
      <c r="J196" s="979">
        <f t="shared" si="70"/>
        <v>0</v>
      </c>
      <c r="K196" s="979">
        <f t="shared" si="70"/>
        <v>0</v>
      </c>
      <c r="L196" s="979">
        <f t="shared" si="70"/>
        <v>0</v>
      </c>
      <c r="M196" s="979">
        <f t="shared" si="70"/>
        <v>0</v>
      </c>
      <c r="N196" s="979">
        <f t="shared" si="70"/>
        <v>0</v>
      </c>
      <c r="O196" s="979">
        <f t="shared" si="70"/>
        <v>0</v>
      </c>
      <c r="P196" s="979">
        <f t="shared" si="70"/>
        <v>0</v>
      </c>
      <c r="Q196" s="979">
        <f t="shared" si="70"/>
        <v>0</v>
      </c>
      <c r="R196" s="979">
        <f t="shared" si="70"/>
        <v>0</v>
      </c>
      <c r="S196" s="1164">
        <f t="shared" si="70"/>
        <v>0</v>
      </c>
      <c r="T196" s="1126"/>
      <c r="U196" s="1126"/>
      <c r="V196" s="1126"/>
      <c r="W196" s="1126"/>
      <c r="X196" s="1126"/>
      <c r="Y196" s="1126"/>
      <c r="Z196" s="1126"/>
      <c r="AA196" s="1126"/>
      <c r="AB196" s="1126"/>
      <c r="AC196" s="1126"/>
      <c r="AD196" s="1126"/>
      <c r="AE196" s="1126"/>
      <c r="AF196" s="923"/>
      <c r="AG196" s="923"/>
      <c r="AH196" s="923"/>
      <c r="AI196" s="923"/>
      <c r="AJ196" s="923"/>
    </row>
    <row r="197" spans="1:16384" x14ac:dyDescent="0.25">
      <c r="A197" s="973" t="s">
        <v>256</v>
      </c>
      <c r="B197" s="977"/>
      <c r="C197" s="972">
        <f>(59000-C181)*C177+(53250-C182)*C178</f>
        <v>0</v>
      </c>
      <c r="D197" s="972">
        <f t="shared" ref="D197:S197" si="71">(59000-D181)*D177+(53250-D182)*D178</f>
        <v>0</v>
      </c>
      <c r="E197" s="972">
        <f t="shared" si="71"/>
        <v>0</v>
      </c>
      <c r="F197" s="972">
        <f t="shared" si="71"/>
        <v>0</v>
      </c>
      <c r="G197" s="972">
        <f t="shared" si="71"/>
        <v>0</v>
      </c>
      <c r="H197" s="972">
        <f t="shared" si="71"/>
        <v>0</v>
      </c>
      <c r="I197" s="972">
        <f t="shared" si="71"/>
        <v>0</v>
      </c>
      <c r="J197" s="972">
        <f t="shared" si="71"/>
        <v>0</v>
      </c>
      <c r="K197" s="972">
        <f t="shared" si="71"/>
        <v>0</v>
      </c>
      <c r="L197" s="972">
        <f t="shared" si="71"/>
        <v>0</v>
      </c>
      <c r="M197" s="972">
        <f t="shared" si="71"/>
        <v>0</v>
      </c>
      <c r="N197" s="972">
        <f t="shared" si="71"/>
        <v>0</v>
      </c>
      <c r="O197" s="972">
        <f t="shared" si="71"/>
        <v>0</v>
      </c>
      <c r="P197" s="972">
        <f t="shared" si="71"/>
        <v>0</v>
      </c>
      <c r="Q197" s="972">
        <f t="shared" si="71"/>
        <v>0</v>
      </c>
      <c r="R197" s="972">
        <f t="shared" si="71"/>
        <v>0</v>
      </c>
      <c r="S197" s="1160">
        <f t="shared" si="71"/>
        <v>0</v>
      </c>
      <c r="T197" s="1122"/>
      <c r="U197" s="1122"/>
      <c r="V197" s="1122"/>
      <c r="W197" s="1122"/>
      <c r="X197" s="1122"/>
      <c r="Y197" s="1122"/>
      <c r="Z197" s="1122"/>
      <c r="AA197" s="1122"/>
      <c r="AB197" s="1122"/>
      <c r="AC197" s="1122"/>
      <c r="AD197" s="1122"/>
      <c r="AE197" s="1122"/>
      <c r="AF197" s="1170"/>
      <c r="AG197" s="1170"/>
      <c r="AH197" s="1170"/>
      <c r="AI197" s="1170"/>
      <c r="AJ197" s="1170"/>
      <c r="AK197" s="1091"/>
      <c r="AL197" s="973"/>
      <c r="AM197" s="973"/>
      <c r="AN197" s="973"/>
      <c r="AO197" s="973"/>
      <c r="AP197" s="973"/>
      <c r="AQ197" s="973"/>
      <c r="AR197" s="973"/>
      <c r="AS197" s="973"/>
      <c r="AT197" s="973"/>
      <c r="AU197" s="973"/>
      <c r="AV197" s="973"/>
      <c r="AW197" s="973"/>
      <c r="AX197" s="973"/>
      <c r="AY197" s="973"/>
      <c r="AZ197" s="973"/>
      <c r="BA197" s="973"/>
      <c r="BB197" s="973"/>
      <c r="BC197" s="973"/>
      <c r="BD197" s="973"/>
      <c r="BE197" s="973"/>
      <c r="BF197" s="973"/>
      <c r="BG197" s="973"/>
      <c r="BH197" s="973"/>
      <c r="BI197" s="973"/>
      <c r="BJ197" s="973"/>
      <c r="BK197" s="973"/>
      <c r="BL197" s="973"/>
      <c r="BM197" s="973"/>
      <c r="BN197" s="973"/>
      <c r="BO197" s="973"/>
      <c r="BP197" s="973"/>
      <c r="BQ197" s="973"/>
      <c r="BR197" s="973"/>
      <c r="BS197" s="973"/>
      <c r="BT197" s="973"/>
      <c r="BU197" s="973"/>
      <c r="BV197" s="973"/>
      <c r="BW197" s="973"/>
      <c r="BX197" s="973"/>
      <c r="BY197" s="973"/>
      <c r="BZ197" s="973"/>
      <c r="CA197" s="973"/>
      <c r="CB197" s="973"/>
      <c r="CC197" s="973"/>
      <c r="CD197" s="973"/>
      <c r="CE197" s="973"/>
      <c r="CF197" s="973"/>
      <c r="CG197" s="973"/>
      <c r="CH197" s="973"/>
      <c r="CI197" s="973"/>
      <c r="CJ197" s="973"/>
      <c r="CK197" s="973"/>
      <c r="CL197" s="973"/>
      <c r="CM197" s="973"/>
      <c r="CN197" s="973"/>
      <c r="CO197" s="973"/>
      <c r="CP197" s="973"/>
      <c r="CQ197" s="973"/>
      <c r="CR197" s="973"/>
      <c r="CS197" s="973"/>
      <c r="CT197" s="973"/>
      <c r="CU197" s="973"/>
      <c r="CV197" s="973"/>
      <c r="CW197" s="973"/>
      <c r="CX197" s="973"/>
      <c r="CY197" s="973"/>
      <c r="CZ197" s="973"/>
      <c r="DA197" s="973"/>
      <c r="DB197" s="973"/>
      <c r="DC197" s="973"/>
      <c r="DD197" s="973"/>
      <c r="DE197" s="973"/>
      <c r="DF197" s="973"/>
      <c r="DG197" s="973"/>
      <c r="DH197" s="973"/>
      <c r="DI197" s="973"/>
      <c r="DJ197" s="973"/>
      <c r="DK197" s="973"/>
      <c r="DL197" s="973"/>
      <c r="DM197" s="973"/>
      <c r="DN197" s="973"/>
      <c r="DO197" s="973"/>
      <c r="DP197" s="973"/>
      <c r="DQ197" s="973"/>
      <c r="DR197" s="973"/>
      <c r="DS197" s="973"/>
      <c r="DT197" s="973"/>
      <c r="DU197" s="973"/>
      <c r="DV197" s="973"/>
      <c r="DW197" s="973"/>
      <c r="DX197" s="973"/>
      <c r="DY197" s="973"/>
      <c r="DZ197" s="973"/>
      <c r="EA197" s="973"/>
      <c r="EB197" s="973"/>
      <c r="EC197" s="973"/>
      <c r="ED197" s="973"/>
      <c r="EE197" s="973"/>
      <c r="EF197" s="973"/>
      <c r="EG197" s="973"/>
      <c r="EH197" s="973"/>
      <c r="EI197" s="973"/>
      <c r="EJ197" s="973"/>
      <c r="EK197" s="973"/>
      <c r="EL197" s="973"/>
      <c r="EM197" s="973"/>
      <c r="EN197" s="973"/>
      <c r="EO197" s="973"/>
      <c r="EP197" s="973"/>
      <c r="EQ197" s="973"/>
      <c r="ER197" s="973"/>
      <c r="ES197" s="973"/>
      <c r="ET197" s="973"/>
      <c r="EU197" s="973"/>
      <c r="EV197" s="973"/>
      <c r="EW197" s="973"/>
      <c r="EX197" s="973"/>
      <c r="EY197" s="973"/>
      <c r="EZ197" s="973"/>
      <c r="FA197" s="973"/>
      <c r="FB197" s="973"/>
      <c r="FC197" s="973"/>
      <c r="FD197" s="973"/>
      <c r="FE197" s="973"/>
      <c r="FF197" s="973"/>
      <c r="FG197" s="973"/>
      <c r="FH197" s="973"/>
      <c r="FI197" s="973"/>
      <c r="FJ197" s="973"/>
      <c r="FK197" s="973"/>
      <c r="FL197" s="973"/>
      <c r="FM197" s="973"/>
      <c r="FN197" s="973"/>
      <c r="FO197" s="973"/>
      <c r="FP197" s="973"/>
      <c r="FQ197" s="973"/>
      <c r="FR197" s="973"/>
      <c r="FS197" s="973"/>
      <c r="FT197" s="973"/>
      <c r="FU197" s="973"/>
      <c r="FV197" s="973"/>
      <c r="FW197" s="973"/>
      <c r="FX197" s="973"/>
      <c r="FY197" s="973"/>
      <c r="FZ197" s="973"/>
      <c r="GA197" s="973"/>
      <c r="GB197" s="973"/>
      <c r="GC197" s="973"/>
      <c r="GD197" s="973"/>
      <c r="GE197" s="973"/>
      <c r="GF197" s="973"/>
      <c r="GG197" s="973"/>
      <c r="GH197" s="973"/>
      <c r="GI197" s="973"/>
      <c r="GJ197" s="973"/>
      <c r="GK197" s="973"/>
      <c r="GL197" s="973"/>
      <c r="GM197" s="973"/>
      <c r="GN197" s="973"/>
      <c r="GO197" s="973"/>
      <c r="GP197" s="973"/>
      <c r="GQ197" s="973"/>
      <c r="GR197" s="973"/>
      <c r="GS197" s="973"/>
      <c r="GT197" s="973"/>
      <c r="GU197" s="973"/>
      <c r="GV197" s="973"/>
      <c r="GW197" s="973"/>
      <c r="GX197" s="973"/>
      <c r="GY197" s="973"/>
      <c r="GZ197" s="973"/>
      <c r="HA197" s="973"/>
      <c r="HB197" s="973"/>
      <c r="HC197" s="973"/>
      <c r="HD197" s="973"/>
      <c r="HE197" s="973"/>
      <c r="HF197" s="973"/>
      <c r="HG197" s="973"/>
      <c r="HH197" s="973"/>
      <c r="HI197" s="973"/>
      <c r="HJ197" s="973"/>
      <c r="HK197" s="973"/>
      <c r="HL197" s="973"/>
      <c r="HM197" s="973"/>
      <c r="HN197" s="973"/>
      <c r="HO197" s="973"/>
      <c r="HP197" s="973"/>
      <c r="HQ197" s="973"/>
      <c r="HR197" s="973"/>
      <c r="HS197" s="973"/>
      <c r="HT197" s="973"/>
      <c r="HU197" s="973"/>
      <c r="HV197" s="973"/>
      <c r="HW197" s="973"/>
      <c r="HX197" s="973"/>
      <c r="HY197" s="973"/>
      <c r="HZ197" s="973"/>
      <c r="IA197" s="973"/>
      <c r="IB197" s="973"/>
      <c r="IC197" s="973"/>
      <c r="ID197" s="973"/>
      <c r="IE197" s="973"/>
      <c r="IF197" s="973"/>
      <c r="IG197" s="973"/>
      <c r="IH197" s="973"/>
      <c r="II197" s="973"/>
      <c r="IJ197" s="973"/>
      <c r="IK197" s="973"/>
      <c r="IL197" s="973"/>
      <c r="IM197" s="973"/>
      <c r="IN197" s="973"/>
      <c r="IO197" s="973"/>
      <c r="IP197" s="973"/>
      <c r="IQ197" s="973"/>
      <c r="IR197" s="973"/>
      <c r="IS197" s="973"/>
      <c r="IT197" s="973"/>
      <c r="IU197" s="973"/>
      <c r="IV197" s="973"/>
      <c r="IW197" s="973"/>
      <c r="IX197" s="973"/>
      <c r="IY197" s="973"/>
      <c r="IZ197" s="973"/>
      <c r="JA197" s="973"/>
      <c r="JB197" s="973"/>
      <c r="JC197" s="973"/>
      <c r="JD197" s="973"/>
      <c r="JE197" s="973"/>
      <c r="JF197" s="973"/>
      <c r="JG197" s="973"/>
      <c r="JH197" s="973"/>
      <c r="JI197" s="973"/>
      <c r="JJ197" s="973"/>
      <c r="JK197" s="973"/>
      <c r="JL197" s="973"/>
      <c r="JM197" s="973"/>
      <c r="JN197" s="973"/>
      <c r="JO197" s="973"/>
      <c r="JP197" s="973"/>
      <c r="JQ197" s="973"/>
      <c r="JR197" s="973"/>
      <c r="JS197" s="973"/>
      <c r="JT197" s="973"/>
      <c r="JU197" s="973"/>
      <c r="JV197" s="973"/>
      <c r="JW197" s="973"/>
      <c r="JX197" s="973"/>
      <c r="JY197" s="973"/>
      <c r="JZ197" s="973"/>
      <c r="KA197" s="973"/>
      <c r="KB197" s="973"/>
      <c r="KC197" s="973"/>
      <c r="KD197" s="973"/>
      <c r="KE197" s="973"/>
      <c r="KF197" s="973"/>
      <c r="KG197" s="973"/>
      <c r="KH197" s="973"/>
      <c r="KI197" s="973"/>
      <c r="KJ197" s="973"/>
      <c r="KK197" s="973"/>
      <c r="KL197" s="973"/>
      <c r="KM197" s="973"/>
      <c r="KN197" s="973"/>
      <c r="KO197" s="973"/>
      <c r="KP197" s="973"/>
      <c r="KQ197" s="973"/>
      <c r="KR197" s="973"/>
      <c r="KS197" s="973"/>
      <c r="KT197" s="973"/>
      <c r="KU197" s="973"/>
      <c r="KV197" s="973"/>
      <c r="KW197" s="973"/>
      <c r="KX197" s="973"/>
      <c r="KY197" s="973"/>
      <c r="KZ197" s="973"/>
      <c r="LA197" s="973"/>
      <c r="LB197" s="973"/>
      <c r="LC197" s="973"/>
      <c r="LD197" s="973"/>
      <c r="LE197" s="973"/>
      <c r="LF197" s="973"/>
      <c r="LG197" s="973"/>
      <c r="LH197" s="973"/>
      <c r="LI197" s="973"/>
      <c r="LJ197" s="973"/>
      <c r="LK197" s="973"/>
      <c r="LL197" s="973"/>
      <c r="LM197" s="973"/>
      <c r="LN197" s="973"/>
      <c r="LO197" s="973"/>
      <c r="LP197" s="973"/>
      <c r="LQ197" s="973"/>
      <c r="LR197" s="973"/>
      <c r="LS197" s="973"/>
      <c r="LT197" s="973"/>
      <c r="LU197" s="973"/>
      <c r="LV197" s="973"/>
      <c r="LW197" s="973"/>
      <c r="LX197" s="973"/>
      <c r="LY197" s="973"/>
      <c r="LZ197" s="973"/>
      <c r="MA197" s="973"/>
      <c r="MB197" s="973"/>
      <c r="MC197" s="973"/>
      <c r="MD197" s="973"/>
      <c r="ME197" s="973"/>
      <c r="MF197" s="973"/>
      <c r="MG197" s="973"/>
      <c r="MH197" s="973"/>
      <c r="MI197" s="973"/>
      <c r="MJ197" s="973"/>
      <c r="MK197" s="973"/>
      <c r="ML197" s="973"/>
      <c r="MM197" s="973"/>
      <c r="MN197" s="973"/>
      <c r="MO197" s="973"/>
      <c r="MP197" s="973"/>
      <c r="MQ197" s="973"/>
      <c r="MR197" s="973"/>
      <c r="MS197" s="973"/>
      <c r="MT197" s="973"/>
      <c r="MU197" s="973"/>
      <c r="MV197" s="973"/>
      <c r="MW197" s="973"/>
      <c r="MX197" s="973"/>
      <c r="MY197" s="973"/>
      <c r="MZ197" s="973"/>
      <c r="NA197" s="973"/>
      <c r="NB197" s="973"/>
      <c r="NC197" s="973"/>
      <c r="ND197" s="973"/>
      <c r="NE197" s="973"/>
      <c r="NF197" s="973"/>
      <c r="NG197" s="973"/>
      <c r="NH197" s="973"/>
      <c r="NI197" s="973"/>
      <c r="NJ197" s="973"/>
      <c r="NK197" s="973"/>
      <c r="NL197" s="973"/>
      <c r="NM197" s="973"/>
      <c r="NN197" s="973"/>
      <c r="NO197" s="973"/>
      <c r="NP197" s="973"/>
      <c r="NQ197" s="973"/>
      <c r="NR197" s="973"/>
      <c r="NS197" s="973"/>
      <c r="NT197" s="973"/>
      <c r="NU197" s="973"/>
      <c r="NV197" s="973"/>
      <c r="NW197" s="973"/>
      <c r="NX197" s="973"/>
      <c r="NY197" s="973"/>
      <c r="NZ197" s="973"/>
      <c r="OA197" s="973"/>
      <c r="OB197" s="973"/>
      <c r="OC197" s="973"/>
      <c r="OD197" s="973"/>
      <c r="OE197" s="973"/>
      <c r="OF197" s="973"/>
      <c r="OG197" s="973"/>
      <c r="OH197" s="973"/>
      <c r="OI197" s="973"/>
      <c r="OJ197" s="973"/>
      <c r="OK197" s="973"/>
      <c r="OL197" s="973"/>
      <c r="OM197" s="973"/>
      <c r="ON197" s="973"/>
      <c r="OO197" s="973"/>
      <c r="OP197" s="973"/>
      <c r="OQ197" s="973"/>
      <c r="OR197" s="973"/>
      <c r="OS197" s="973"/>
      <c r="OT197" s="973"/>
      <c r="OU197" s="973"/>
      <c r="OV197" s="973"/>
      <c r="OW197" s="973"/>
      <c r="OX197" s="973"/>
      <c r="OY197" s="973"/>
      <c r="OZ197" s="973"/>
      <c r="PA197" s="973"/>
      <c r="PB197" s="973"/>
      <c r="PC197" s="973"/>
      <c r="PD197" s="973"/>
      <c r="PE197" s="973"/>
      <c r="PF197" s="973"/>
      <c r="PG197" s="973"/>
      <c r="PH197" s="973"/>
      <c r="PI197" s="973"/>
      <c r="PJ197" s="973"/>
      <c r="PK197" s="973"/>
      <c r="PL197" s="973"/>
      <c r="PM197" s="973"/>
      <c r="PN197" s="973"/>
      <c r="PO197" s="973"/>
      <c r="PP197" s="973"/>
      <c r="PQ197" s="973"/>
      <c r="PR197" s="973"/>
      <c r="PS197" s="973"/>
      <c r="PT197" s="973"/>
      <c r="PU197" s="973"/>
      <c r="PV197" s="973"/>
      <c r="PW197" s="973"/>
      <c r="PX197" s="973"/>
      <c r="PY197" s="973"/>
      <c r="PZ197" s="973"/>
      <c r="QA197" s="973"/>
      <c r="QB197" s="973"/>
      <c r="QC197" s="973"/>
      <c r="QD197" s="973"/>
      <c r="QE197" s="973"/>
      <c r="QF197" s="973"/>
      <c r="QG197" s="973"/>
      <c r="QH197" s="973"/>
      <c r="QI197" s="973"/>
      <c r="QJ197" s="973"/>
      <c r="QK197" s="973"/>
      <c r="QL197" s="973"/>
      <c r="QM197" s="973"/>
      <c r="QN197" s="973"/>
      <c r="QO197" s="973"/>
      <c r="QP197" s="973"/>
      <c r="QQ197" s="973"/>
      <c r="QR197" s="973"/>
      <c r="QS197" s="973"/>
      <c r="QT197" s="973"/>
      <c r="QU197" s="973"/>
      <c r="QV197" s="973"/>
      <c r="QW197" s="973"/>
      <c r="QX197" s="973"/>
      <c r="QY197" s="973"/>
      <c r="QZ197" s="973"/>
      <c r="RA197" s="973"/>
      <c r="RB197" s="973"/>
      <c r="RC197" s="973"/>
      <c r="RD197" s="973"/>
      <c r="RE197" s="973"/>
      <c r="RF197" s="973"/>
      <c r="RG197" s="973"/>
      <c r="RH197" s="973"/>
      <c r="RI197" s="973"/>
      <c r="RJ197" s="973"/>
      <c r="RK197" s="973"/>
      <c r="RL197" s="973"/>
      <c r="RM197" s="973"/>
      <c r="RN197" s="973"/>
      <c r="RO197" s="973"/>
      <c r="RP197" s="973"/>
      <c r="RQ197" s="973"/>
      <c r="RR197" s="973"/>
      <c r="RS197" s="973"/>
      <c r="RT197" s="973"/>
      <c r="RU197" s="973"/>
      <c r="RV197" s="973"/>
      <c r="RW197" s="973"/>
      <c r="RX197" s="973"/>
      <c r="RY197" s="973"/>
      <c r="RZ197" s="973"/>
      <c r="SA197" s="973"/>
      <c r="SB197" s="973"/>
      <c r="SC197" s="973"/>
      <c r="SD197" s="973"/>
      <c r="SE197" s="973"/>
      <c r="SF197" s="973"/>
      <c r="SG197" s="973"/>
      <c r="SH197" s="973"/>
      <c r="SI197" s="973"/>
      <c r="SJ197" s="973"/>
      <c r="SK197" s="973"/>
      <c r="SL197" s="973"/>
      <c r="SM197" s="973"/>
      <c r="SN197" s="973"/>
      <c r="SO197" s="973"/>
      <c r="SP197" s="973"/>
      <c r="SQ197" s="973"/>
      <c r="SR197" s="973"/>
      <c r="SS197" s="973"/>
      <c r="ST197" s="973"/>
      <c r="SU197" s="973"/>
      <c r="SV197" s="973"/>
      <c r="SW197" s="973"/>
      <c r="SX197" s="973"/>
      <c r="SY197" s="973"/>
      <c r="SZ197" s="973"/>
      <c r="TA197" s="973"/>
      <c r="TB197" s="973"/>
      <c r="TC197" s="973"/>
      <c r="TD197" s="973"/>
      <c r="TE197" s="973"/>
      <c r="TF197" s="973"/>
      <c r="TG197" s="973"/>
      <c r="TH197" s="973"/>
      <c r="TI197" s="973"/>
      <c r="TJ197" s="973"/>
      <c r="TK197" s="973"/>
      <c r="TL197" s="973"/>
      <c r="TM197" s="973"/>
      <c r="TN197" s="973"/>
      <c r="TO197" s="973"/>
      <c r="TP197" s="973"/>
      <c r="TQ197" s="973"/>
      <c r="TR197" s="973"/>
      <c r="TS197" s="973"/>
      <c r="TT197" s="973"/>
      <c r="TU197" s="973"/>
      <c r="TV197" s="973"/>
      <c r="TW197" s="973"/>
      <c r="TX197" s="973"/>
      <c r="TY197" s="973"/>
      <c r="TZ197" s="973"/>
      <c r="UA197" s="973"/>
      <c r="UB197" s="973"/>
      <c r="UC197" s="973"/>
      <c r="UD197" s="973"/>
      <c r="UE197" s="973"/>
      <c r="UF197" s="973"/>
      <c r="UG197" s="973"/>
      <c r="UH197" s="973"/>
      <c r="UI197" s="973"/>
      <c r="UJ197" s="973"/>
      <c r="UK197" s="973"/>
      <c r="UL197" s="973"/>
      <c r="UM197" s="973"/>
      <c r="UN197" s="973"/>
      <c r="UO197" s="973"/>
      <c r="UP197" s="973"/>
      <c r="UQ197" s="973"/>
      <c r="UR197" s="973"/>
      <c r="US197" s="973"/>
      <c r="UT197" s="973"/>
      <c r="UU197" s="973"/>
      <c r="UV197" s="973"/>
      <c r="UW197" s="973"/>
      <c r="UX197" s="973"/>
      <c r="UY197" s="973"/>
      <c r="UZ197" s="973"/>
      <c r="VA197" s="973"/>
      <c r="VB197" s="973"/>
      <c r="VC197" s="973"/>
      <c r="VD197" s="973"/>
      <c r="VE197" s="973"/>
      <c r="VF197" s="973"/>
      <c r="VG197" s="973"/>
      <c r="VH197" s="973"/>
      <c r="VI197" s="973"/>
      <c r="VJ197" s="973"/>
      <c r="VK197" s="973"/>
      <c r="VL197" s="973"/>
      <c r="VM197" s="973"/>
      <c r="VN197" s="973"/>
      <c r="VO197" s="973"/>
      <c r="VP197" s="973"/>
      <c r="VQ197" s="973"/>
      <c r="VR197" s="973"/>
      <c r="VS197" s="973"/>
      <c r="VT197" s="973"/>
      <c r="VU197" s="973"/>
      <c r="VV197" s="973"/>
      <c r="VW197" s="973"/>
      <c r="VX197" s="973"/>
      <c r="VY197" s="973"/>
      <c r="VZ197" s="973"/>
      <c r="WA197" s="973"/>
      <c r="WB197" s="973"/>
      <c r="WC197" s="973"/>
      <c r="WD197" s="973"/>
      <c r="WE197" s="973"/>
      <c r="WF197" s="973"/>
      <c r="WG197" s="973"/>
      <c r="WH197" s="973"/>
      <c r="WI197" s="973"/>
      <c r="WJ197" s="973"/>
      <c r="WK197" s="973"/>
      <c r="WL197" s="973"/>
      <c r="WM197" s="973"/>
      <c r="WN197" s="973"/>
      <c r="WO197" s="973"/>
      <c r="WP197" s="973"/>
      <c r="WQ197" s="973"/>
      <c r="WR197" s="973"/>
      <c r="WS197" s="973"/>
      <c r="WT197" s="973"/>
      <c r="WU197" s="973"/>
      <c r="WV197" s="973"/>
      <c r="WW197" s="973"/>
      <c r="WX197" s="973"/>
      <c r="WY197" s="973"/>
      <c r="WZ197" s="973"/>
      <c r="XA197" s="973"/>
      <c r="XB197" s="973"/>
      <c r="XC197" s="973"/>
      <c r="XD197" s="973"/>
      <c r="XE197" s="973"/>
      <c r="XF197" s="973"/>
      <c r="XG197" s="973"/>
      <c r="XH197" s="973"/>
      <c r="XI197" s="973"/>
      <c r="XJ197" s="973"/>
      <c r="XK197" s="973"/>
      <c r="XL197" s="973"/>
      <c r="XM197" s="973"/>
      <c r="XN197" s="973"/>
      <c r="XO197" s="973"/>
      <c r="XP197" s="973"/>
      <c r="XQ197" s="973"/>
      <c r="XR197" s="973"/>
      <c r="XS197" s="973"/>
      <c r="XT197" s="973"/>
      <c r="XU197" s="973"/>
      <c r="XV197" s="973"/>
      <c r="XW197" s="973"/>
      <c r="XX197" s="973"/>
      <c r="XY197" s="973"/>
      <c r="XZ197" s="973"/>
      <c r="YA197" s="973"/>
      <c r="YB197" s="973"/>
      <c r="YC197" s="973"/>
      <c r="YD197" s="973"/>
      <c r="YE197" s="973"/>
      <c r="YF197" s="973"/>
      <c r="YG197" s="973"/>
      <c r="YH197" s="973"/>
      <c r="YI197" s="973"/>
      <c r="YJ197" s="973"/>
      <c r="YK197" s="973"/>
      <c r="YL197" s="973"/>
      <c r="YM197" s="973"/>
      <c r="YN197" s="973"/>
      <c r="YO197" s="973"/>
      <c r="YP197" s="973"/>
      <c r="YQ197" s="973"/>
      <c r="YR197" s="973"/>
      <c r="YS197" s="973"/>
      <c r="YT197" s="973"/>
      <c r="YU197" s="973"/>
      <c r="YV197" s="973"/>
      <c r="YW197" s="973"/>
      <c r="YX197" s="973"/>
      <c r="YY197" s="973"/>
      <c r="YZ197" s="973"/>
      <c r="ZA197" s="973"/>
      <c r="ZB197" s="973"/>
      <c r="ZC197" s="973"/>
      <c r="ZD197" s="973"/>
      <c r="ZE197" s="973"/>
      <c r="ZF197" s="973"/>
      <c r="ZG197" s="973"/>
      <c r="ZH197" s="973"/>
      <c r="ZI197" s="973"/>
      <c r="ZJ197" s="973"/>
      <c r="ZK197" s="973"/>
      <c r="ZL197" s="973"/>
      <c r="ZM197" s="973"/>
      <c r="ZN197" s="973"/>
      <c r="ZO197" s="973"/>
      <c r="ZP197" s="973"/>
      <c r="ZQ197" s="973"/>
      <c r="ZR197" s="973"/>
      <c r="ZS197" s="973"/>
      <c r="ZT197" s="973"/>
      <c r="ZU197" s="973"/>
      <c r="ZV197" s="973"/>
      <c r="ZW197" s="973"/>
      <c r="ZX197" s="973"/>
      <c r="ZY197" s="973"/>
      <c r="ZZ197" s="973"/>
      <c r="AAA197" s="973"/>
      <c r="AAB197" s="973"/>
      <c r="AAC197" s="973"/>
      <c r="AAD197" s="973"/>
      <c r="AAE197" s="973"/>
      <c r="AAF197" s="973"/>
      <c r="AAG197" s="973"/>
      <c r="AAH197" s="973"/>
      <c r="AAI197" s="973"/>
      <c r="AAJ197" s="973"/>
      <c r="AAK197" s="973"/>
      <c r="AAL197" s="973"/>
      <c r="AAM197" s="973"/>
      <c r="AAN197" s="973"/>
      <c r="AAO197" s="973"/>
      <c r="AAP197" s="973"/>
      <c r="AAQ197" s="973"/>
      <c r="AAR197" s="973"/>
      <c r="AAS197" s="973"/>
      <c r="AAT197" s="973"/>
      <c r="AAU197" s="973"/>
      <c r="AAV197" s="973"/>
      <c r="AAW197" s="973"/>
      <c r="AAX197" s="973"/>
      <c r="AAY197" s="973"/>
      <c r="AAZ197" s="973"/>
      <c r="ABA197" s="973"/>
      <c r="ABB197" s="973"/>
      <c r="ABC197" s="973"/>
      <c r="ABD197" s="973"/>
      <c r="ABE197" s="973"/>
      <c r="ABF197" s="973"/>
      <c r="ABG197" s="973"/>
      <c r="ABH197" s="973"/>
      <c r="ABI197" s="973"/>
      <c r="ABJ197" s="973"/>
      <c r="ABK197" s="973"/>
      <c r="ABL197" s="973"/>
      <c r="ABM197" s="973"/>
      <c r="ABN197" s="973"/>
      <c r="ABO197" s="973"/>
      <c r="ABP197" s="973"/>
      <c r="ABQ197" s="973"/>
      <c r="ABR197" s="973"/>
      <c r="ABS197" s="973"/>
      <c r="ABT197" s="973"/>
      <c r="ABU197" s="973"/>
      <c r="ABV197" s="973"/>
      <c r="ABW197" s="973"/>
      <c r="ABX197" s="973"/>
      <c r="ABY197" s="973"/>
      <c r="ABZ197" s="973"/>
      <c r="ACA197" s="973"/>
      <c r="ACB197" s="973"/>
      <c r="ACC197" s="973"/>
      <c r="ACD197" s="973"/>
      <c r="ACE197" s="973"/>
      <c r="ACF197" s="973"/>
      <c r="ACG197" s="973"/>
      <c r="ACH197" s="973"/>
      <c r="ACI197" s="973"/>
      <c r="ACJ197" s="973"/>
      <c r="ACK197" s="973"/>
      <c r="ACL197" s="973"/>
      <c r="ACM197" s="973"/>
      <c r="ACN197" s="973"/>
      <c r="ACO197" s="973"/>
      <c r="ACP197" s="973"/>
      <c r="ACQ197" s="973"/>
      <c r="ACR197" s="973"/>
      <c r="ACS197" s="973"/>
      <c r="ACT197" s="973"/>
      <c r="ACU197" s="973"/>
      <c r="ACV197" s="973"/>
      <c r="ACW197" s="973"/>
      <c r="ACX197" s="973"/>
      <c r="ACY197" s="973"/>
      <c r="ACZ197" s="973"/>
      <c r="ADA197" s="973"/>
      <c r="ADB197" s="973"/>
      <c r="ADC197" s="973"/>
      <c r="ADD197" s="973"/>
      <c r="ADE197" s="973"/>
      <c r="ADF197" s="973"/>
      <c r="ADG197" s="973"/>
      <c r="ADH197" s="973"/>
      <c r="ADI197" s="973"/>
      <c r="ADJ197" s="973"/>
      <c r="ADK197" s="973"/>
      <c r="ADL197" s="973"/>
      <c r="ADM197" s="973"/>
      <c r="ADN197" s="973"/>
      <c r="ADO197" s="973"/>
      <c r="ADP197" s="973"/>
      <c r="ADQ197" s="973"/>
      <c r="ADR197" s="973"/>
      <c r="ADS197" s="973"/>
      <c r="ADT197" s="973"/>
      <c r="ADU197" s="973"/>
      <c r="ADV197" s="973"/>
      <c r="ADW197" s="973"/>
      <c r="ADX197" s="973"/>
      <c r="ADY197" s="973"/>
      <c r="ADZ197" s="973"/>
      <c r="AEA197" s="973"/>
      <c r="AEB197" s="973"/>
      <c r="AEC197" s="973"/>
      <c r="AED197" s="973"/>
      <c r="AEE197" s="973"/>
      <c r="AEF197" s="973"/>
      <c r="AEG197" s="973"/>
      <c r="AEH197" s="973"/>
      <c r="AEI197" s="973"/>
      <c r="AEJ197" s="973"/>
      <c r="AEK197" s="973"/>
      <c r="AEL197" s="973"/>
      <c r="AEM197" s="973"/>
      <c r="AEN197" s="973"/>
      <c r="AEO197" s="973"/>
      <c r="AEP197" s="973"/>
      <c r="AEQ197" s="973"/>
      <c r="AER197" s="973"/>
      <c r="AES197" s="973"/>
      <c r="AET197" s="973"/>
      <c r="AEU197" s="973"/>
      <c r="AEV197" s="973"/>
      <c r="AEW197" s="973"/>
      <c r="AEX197" s="973"/>
      <c r="AEY197" s="973"/>
      <c r="AEZ197" s="973"/>
      <c r="AFA197" s="973"/>
      <c r="AFB197" s="973"/>
      <c r="AFC197" s="973"/>
      <c r="AFD197" s="973"/>
      <c r="AFE197" s="973"/>
      <c r="AFF197" s="973"/>
      <c r="AFG197" s="973"/>
      <c r="AFH197" s="973"/>
      <c r="AFI197" s="973"/>
      <c r="AFJ197" s="973"/>
      <c r="AFK197" s="973"/>
      <c r="AFL197" s="973"/>
      <c r="AFM197" s="973"/>
      <c r="AFN197" s="973"/>
      <c r="AFO197" s="973"/>
      <c r="AFP197" s="973"/>
      <c r="AFQ197" s="973"/>
      <c r="AFR197" s="973"/>
      <c r="AFS197" s="973"/>
      <c r="AFT197" s="973"/>
      <c r="AFU197" s="973"/>
      <c r="AFV197" s="973"/>
      <c r="AFW197" s="973"/>
      <c r="AFX197" s="973"/>
      <c r="AFY197" s="973"/>
      <c r="AFZ197" s="973"/>
      <c r="AGA197" s="973"/>
      <c r="AGB197" s="973"/>
      <c r="AGC197" s="973"/>
      <c r="AGD197" s="973"/>
      <c r="AGE197" s="973"/>
      <c r="AGF197" s="973"/>
      <c r="AGG197" s="973"/>
      <c r="AGH197" s="973"/>
      <c r="AGI197" s="973"/>
      <c r="AGJ197" s="973"/>
      <c r="AGK197" s="973"/>
      <c r="AGL197" s="973"/>
      <c r="AGM197" s="973"/>
      <c r="AGN197" s="973"/>
      <c r="AGO197" s="973"/>
      <c r="AGP197" s="973"/>
      <c r="AGQ197" s="973"/>
      <c r="AGR197" s="973"/>
      <c r="AGS197" s="973"/>
      <c r="AGT197" s="973"/>
      <c r="AGU197" s="973"/>
      <c r="AGV197" s="973"/>
      <c r="AGW197" s="973"/>
      <c r="AGX197" s="973"/>
      <c r="AGY197" s="973"/>
      <c r="AGZ197" s="973"/>
      <c r="AHA197" s="973"/>
      <c r="AHB197" s="973"/>
      <c r="AHC197" s="973"/>
      <c r="AHD197" s="973"/>
      <c r="AHE197" s="973"/>
      <c r="AHF197" s="973"/>
      <c r="AHG197" s="973"/>
      <c r="AHH197" s="973"/>
      <c r="AHI197" s="973"/>
      <c r="AHJ197" s="973"/>
      <c r="AHK197" s="973"/>
      <c r="AHL197" s="973"/>
      <c r="AHM197" s="973"/>
      <c r="AHN197" s="973"/>
      <c r="AHO197" s="973"/>
      <c r="AHP197" s="973"/>
      <c r="AHQ197" s="973"/>
      <c r="AHR197" s="973"/>
      <c r="AHS197" s="973"/>
      <c r="AHT197" s="973"/>
      <c r="AHU197" s="973"/>
      <c r="AHV197" s="973"/>
      <c r="AHW197" s="973"/>
      <c r="AHX197" s="973"/>
      <c r="AHY197" s="973"/>
      <c r="AHZ197" s="973"/>
      <c r="AIA197" s="973"/>
      <c r="AIB197" s="973"/>
      <c r="AIC197" s="973"/>
      <c r="AID197" s="973"/>
      <c r="AIE197" s="973"/>
      <c r="AIF197" s="973"/>
      <c r="AIG197" s="973"/>
      <c r="AIH197" s="973"/>
      <c r="AII197" s="973"/>
      <c r="AIJ197" s="973"/>
      <c r="AIK197" s="973"/>
      <c r="AIL197" s="973"/>
      <c r="AIM197" s="973"/>
      <c r="AIN197" s="973"/>
      <c r="AIO197" s="973"/>
      <c r="AIP197" s="973"/>
      <c r="AIQ197" s="973"/>
      <c r="AIR197" s="973"/>
      <c r="AIS197" s="973"/>
      <c r="AIT197" s="973"/>
      <c r="AIU197" s="973"/>
      <c r="AIV197" s="973"/>
      <c r="AIW197" s="973"/>
      <c r="AIX197" s="973"/>
      <c r="AIY197" s="973"/>
      <c r="AIZ197" s="973"/>
      <c r="AJA197" s="973"/>
      <c r="AJB197" s="973"/>
      <c r="AJC197" s="973"/>
      <c r="AJD197" s="973"/>
      <c r="AJE197" s="973"/>
      <c r="AJF197" s="973"/>
      <c r="AJG197" s="973"/>
      <c r="AJH197" s="973"/>
      <c r="AJI197" s="973"/>
      <c r="AJJ197" s="973"/>
      <c r="AJK197" s="973"/>
      <c r="AJL197" s="973"/>
      <c r="AJM197" s="973"/>
      <c r="AJN197" s="973"/>
      <c r="AJO197" s="973"/>
      <c r="AJP197" s="973"/>
      <c r="AJQ197" s="973"/>
      <c r="AJR197" s="973"/>
      <c r="AJS197" s="973"/>
      <c r="AJT197" s="973"/>
      <c r="AJU197" s="973"/>
      <c r="AJV197" s="973"/>
      <c r="AJW197" s="973"/>
      <c r="AJX197" s="973"/>
      <c r="AJY197" s="973"/>
      <c r="AJZ197" s="973"/>
      <c r="AKA197" s="973"/>
      <c r="AKB197" s="973"/>
      <c r="AKC197" s="973"/>
      <c r="AKD197" s="973"/>
      <c r="AKE197" s="973"/>
      <c r="AKF197" s="973"/>
      <c r="AKG197" s="973"/>
      <c r="AKH197" s="973"/>
      <c r="AKI197" s="973"/>
      <c r="AKJ197" s="973"/>
      <c r="AKK197" s="973"/>
      <c r="AKL197" s="973"/>
      <c r="AKM197" s="973"/>
      <c r="AKN197" s="973"/>
      <c r="AKO197" s="973"/>
      <c r="AKP197" s="973"/>
      <c r="AKQ197" s="973"/>
      <c r="AKR197" s="973"/>
      <c r="AKS197" s="973"/>
      <c r="AKT197" s="973"/>
      <c r="AKU197" s="973"/>
      <c r="AKV197" s="973"/>
      <c r="AKW197" s="973"/>
      <c r="AKX197" s="973"/>
      <c r="AKY197" s="973"/>
      <c r="AKZ197" s="973"/>
      <c r="ALA197" s="973"/>
      <c r="ALB197" s="973"/>
      <c r="ALC197" s="973"/>
      <c r="ALD197" s="973"/>
      <c r="ALE197" s="973"/>
      <c r="ALF197" s="973"/>
      <c r="ALG197" s="973"/>
      <c r="ALH197" s="973"/>
      <c r="ALI197" s="973"/>
      <c r="ALJ197" s="973"/>
      <c r="ALK197" s="973"/>
      <c r="ALL197" s="973"/>
      <c r="ALM197" s="973"/>
      <c r="ALN197" s="973"/>
      <c r="ALO197" s="973"/>
      <c r="ALP197" s="973"/>
      <c r="ALQ197" s="973"/>
      <c r="ALR197" s="973"/>
      <c r="ALS197" s="973"/>
      <c r="ALT197" s="973"/>
      <c r="ALU197" s="973"/>
      <c r="ALV197" s="973"/>
      <c r="ALW197" s="973"/>
      <c r="ALX197" s="973"/>
      <c r="ALY197" s="973"/>
      <c r="ALZ197" s="973"/>
      <c r="AMA197" s="973"/>
      <c r="AMB197" s="973"/>
      <c r="AMC197" s="973"/>
      <c r="AMD197" s="973"/>
      <c r="AME197" s="973"/>
      <c r="AMF197" s="973"/>
      <c r="AMG197" s="973"/>
      <c r="AMH197" s="973"/>
      <c r="AMI197" s="973"/>
      <c r="AMJ197" s="973"/>
      <c r="AMK197" s="973"/>
      <c r="AML197" s="973"/>
      <c r="AMM197" s="973"/>
      <c r="AMN197" s="973"/>
      <c r="AMO197" s="973"/>
      <c r="AMP197" s="973"/>
      <c r="AMQ197" s="973"/>
      <c r="AMR197" s="973"/>
      <c r="AMS197" s="973"/>
      <c r="AMT197" s="973"/>
      <c r="AMU197" s="973"/>
      <c r="AMV197" s="973"/>
      <c r="AMW197" s="973"/>
      <c r="AMX197" s="973"/>
      <c r="AMY197" s="973"/>
      <c r="AMZ197" s="973"/>
      <c r="ANA197" s="973"/>
      <c r="ANB197" s="973"/>
      <c r="ANC197" s="973"/>
      <c r="AND197" s="973"/>
      <c r="ANE197" s="973"/>
      <c r="ANF197" s="973"/>
      <c r="ANG197" s="973"/>
      <c r="ANH197" s="973"/>
      <c r="ANI197" s="973"/>
      <c r="ANJ197" s="973"/>
      <c r="ANK197" s="973"/>
      <c r="ANL197" s="973"/>
      <c r="ANM197" s="973"/>
      <c r="ANN197" s="973"/>
      <c r="ANO197" s="973"/>
      <c r="ANP197" s="973"/>
      <c r="ANQ197" s="973"/>
      <c r="ANR197" s="973"/>
      <c r="ANS197" s="973"/>
      <c r="ANT197" s="973"/>
      <c r="ANU197" s="973"/>
      <c r="ANV197" s="973"/>
      <c r="ANW197" s="973"/>
      <c r="ANX197" s="973"/>
      <c r="ANY197" s="973"/>
      <c r="ANZ197" s="973"/>
      <c r="AOA197" s="973"/>
      <c r="AOB197" s="973"/>
      <c r="AOC197" s="973"/>
      <c r="AOD197" s="973"/>
      <c r="AOE197" s="973"/>
      <c r="AOF197" s="973"/>
      <c r="AOG197" s="973"/>
      <c r="AOH197" s="973"/>
      <c r="AOI197" s="973"/>
      <c r="AOJ197" s="973"/>
      <c r="AOK197" s="973"/>
      <c r="AOL197" s="973"/>
      <c r="AOM197" s="973"/>
      <c r="AON197" s="973"/>
      <c r="AOO197" s="973"/>
      <c r="AOP197" s="973"/>
      <c r="AOQ197" s="973"/>
      <c r="AOR197" s="973"/>
      <c r="AOS197" s="973"/>
      <c r="AOT197" s="973"/>
      <c r="AOU197" s="973"/>
      <c r="AOV197" s="973"/>
      <c r="AOW197" s="973"/>
      <c r="AOX197" s="973"/>
      <c r="AOY197" s="973"/>
      <c r="AOZ197" s="973"/>
      <c r="APA197" s="973"/>
      <c r="APB197" s="973"/>
      <c r="APC197" s="973"/>
      <c r="APD197" s="973"/>
      <c r="APE197" s="973"/>
      <c r="APF197" s="973"/>
      <c r="APG197" s="973"/>
      <c r="APH197" s="973"/>
      <c r="API197" s="973"/>
      <c r="APJ197" s="973"/>
      <c r="APK197" s="973"/>
      <c r="APL197" s="973"/>
      <c r="APM197" s="973"/>
      <c r="APN197" s="973"/>
      <c r="APO197" s="973"/>
      <c r="APP197" s="973"/>
      <c r="APQ197" s="973"/>
      <c r="APR197" s="973"/>
      <c r="APS197" s="973"/>
      <c r="APT197" s="973"/>
      <c r="APU197" s="973"/>
      <c r="APV197" s="973"/>
      <c r="APW197" s="973"/>
      <c r="APX197" s="973"/>
      <c r="APY197" s="973"/>
      <c r="APZ197" s="973"/>
      <c r="AQA197" s="973"/>
      <c r="AQB197" s="973"/>
      <c r="AQC197" s="973"/>
      <c r="AQD197" s="973"/>
      <c r="AQE197" s="973"/>
      <c r="AQF197" s="973"/>
      <c r="AQG197" s="973"/>
      <c r="AQH197" s="973"/>
      <c r="AQI197" s="973"/>
      <c r="AQJ197" s="973"/>
      <c r="AQK197" s="973"/>
      <c r="AQL197" s="973"/>
      <c r="AQM197" s="973"/>
      <c r="AQN197" s="973"/>
      <c r="AQO197" s="973"/>
      <c r="AQP197" s="973"/>
      <c r="AQQ197" s="973"/>
      <c r="AQR197" s="973"/>
      <c r="AQS197" s="973"/>
      <c r="AQT197" s="973"/>
      <c r="AQU197" s="973"/>
      <c r="AQV197" s="973"/>
      <c r="AQW197" s="973"/>
      <c r="AQX197" s="973"/>
      <c r="AQY197" s="973"/>
      <c r="AQZ197" s="973"/>
      <c r="ARA197" s="973"/>
      <c r="ARB197" s="973"/>
      <c r="ARC197" s="973"/>
      <c r="ARD197" s="973"/>
      <c r="ARE197" s="973"/>
      <c r="ARF197" s="973"/>
      <c r="ARG197" s="973"/>
      <c r="ARH197" s="973"/>
      <c r="ARI197" s="973"/>
      <c r="ARJ197" s="973"/>
      <c r="ARK197" s="973"/>
      <c r="ARL197" s="973"/>
      <c r="ARM197" s="973"/>
      <c r="ARN197" s="973"/>
      <c r="ARO197" s="973"/>
      <c r="ARP197" s="973"/>
      <c r="ARQ197" s="973"/>
      <c r="ARR197" s="973"/>
      <c r="ARS197" s="973"/>
      <c r="ART197" s="973"/>
      <c r="ARU197" s="973"/>
      <c r="ARV197" s="973"/>
      <c r="ARW197" s="973"/>
      <c r="ARX197" s="973"/>
      <c r="ARY197" s="973"/>
      <c r="ARZ197" s="973"/>
      <c r="ASA197" s="973"/>
      <c r="ASB197" s="973"/>
      <c r="ASC197" s="973"/>
      <c r="ASD197" s="973"/>
      <c r="ASE197" s="973"/>
      <c r="ASF197" s="973"/>
      <c r="ASG197" s="973"/>
      <c r="ASH197" s="973"/>
      <c r="ASI197" s="973"/>
      <c r="ASJ197" s="973"/>
      <c r="ASK197" s="973"/>
      <c r="ASL197" s="973"/>
      <c r="ASM197" s="973"/>
      <c r="ASN197" s="973"/>
      <c r="ASO197" s="973"/>
      <c r="ASP197" s="973"/>
      <c r="ASQ197" s="973"/>
      <c r="ASR197" s="973"/>
      <c r="ASS197" s="973"/>
      <c r="AST197" s="973"/>
      <c r="ASU197" s="973"/>
      <c r="ASV197" s="973"/>
      <c r="ASW197" s="973"/>
      <c r="ASX197" s="973"/>
      <c r="ASY197" s="973"/>
      <c r="ASZ197" s="973"/>
      <c r="ATA197" s="973"/>
      <c r="ATB197" s="973"/>
      <c r="ATC197" s="973"/>
      <c r="ATD197" s="973"/>
      <c r="ATE197" s="973"/>
      <c r="ATF197" s="973"/>
      <c r="ATG197" s="973"/>
      <c r="ATH197" s="973"/>
      <c r="ATI197" s="973"/>
      <c r="ATJ197" s="973"/>
      <c r="ATK197" s="973"/>
      <c r="ATL197" s="973"/>
      <c r="ATM197" s="973"/>
      <c r="ATN197" s="973"/>
      <c r="ATO197" s="973"/>
      <c r="ATP197" s="973"/>
      <c r="ATQ197" s="973"/>
      <c r="ATR197" s="973"/>
      <c r="ATS197" s="973"/>
      <c r="ATT197" s="973"/>
      <c r="ATU197" s="973"/>
      <c r="ATV197" s="973"/>
      <c r="ATW197" s="973"/>
      <c r="ATX197" s="973"/>
      <c r="ATY197" s="973"/>
      <c r="ATZ197" s="973"/>
      <c r="AUA197" s="973"/>
      <c r="AUB197" s="973"/>
      <c r="AUC197" s="973"/>
      <c r="AUD197" s="973"/>
      <c r="AUE197" s="973"/>
      <c r="AUF197" s="973"/>
      <c r="AUG197" s="973"/>
      <c r="AUH197" s="973"/>
      <c r="AUI197" s="973"/>
      <c r="AUJ197" s="973"/>
      <c r="AUK197" s="973"/>
      <c r="AUL197" s="973"/>
      <c r="AUM197" s="973"/>
      <c r="AUN197" s="973"/>
      <c r="AUO197" s="973"/>
      <c r="AUP197" s="973"/>
      <c r="AUQ197" s="973"/>
      <c r="AUR197" s="973"/>
      <c r="AUS197" s="973"/>
      <c r="AUT197" s="973"/>
      <c r="AUU197" s="973"/>
      <c r="AUV197" s="973"/>
      <c r="AUW197" s="973"/>
      <c r="AUX197" s="973"/>
      <c r="AUY197" s="973"/>
      <c r="AUZ197" s="973"/>
      <c r="AVA197" s="973"/>
      <c r="AVB197" s="973"/>
      <c r="AVC197" s="973"/>
      <c r="AVD197" s="973"/>
      <c r="AVE197" s="973"/>
      <c r="AVF197" s="973"/>
      <c r="AVG197" s="973"/>
      <c r="AVH197" s="973"/>
      <c r="AVI197" s="973"/>
      <c r="AVJ197" s="973"/>
      <c r="AVK197" s="973"/>
      <c r="AVL197" s="973"/>
      <c r="AVM197" s="973"/>
      <c r="AVN197" s="973"/>
      <c r="AVO197" s="973"/>
      <c r="AVP197" s="973"/>
      <c r="AVQ197" s="973"/>
      <c r="AVR197" s="973"/>
      <c r="AVS197" s="973"/>
      <c r="AVT197" s="973"/>
      <c r="AVU197" s="973"/>
      <c r="AVV197" s="973"/>
      <c r="AVW197" s="973"/>
      <c r="AVX197" s="973"/>
      <c r="AVY197" s="973"/>
      <c r="AVZ197" s="973"/>
      <c r="AWA197" s="973"/>
      <c r="AWB197" s="973"/>
      <c r="AWC197" s="973"/>
      <c r="AWD197" s="973"/>
      <c r="AWE197" s="973"/>
      <c r="AWF197" s="973"/>
      <c r="AWG197" s="973"/>
      <c r="AWH197" s="973"/>
      <c r="AWI197" s="973"/>
      <c r="AWJ197" s="973"/>
      <c r="AWK197" s="973"/>
      <c r="AWL197" s="973"/>
      <c r="AWM197" s="973"/>
      <c r="AWN197" s="973"/>
      <c r="AWO197" s="973"/>
      <c r="AWP197" s="973"/>
      <c r="AWQ197" s="973"/>
      <c r="AWR197" s="973"/>
      <c r="AWS197" s="973"/>
      <c r="AWT197" s="973"/>
      <c r="AWU197" s="973"/>
      <c r="AWV197" s="973"/>
      <c r="AWW197" s="973"/>
      <c r="AWX197" s="973"/>
      <c r="AWY197" s="973"/>
      <c r="AWZ197" s="973"/>
      <c r="AXA197" s="973"/>
      <c r="AXB197" s="973"/>
      <c r="AXC197" s="973"/>
      <c r="AXD197" s="973"/>
      <c r="AXE197" s="973"/>
      <c r="AXF197" s="973"/>
      <c r="AXG197" s="973"/>
      <c r="AXH197" s="973"/>
      <c r="AXI197" s="973"/>
      <c r="AXJ197" s="973"/>
      <c r="AXK197" s="973"/>
      <c r="AXL197" s="973"/>
      <c r="AXM197" s="973"/>
      <c r="AXN197" s="973"/>
      <c r="AXO197" s="973"/>
      <c r="AXP197" s="973"/>
      <c r="AXQ197" s="973"/>
      <c r="AXR197" s="973"/>
      <c r="AXS197" s="973"/>
      <c r="AXT197" s="973"/>
      <c r="AXU197" s="973"/>
      <c r="AXV197" s="973"/>
      <c r="AXW197" s="973"/>
      <c r="AXX197" s="973"/>
      <c r="AXY197" s="973"/>
      <c r="AXZ197" s="973"/>
      <c r="AYA197" s="973"/>
      <c r="AYB197" s="973"/>
      <c r="AYC197" s="973"/>
      <c r="AYD197" s="973"/>
      <c r="AYE197" s="973"/>
      <c r="AYF197" s="973"/>
      <c r="AYG197" s="973"/>
      <c r="AYH197" s="973"/>
      <c r="AYI197" s="973"/>
      <c r="AYJ197" s="973"/>
      <c r="AYK197" s="973"/>
      <c r="AYL197" s="973"/>
      <c r="AYM197" s="973"/>
      <c r="AYN197" s="973"/>
      <c r="AYO197" s="973"/>
      <c r="AYP197" s="973"/>
      <c r="AYQ197" s="973"/>
      <c r="AYR197" s="973"/>
      <c r="AYS197" s="973"/>
      <c r="AYT197" s="973"/>
      <c r="AYU197" s="973"/>
      <c r="AYV197" s="973"/>
      <c r="AYW197" s="973"/>
      <c r="AYX197" s="973"/>
      <c r="AYY197" s="973"/>
      <c r="AYZ197" s="973"/>
      <c r="AZA197" s="973"/>
      <c r="AZB197" s="973"/>
      <c r="AZC197" s="973"/>
      <c r="AZD197" s="973"/>
      <c r="AZE197" s="973"/>
      <c r="AZF197" s="973"/>
      <c r="AZG197" s="973"/>
      <c r="AZH197" s="973"/>
      <c r="AZI197" s="973"/>
      <c r="AZJ197" s="973"/>
      <c r="AZK197" s="973"/>
      <c r="AZL197" s="973"/>
      <c r="AZM197" s="973"/>
      <c r="AZN197" s="973"/>
      <c r="AZO197" s="973"/>
      <c r="AZP197" s="973"/>
      <c r="AZQ197" s="973"/>
      <c r="AZR197" s="973"/>
      <c r="AZS197" s="973"/>
      <c r="AZT197" s="973"/>
      <c r="AZU197" s="973"/>
      <c r="AZV197" s="973"/>
      <c r="AZW197" s="973"/>
      <c r="AZX197" s="973"/>
      <c r="AZY197" s="973"/>
      <c r="AZZ197" s="973"/>
      <c r="BAA197" s="973"/>
      <c r="BAB197" s="973"/>
      <c r="BAC197" s="973"/>
      <c r="BAD197" s="973"/>
      <c r="BAE197" s="973"/>
      <c r="BAF197" s="973"/>
      <c r="BAG197" s="973"/>
      <c r="BAH197" s="973"/>
      <c r="BAI197" s="973"/>
      <c r="BAJ197" s="973"/>
      <c r="BAK197" s="973"/>
      <c r="BAL197" s="973"/>
      <c r="BAM197" s="973"/>
      <c r="BAN197" s="973"/>
      <c r="BAO197" s="973"/>
      <c r="BAP197" s="973"/>
      <c r="BAQ197" s="973"/>
      <c r="BAR197" s="973"/>
      <c r="BAS197" s="973"/>
      <c r="BAT197" s="973"/>
      <c r="BAU197" s="973"/>
      <c r="BAV197" s="973"/>
      <c r="BAW197" s="973"/>
      <c r="BAX197" s="973"/>
      <c r="BAY197" s="973"/>
      <c r="BAZ197" s="973"/>
      <c r="BBA197" s="973"/>
      <c r="BBB197" s="973"/>
      <c r="BBC197" s="973"/>
      <c r="BBD197" s="973"/>
      <c r="BBE197" s="973"/>
      <c r="BBF197" s="973"/>
      <c r="BBG197" s="973"/>
      <c r="BBH197" s="973"/>
      <c r="BBI197" s="973"/>
      <c r="BBJ197" s="973"/>
      <c r="BBK197" s="973"/>
      <c r="BBL197" s="973"/>
      <c r="BBM197" s="973"/>
      <c r="BBN197" s="973"/>
      <c r="BBO197" s="973"/>
      <c r="BBP197" s="973"/>
      <c r="BBQ197" s="973"/>
      <c r="BBR197" s="973"/>
      <c r="BBS197" s="973"/>
      <c r="BBT197" s="973"/>
      <c r="BBU197" s="973"/>
      <c r="BBV197" s="973"/>
      <c r="BBW197" s="973"/>
      <c r="BBX197" s="973"/>
      <c r="BBY197" s="973"/>
      <c r="BBZ197" s="973"/>
      <c r="BCA197" s="973"/>
      <c r="BCB197" s="973"/>
      <c r="BCC197" s="973"/>
      <c r="BCD197" s="973"/>
      <c r="BCE197" s="973"/>
      <c r="BCF197" s="973"/>
      <c r="BCG197" s="973"/>
      <c r="BCH197" s="973"/>
      <c r="BCI197" s="973"/>
      <c r="BCJ197" s="973"/>
      <c r="BCK197" s="973"/>
      <c r="BCL197" s="973"/>
      <c r="BCM197" s="973"/>
      <c r="BCN197" s="973"/>
      <c r="BCO197" s="973"/>
      <c r="BCP197" s="973"/>
      <c r="BCQ197" s="973"/>
      <c r="BCR197" s="973"/>
      <c r="BCS197" s="973"/>
      <c r="BCT197" s="973"/>
      <c r="BCU197" s="973"/>
      <c r="BCV197" s="973"/>
      <c r="BCW197" s="973"/>
      <c r="BCX197" s="973"/>
      <c r="BCY197" s="973"/>
      <c r="BCZ197" s="973"/>
      <c r="BDA197" s="973"/>
      <c r="BDB197" s="973"/>
      <c r="BDC197" s="973"/>
      <c r="BDD197" s="973"/>
      <c r="BDE197" s="973"/>
      <c r="BDF197" s="973"/>
      <c r="BDG197" s="973"/>
      <c r="BDH197" s="973"/>
      <c r="BDI197" s="973"/>
      <c r="BDJ197" s="973"/>
      <c r="BDK197" s="973"/>
      <c r="BDL197" s="973"/>
      <c r="BDM197" s="973"/>
      <c r="BDN197" s="973"/>
      <c r="BDO197" s="973"/>
      <c r="BDP197" s="973"/>
      <c r="BDQ197" s="973"/>
      <c r="BDR197" s="973"/>
      <c r="BDS197" s="973"/>
      <c r="BDT197" s="973"/>
      <c r="BDU197" s="973"/>
      <c r="BDV197" s="973"/>
      <c r="BDW197" s="973"/>
      <c r="BDX197" s="973"/>
      <c r="BDY197" s="973"/>
      <c r="BDZ197" s="973"/>
      <c r="BEA197" s="973"/>
      <c r="BEB197" s="973"/>
      <c r="BEC197" s="973"/>
      <c r="BED197" s="973"/>
      <c r="BEE197" s="973"/>
      <c r="BEF197" s="973"/>
      <c r="BEG197" s="973"/>
      <c r="BEH197" s="973"/>
      <c r="BEI197" s="973"/>
      <c r="BEJ197" s="973"/>
      <c r="BEK197" s="973"/>
      <c r="BEL197" s="973"/>
      <c r="BEM197" s="973"/>
      <c r="BEN197" s="973"/>
      <c r="BEO197" s="973"/>
      <c r="BEP197" s="973"/>
      <c r="BEQ197" s="973"/>
      <c r="BER197" s="973"/>
      <c r="BES197" s="973"/>
      <c r="BET197" s="973"/>
      <c r="BEU197" s="973"/>
      <c r="BEV197" s="973"/>
      <c r="BEW197" s="973"/>
      <c r="BEX197" s="973"/>
      <c r="BEY197" s="973"/>
      <c r="BEZ197" s="973"/>
      <c r="BFA197" s="973"/>
      <c r="BFB197" s="973"/>
      <c r="BFC197" s="973"/>
      <c r="BFD197" s="973"/>
      <c r="BFE197" s="973"/>
      <c r="BFF197" s="973"/>
      <c r="BFG197" s="973"/>
      <c r="BFH197" s="973"/>
      <c r="BFI197" s="973"/>
      <c r="BFJ197" s="973"/>
      <c r="BFK197" s="973"/>
      <c r="BFL197" s="973"/>
      <c r="BFM197" s="973"/>
      <c r="BFN197" s="973"/>
      <c r="BFO197" s="973"/>
      <c r="BFP197" s="973"/>
      <c r="BFQ197" s="973"/>
      <c r="BFR197" s="973"/>
      <c r="BFS197" s="973"/>
      <c r="BFT197" s="973"/>
      <c r="BFU197" s="973"/>
      <c r="BFV197" s="973"/>
      <c r="BFW197" s="973"/>
      <c r="BFX197" s="973"/>
      <c r="BFY197" s="973"/>
      <c r="BFZ197" s="973"/>
      <c r="BGA197" s="973"/>
      <c r="BGB197" s="973"/>
      <c r="BGC197" s="973"/>
      <c r="BGD197" s="973"/>
      <c r="BGE197" s="973"/>
      <c r="BGF197" s="973"/>
      <c r="BGG197" s="973"/>
      <c r="BGH197" s="973"/>
      <c r="BGI197" s="973"/>
      <c r="BGJ197" s="973"/>
      <c r="BGK197" s="973"/>
      <c r="BGL197" s="973"/>
      <c r="BGM197" s="973"/>
      <c r="BGN197" s="973"/>
      <c r="BGO197" s="973"/>
      <c r="BGP197" s="973"/>
      <c r="BGQ197" s="973"/>
      <c r="BGR197" s="973"/>
      <c r="BGS197" s="973"/>
      <c r="BGT197" s="973"/>
      <c r="BGU197" s="973"/>
      <c r="BGV197" s="973"/>
      <c r="BGW197" s="973"/>
      <c r="BGX197" s="973"/>
      <c r="BGY197" s="973"/>
      <c r="BGZ197" s="973"/>
      <c r="BHA197" s="973"/>
      <c r="BHB197" s="973"/>
      <c r="BHC197" s="973"/>
      <c r="BHD197" s="973"/>
      <c r="BHE197" s="973"/>
      <c r="BHF197" s="973"/>
      <c r="BHG197" s="973"/>
      <c r="BHH197" s="973"/>
      <c r="BHI197" s="973"/>
      <c r="BHJ197" s="973"/>
      <c r="BHK197" s="973"/>
      <c r="BHL197" s="973"/>
      <c r="BHM197" s="973"/>
      <c r="BHN197" s="973"/>
      <c r="BHO197" s="973"/>
      <c r="BHP197" s="973"/>
      <c r="BHQ197" s="973"/>
      <c r="BHR197" s="973"/>
      <c r="BHS197" s="973"/>
      <c r="BHT197" s="973"/>
      <c r="BHU197" s="973"/>
      <c r="BHV197" s="973"/>
      <c r="BHW197" s="973"/>
      <c r="BHX197" s="973"/>
      <c r="BHY197" s="973"/>
      <c r="BHZ197" s="973"/>
      <c r="BIA197" s="973"/>
      <c r="BIB197" s="973"/>
      <c r="BIC197" s="973"/>
      <c r="BID197" s="973"/>
      <c r="BIE197" s="973"/>
      <c r="BIF197" s="973"/>
      <c r="BIG197" s="973"/>
      <c r="BIH197" s="973"/>
      <c r="BII197" s="973"/>
      <c r="BIJ197" s="973"/>
      <c r="BIK197" s="973"/>
      <c r="BIL197" s="973"/>
      <c r="BIM197" s="973"/>
      <c r="BIN197" s="973"/>
      <c r="BIO197" s="973"/>
      <c r="BIP197" s="973"/>
      <c r="BIQ197" s="973"/>
      <c r="BIR197" s="973"/>
      <c r="BIS197" s="973"/>
      <c r="BIT197" s="973"/>
      <c r="BIU197" s="973"/>
      <c r="BIV197" s="973"/>
      <c r="BIW197" s="973"/>
      <c r="BIX197" s="973"/>
      <c r="BIY197" s="973"/>
      <c r="BIZ197" s="973"/>
      <c r="BJA197" s="973"/>
      <c r="BJB197" s="973"/>
      <c r="BJC197" s="973"/>
      <c r="BJD197" s="973"/>
      <c r="BJE197" s="973"/>
      <c r="BJF197" s="973"/>
      <c r="BJG197" s="973"/>
      <c r="BJH197" s="973"/>
      <c r="BJI197" s="973"/>
      <c r="BJJ197" s="973"/>
      <c r="BJK197" s="973"/>
      <c r="BJL197" s="973"/>
      <c r="BJM197" s="973"/>
      <c r="BJN197" s="973"/>
      <c r="BJO197" s="973"/>
      <c r="BJP197" s="973"/>
      <c r="BJQ197" s="973"/>
      <c r="BJR197" s="973"/>
      <c r="BJS197" s="973"/>
      <c r="BJT197" s="973"/>
      <c r="BJU197" s="973"/>
      <c r="BJV197" s="973"/>
      <c r="BJW197" s="973"/>
      <c r="BJX197" s="973"/>
      <c r="BJY197" s="973"/>
      <c r="BJZ197" s="973"/>
      <c r="BKA197" s="973"/>
      <c r="BKB197" s="973"/>
      <c r="BKC197" s="973"/>
      <c r="BKD197" s="973"/>
      <c r="BKE197" s="973"/>
      <c r="BKF197" s="973"/>
      <c r="BKG197" s="973"/>
      <c r="BKH197" s="973"/>
      <c r="BKI197" s="973"/>
      <c r="BKJ197" s="973"/>
      <c r="BKK197" s="973"/>
      <c r="BKL197" s="973"/>
      <c r="BKM197" s="973"/>
      <c r="BKN197" s="973"/>
      <c r="BKO197" s="973"/>
      <c r="BKP197" s="973"/>
      <c r="BKQ197" s="973"/>
      <c r="BKR197" s="973"/>
      <c r="BKS197" s="973"/>
      <c r="BKT197" s="973"/>
      <c r="BKU197" s="973"/>
      <c r="BKV197" s="973"/>
      <c r="BKW197" s="973"/>
      <c r="BKX197" s="973"/>
      <c r="BKY197" s="973"/>
      <c r="BKZ197" s="973"/>
      <c r="BLA197" s="973"/>
      <c r="BLB197" s="973"/>
      <c r="BLC197" s="973"/>
      <c r="BLD197" s="973"/>
      <c r="BLE197" s="973"/>
      <c r="BLF197" s="973"/>
      <c r="BLG197" s="973"/>
      <c r="BLH197" s="973"/>
      <c r="BLI197" s="973"/>
      <c r="BLJ197" s="973"/>
      <c r="BLK197" s="973"/>
      <c r="BLL197" s="973"/>
      <c r="BLM197" s="973"/>
      <c r="BLN197" s="973"/>
      <c r="BLO197" s="973"/>
      <c r="BLP197" s="973"/>
      <c r="BLQ197" s="973"/>
      <c r="BLR197" s="973"/>
      <c r="BLS197" s="973"/>
      <c r="BLT197" s="973"/>
      <c r="BLU197" s="973"/>
      <c r="BLV197" s="973"/>
      <c r="BLW197" s="973"/>
      <c r="BLX197" s="973"/>
      <c r="BLY197" s="973"/>
      <c r="BLZ197" s="973"/>
      <c r="BMA197" s="973"/>
      <c r="BMB197" s="973"/>
      <c r="BMC197" s="973"/>
      <c r="BMD197" s="973"/>
      <c r="BME197" s="973"/>
      <c r="BMF197" s="973"/>
      <c r="BMG197" s="973"/>
      <c r="BMH197" s="973"/>
      <c r="BMI197" s="973"/>
      <c r="BMJ197" s="973"/>
      <c r="BMK197" s="973"/>
      <c r="BML197" s="973"/>
      <c r="BMM197" s="973"/>
      <c r="BMN197" s="973"/>
      <c r="BMO197" s="973"/>
      <c r="BMP197" s="973"/>
      <c r="BMQ197" s="973"/>
      <c r="BMR197" s="973"/>
      <c r="BMS197" s="973"/>
      <c r="BMT197" s="973"/>
      <c r="BMU197" s="973"/>
      <c r="BMV197" s="973"/>
      <c r="BMW197" s="973"/>
      <c r="BMX197" s="973"/>
      <c r="BMY197" s="973"/>
      <c r="BMZ197" s="973"/>
      <c r="BNA197" s="973"/>
      <c r="BNB197" s="973"/>
      <c r="BNC197" s="973"/>
      <c r="BND197" s="973"/>
      <c r="BNE197" s="973"/>
      <c r="BNF197" s="973"/>
      <c r="BNG197" s="973"/>
      <c r="BNH197" s="973"/>
      <c r="BNI197" s="973"/>
      <c r="BNJ197" s="973"/>
      <c r="BNK197" s="973"/>
      <c r="BNL197" s="973"/>
      <c r="BNM197" s="973"/>
      <c r="BNN197" s="973"/>
      <c r="BNO197" s="973"/>
      <c r="BNP197" s="973"/>
      <c r="BNQ197" s="973"/>
      <c r="BNR197" s="973"/>
      <c r="BNS197" s="973"/>
      <c r="BNT197" s="973"/>
      <c r="BNU197" s="973"/>
      <c r="BNV197" s="973"/>
      <c r="BNW197" s="973"/>
      <c r="BNX197" s="973"/>
      <c r="BNY197" s="973"/>
      <c r="BNZ197" s="973"/>
      <c r="BOA197" s="973"/>
      <c r="BOB197" s="973"/>
      <c r="BOC197" s="973"/>
      <c r="BOD197" s="973"/>
      <c r="BOE197" s="973"/>
      <c r="BOF197" s="973"/>
      <c r="BOG197" s="973"/>
      <c r="BOH197" s="973"/>
      <c r="BOI197" s="973"/>
      <c r="BOJ197" s="973"/>
      <c r="BOK197" s="973"/>
      <c r="BOL197" s="973"/>
      <c r="BOM197" s="973"/>
      <c r="BON197" s="973"/>
      <c r="BOO197" s="973"/>
      <c r="BOP197" s="973"/>
      <c r="BOQ197" s="973"/>
      <c r="BOR197" s="973"/>
      <c r="BOS197" s="973"/>
      <c r="BOT197" s="973"/>
      <c r="BOU197" s="973"/>
      <c r="BOV197" s="973"/>
      <c r="BOW197" s="973"/>
      <c r="BOX197" s="973"/>
      <c r="BOY197" s="973"/>
      <c r="BOZ197" s="973"/>
      <c r="BPA197" s="973"/>
      <c r="BPB197" s="973"/>
      <c r="BPC197" s="973"/>
      <c r="BPD197" s="973"/>
      <c r="BPE197" s="973"/>
      <c r="BPF197" s="973"/>
      <c r="BPG197" s="973"/>
      <c r="BPH197" s="973"/>
      <c r="BPI197" s="973"/>
      <c r="BPJ197" s="973"/>
      <c r="BPK197" s="973"/>
      <c r="BPL197" s="973"/>
      <c r="BPM197" s="973"/>
      <c r="BPN197" s="973"/>
      <c r="BPO197" s="973"/>
      <c r="BPP197" s="973"/>
      <c r="BPQ197" s="973"/>
      <c r="BPR197" s="973"/>
      <c r="BPS197" s="973"/>
      <c r="BPT197" s="973"/>
      <c r="BPU197" s="973"/>
      <c r="BPV197" s="973"/>
      <c r="BPW197" s="973"/>
      <c r="BPX197" s="973"/>
      <c r="BPY197" s="973"/>
      <c r="BPZ197" s="973"/>
      <c r="BQA197" s="973"/>
      <c r="BQB197" s="973"/>
      <c r="BQC197" s="973"/>
      <c r="BQD197" s="973"/>
      <c r="BQE197" s="973"/>
      <c r="BQF197" s="973"/>
      <c r="BQG197" s="973"/>
      <c r="BQH197" s="973"/>
      <c r="BQI197" s="973"/>
      <c r="BQJ197" s="973"/>
      <c r="BQK197" s="973"/>
      <c r="BQL197" s="973"/>
      <c r="BQM197" s="973"/>
      <c r="BQN197" s="973"/>
      <c r="BQO197" s="973"/>
      <c r="BQP197" s="973"/>
      <c r="BQQ197" s="973"/>
      <c r="BQR197" s="973"/>
      <c r="BQS197" s="973"/>
      <c r="BQT197" s="973"/>
      <c r="BQU197" s="973"/>
      <c r="BQV197" s="973"/>
      <c r="BQW197" s="973"/>
      <c r="BQX197" s="973"/>
      <c r="BQY197" s="973"/>
      <c r="BQZ197" s="973"/>
      <c r="BRA197" s="973"/>
      <c r="BRB197" s="973"/>
      <c r="BRC197" s="973"/>
      <c r="BRD197" s="973"/>
      <c r="BRE197" s="973"/>
      <c r="BRF197" s="973"/>
      <c r="BRG197" s="973"/>
      <c r="BRH197" s="973"/>
      <c r="BRI197" s="973"/>
      <c r="BRJ197" s="973"/>
      <c r="BRK197" s="973"/>
      <c r="BRL197" s="973"/>
      <c r="BRM197" s="973"/>
      <c r="BRN197" s="973"/>
      <c r="BRO197" s="973"/>
      <c r="BRP197" s="973"/>
      <c r="BRQ197" s="973"/>
      <c r="BRR197" s="973"/>
      <c r="BRS197" s="973"/>
      <c r="BRT197" s="973"/>
      <c r="BRU197" s="973"/>
      <c r="BRV197" s="973"/>
      <c r="BRW197" s="973"/>
      <c r="BRX197" s="973"/>
      <c r="BRY197" s="973"/>
      <c r="BRZ197" s="973"/>
      <c r="BSA197" s="973"/>
      <c r="BSB197" s="973"/>
      <c r="BSC197" s="973"/>
      <c r="BSD197" s="973"/>
      <c r="BSE197" s="973"/>
      <c r="BSF197" s="973"/>
      <c r="BSG197" s="973"/>
      <c r="BSH197" s="973"/>
      <c r="BSI197" s="973"/>
      <c r="BSJ197" s="973"/>
      <c r="BSK197" s="973"/>
      <c r="BSL197" s="973"/>
      <c r="BSM197" s="973"/>
      <c r="BSN197" s="973"/>
      <c r="BSO197" s="973"/>
      <c r="BSP197" s="973"/>
      <c r="BSQ197" s="973"/>
      <c r="BSR197" s="973"/>
      <c r="BSS197" s="973"/>
      <c r="BST197" s="973"/>
      <c r="BSU197" s="973"/>
      <c r="BSV197" s="973"/>
      <c r="BSW197" s="973"/>
      <c r="BSX197" s="973"/>
      <c r="BSY197" s="973"/>
      <c r="BSZ197" s="973"/>
      <c r="BTA197" s="973"/>
      <c r="BTB197" s="973"/>
      <c r="BTC197" s="973"/>
      <c r="BTD197" s="973"/>
      <c r="BTE197" s="973"/>
      <c r="BTF197" s="973"/>
      <c r="BTG197" s="973"/>
      <c r="BTH197" s="973"/>
      <c r="BTI197" s="973"/>
      <c r="BTJ197" s="973"/>
      <c r="BTK197" s="973"/>
      <c r="BTL197" s="973"/>
      <c r="BTM197" s="973"/>
      <c r="BTN197" s="973"/>
      <c r="BTO197" s="973"/>
      <c r="BTP197" s="973"/>
      <c r="BTQ197" s="973"/>
      <c r="BTR197" s="973"/>
      <c r="BTS197" s="973"/>
      <c r="BTT197" s="973"/>
      <c r="BTU197" s="973"/>
      <c r="BTV197" s="973"/>
      <c r="BTW197" s="973"/>
      <c r="BTX197" s="973"/>
      <c r="BTY197" s="973"/>
      <c r="BTZ197" s="973"/>
      <c r="BUA197" s="973"/>
      <c r="BUB197" s="973"/>
      <c r="BUC197" s="973"/>
      <c r="BUD197" s="973"/>
      <c r="BUE197" s="973"/>
      <c r="BUF197" s="973"/>
      <c r="BUG197" s="973"/>
      <c r="BUH197" s="973"/>
      <c r="BUI197" s="973"/>
      <c r="BUJ197" s="973"/>
      <c r="BUK197" s="973"/>
      <c r="BUL197" s="973"/>
      <c r="BUM197" s="973"/>
      <c r="BUN197" s="973"/>
      <c r="BUO197" s="973"/>
      <c r="BUP197" s="973"/>
      <c r="BUQ197" s="973"/>
      <c r="BUR197" s="973"/>
      <c r="BUS197" s="973"/>
      <c r="BUT197" s="973"/>
      <c r="BUU197" s="973"/>
      <c r="BUV197" s="973"/>
      <c r="BUW197" s="973"/>
      <c r="BUX197" s="973"/>
      <c r="BUY197" s="973"/>
      <c r="BUZ197" s="973"/>
      <c r="BVA197" s="973"/>
      <c r="BVB197" s="973"/>
      <c r="BVC197" s="973"/>
      <c r="BVD197" s="973"/>
      <c r="BVE197" s="973"/>
      <c r="BVF197" s="973"/>
      <c r="BVG197" s="973"/>
      <c r="BVH197" s="973"/>
      <c r="BVI197" s="973"/>
      <c r="BVJ197" s="973"/>
      <c r="BVK197" s="973"/>
      <c r="BVL197" s="973"/>
      <c r="BVM197" s="973"/>
      <c r="BVN197" s="973"/>
      <c r="BVO197" s="973"/>
      <c r="BVP197" s="973"/>
      <c r="BVQ197" s="973"/>
      <c r="BVR197" s="973"/>
      <c r="BVS197" s="973"/>
      <c r="BVT197" s="973"/>
      <c r="BVU197" s="973"/>
      <c r="BVV197" s="973"/>
      <c r="BVW197" s="973"/>
      <c r="BVX197" s="973"/>
      <c r="BVY197" s="973"/>
      <c r="BVZ197" s="973"/>
      <c r="BWA197" s="973"/>
      <c r="BWB197" s="973"/>
      <c r="BWC197" s="973"/>
      <c r="BWD197" s="973"/>
      <c r="BWE197" s="973"/>
      <c r="BWF197" s="973"/>
      <c r="BWG197" s="973"/>
      <c r="BWH197" s="973"/>
      <c r="BWI197" s="973"/>
      <c r="BWJ197" s="973"/>
      <c r="BWK197" s="973"/>
      <c r="BWL197" s="973"/>
      <c r="BWM197" s="973"/>
      <c r="BWN197" s="973"/>
      <c r="BWO197" s="973"/>
      <c r="BWP197" s="973"/>
      <c r="BWQ197" s="973"/>
      <c r="BWR197" s="973"/>
      <c r="BWS197" s="973"/>
      <c r="BWT197" s="973"/>
      <c r="BWU197" s="973"/>
      <c r="BWV197" s="973"/>
      <c r="BWW197" s="973"/>
      <c r="BWX197" s="973"/>
      <c r="BWY197" s="973"/>
      <c r="BWZ197" s="973"/>
      <c r="BXA197" s="973"/>
      <c r="BXB197" s="973"/>
      <c r="BXC197" s="973"/>
      <c r="BXD197" s="973"/>
      <c r="BXE197" s="973"/>
      <c r="BXF197" s="973"/>
      <c r="BXG197" s="973"/>
      <c r="BXH197" s="973"/>
      <c r="BXI197" s="973"/>
      <c r="BXJ197" s="973"/>
      <c r="BXK197" s="973"/>
      <c r="BXL197" s="973"/>
      <c r="BXM197" s="973"/>
      <c r="BXN197" s="973"/>
      <c r="BXO197" s="973"/>
      <c r="BXP197" s="973"/>
      <c r="BXQ197" s="973"/>
      <c r="BXR197" s="973"/>
      <c r="BXS197" s="973"/>
      <c r="BXT197" s="973"/>
      <c r="BXU197" s="973"/>
      <c r="BXV197" s="973"/>
      <c r="BXW197" s="973"/>
      <c r="BXX197" s="973"/>
      <c r="BXY197" s="973"/>
      <c r="BXZ197" s="973"/>
      <c r="BYA197" s="973"/>
      <c r="BYB197" s="973"/>
      <c r="BYC197" s="973"/>
      <c r="BYD197" s="973"/>
      <c r="BYE197" s="973"/>
      <c r="BYF197" s="973"/>
      <c r="BYG197" s="973"/>
      <c r="BYH197" s="973"/>
      <c r="BYI197" s="973"/>
      <c r="BYJ197" s="973"/>
      <c r="BYK197" s="973"/>
      <c r="BYL197" s="973"/>
      <c r="BYM197" s="973"/>
      <c r="BYN197" s="973"/>
      <c r="BYO197" s="973"/>
      <c r="BYP197" s="973"/>
      <c r="BYQ197" s="973"/>
      <c r="BYR197" s="973"/>
      <c r="BYS197" s="973"/>
      <c r="BYT197" s="973"/>
      <c r="BYU197" s="973"/>
      <c r="BYV197" s="973"/>
      <c r="BYW197" s="973"/>
      <c r="BYX197" s="973"/>
      <c r="BYY197" s="973"/>
      <c r="BYZ197" s="973"/>
      <c r="BZA197" s="973"/>
      <c r="BZB197" s="973"/>
      <c r="BZC197" s="973"/>
      <c r="BZD197" s="973"/>
      <c r="BZE197" s="973"/>
      <c r="BZF197" s="973"/>
      <c r="BZG197" s="973"/>
      <c r="BZH197" s="973"/>
      <c r="BZI197" s="973"/>
      <c r="BZJ197" s="973"/>
      <c r="BZK197" s="973"/>
      <c r="BZL197" s="973"/>
      <c r="BZM197" s="973"/>
      <c r="BZN197" s="973"/>
      <c r="BZO197" s="973"/>
      <c r="BZP197" s="973"/>
      <c r="BZQ197" s="973"/>
      <c r="BZR197" s="973"/>
      <c r="BZS197" s="973"/>
      <c r="BZT197" s="973"/>
      <c r="BZU197" s="973"/>
      <c r="BZV197" s="973"/>
      <c r="BZW197" s="973"/>
      <c r="BZX197" s="973"/>
      <c r="BZY197" s="973"/>
      <c r="BZZ197" s="973"/>
      <c r="CAA197" s="973"/>
      <c r="CAB197" s="973"/>
      <c r="CAC197" s="973"/>
      <c r="CAD197" s="973"/>
      <c r="CAE197" s="973"/>
      <c r="CAF197" s="973"/>
      <c r="CAG197" s="973"/>
      <c r="CAH197" s="973"/>
      <c r="CAI197" s="973"/>
      <c r="CAJ197" s="973"/>
      <c r="CAK197" s="973"/>
      <c r="CAL197" s="973"/>
      <c r="CAM197" s="973"/>
      <c r="CAN197" s="973"/>
      <c r="CAO197" s="973"/>
      <c r="CAP197" s="973"/>
      <c r="CAQ197" s="973"/>
      <c r="CAR197" s="973"/>
      <c r="CAS197" s="973"/>
      <c r="CAT197" s="973"/>
      <c r="CAU197" s="973"/>
      <c r="CAV197" s="973"/>
      <c r="CAW197" s="973"/>
      <c r="CAX197" s="973"/>
      <c r="CAY197" s="973"/>
      <c r="CAZ197" s="973"/>
      <c r="CBA197" s="973"/>
      <c r="CBB197" s="973"/>
      <c r="CBC197" s="973"/>
      <c r="CBD197" s="973"/>
      <c r="CBE197" s="973"/>
      <c r="CBF197" s="973"/>
      <c r="CBG197" s="973"/>
      <c r="CBH197" s="973"/>
      <c r="CBI197" s="973"/>
      <c r="CBJ197" s="973"/>
      <c r="CBK197" s="973"/>
      <c r="CBL197" s="973"/>
      <c r="CBM197" s="973"/>
      <c r="CBN197" s="973"/>
      <c r="CBO197" s="973"/>
      <c r="CBP197" s="973"/>
      <c r="CBQ197" s="973"/>
      <c r="CBR197" s="973"/>
      <c r="CBS197" s="973"/>
      <c r="CBT197" s="973"/>
      <c r="CBU197" s="973"/>
      <c r="CBV197" s="973"/>
      <c r="CBW197" s="973"/>
      <c r="CBX197" s="973"/>
      <c r="CBY197" s="973"/>
      <c r="CBZ197" s="973"/>
      <c r="CCA197" s="973"/>
      <c r="CCB197" s="973"/>
      <c r="CCC197" s="973"/>
      <c r="CCD197" s="973"/>
      <c r="CCE197" s="973"/>
      <c r="CCF197" s="973"/>
      <c r="CCG197" s="973"/>
      <c r="CCH197" s="973"/>
      <c r="CCI197" s="973"/>
      <c r="CCJ197" s="973"/>
      <c r="CCK197" s="973"/>
      <c r="CCL197" s="973"/>
      <c r="CCM197" s="973"/>
      <c r="CCN197" s="973"/>
      <c r="CCO197" s="973"/>
      <c r="CCP197" s="973"/>
      <c r="CCQ197" s="973"/>
      <c r="CCR197" s="973"/>
      <c r="CCS197" s="973"/>
      <c r="CCT197" s="973"/>
      <c r="CCU197" s="973"/>
      <c r="CCV197" s="973"/>
      <c r="CCW197" s="973"/>
      <c r="CCX197" s="973"/>
      <c r="CCY197" s="973"/>
      <c r="CCZ197" s="973"/>
      <c r="CDA197" s="973"/>
      <c r="CDB197" s="973"/>
      <c r="CDC197" s="973"/>
      <c r="CDD197" s="973"/>
      <c r="CDE197" s="973"/>
      <c r="CDF197" s="973"/>
      <c r="CDG197" s="973"/>
      <c r="CDH197" s="973"/>
      <c r="CDI197" s="973"/>
      <c r="CDJ197" s="973"/>
      <c r="CDK197" s="973"/>
      <c r="CDL197" s="973"/>
      <c r="CDM197" s="973"/>
      <c r="CDN197" s="973"/>
      <c r="CDO197" s="973"/>
      <c r="CDP197" s="973"/>
      <c r="CDQ197" s="973"/>
      <c r="CDR197" s="973"/>
      <c r="CDS197" s="973"/>
      <c r="CDT197" s="973"/>
      <c r="CDU197" s="973"/>
      <c r="CDV197" s="973"/>
      <c r="CDW197" s="973"/>
      <c r="CDX197" s="973"/>
      <c r="CDY197" s="973"/>
      <c r="CDZ197" s="973"/>
      <c r="CEA197" s="973"/>
      <c r="CEB197" s="973"/>
      <c r="CEC197" s="973"/>
      <c r="CED197" s="973"/>
      <c r="CEE197" s="973"/>
      <c r="CEF197" s="973"/>
      <c r="CEG197" s="973"/>
      <c r="CEH197" s="973"/>
      <c r="CEI197" s="973"/>
      <c r="CEJ197" s="973"/>
      <c r="CEK197" s="973"/>
      <c r="CEL197" s="973"/>
      <c r="CEM197" s="973"/>
      <c r="CEN197" s="973"/>
      <c r="CEO197" s="973"/>
      <c r="CEP197" s="973"/>
      <c r="CEQ197" s="973"/>
      <c r="CER197" s="973"/>
      <c r="CES197" s="973"/>
      <c r="CET197" s="973"/>
      <c r="CEU197" s="973"/>
      <c r="CEV197" s="973"/>
      <c r="CEW197" s="973"/>
      <c r="CEX197" s="973"/>
      <c r="CEY197" s="973"/>
      <c r="CEZ197" s="973"/>
      <c r="CFA197" s="973"/>
      <c r="CFB197" s="973"/>
      <c r="CFC197" s="973"/>
      <c r="CFD197" s="973"/>
      <c r="CFE197" s="973"/>
      <c r="CFF197" s="973"/>
      <c r="CFG197" s="973"/>
      <c r="CFH197" s="973"/>
      <c r="CFI197" s="973"/>
      <c r="CFJ197" s="973"/>
      <c r="CFK197" s="973"/>
      <c r="CFL197" s="973"/>
      <c r="CFM197" s="973"/>
      <c r="CFN197" s="973"/>
      <c r="CFO197" s="973"/>
      <c r="CFP197" s="973"/>
      <c r="CFQ197" s="973"/>
      <c r="CFR197" s="973"/>
      <c r="CFS197" s="973"/>
      <c r="CFT197" s="973"/>
      <c r="CFU197" s="973"/>
      <c r="CFV197" s="973"/>
      <c r="CFW197" s="973"/>
      <c r="CFX197" s="973"/>
      <c r="CFY197" s="973"/>
      <c r="CFZ197" s="973"/>
      <c r="CGA197" s="973"/>
      <c r="CGB197" s="973"/>
      <c r="CGC197" s="973"/>
      <c r="CGD197" s="973"/>
      <c r="CGE197" s="973"/>
      <c r="CGF197" s="973"/>
      <c r="CGG197" s="973"/>
      <c r="CGH197" s="973"/>
      <c r="CGI197" s="973"/>
      <c r="CGJ197" s="973"/>
      <c r="CGK197" s="973"/>
      <c r="CGL197" s="973"/>
      <c r="CGM197" s="973"/>
      <c r="CGN197" s="973"/>
      <c r="CGO197" s="973"/>
      <c r="CGP197" s="973"/>
      <c r="CGQ197" s="973"/>
      <c r="CGR197" s="973"/>
      <c r="CGS197" s="973"/>
      <c r="CGT197" s="973"/>
      <c r="CGU197" s="973"/>
      <c r="CGV197" s="973"/>
      <c r="CGW197" s="973"/>
      <c r="CGX197" s="973"/>
      <c r="CGY197" s="973"/>
      <c r="CGZ197" s="973"/>
      <c r="CHA197" s="973"/>
      <c r="CHB197" s="973"/>
      <c r="CHC197" s="973"/>
      <c r="CHD197" s="973"/>
      <c r="CHE197" s="973"/>
      <c r="CHF197" s="973"/>
      <c r="CHG197" s="973"/>
      <c r="CHH197" s="973"/>
      <c r="CHI197" s="973"/>
      <c r="CHJ197" s="973"/>
      <c r="CHK197" s="973"/>
      <c r="CHL197" s="973"/>
      <c r="CHM197" s="973"/>
      <c r="CHN197" s="973"/>
      <c r="CHO197" s="973"/>
      <c r="CHP197" s="973"/>
      <c r="CHQ197" s="973"/>
      <c r="CHR197" s="973"/>
      <c r="CHS197" s="973"/>
      <c r="CHT197" s="973"/>
      <c r="CHU197" s="973"/>
      <c r="CHV197" s="973"/>
      <c r="CHW197" s="973"/>
      <c r="CHX197" s="973"/>
      <c r="CHY197" s="973"/>
      <c r="CHZ197" s="973"/>
      <c r="CIA197" s="973"/>
      <c r="CIB197" s="973"/>
      <c r="CIC197" s="973"/>
      <c r="CID197" s="973"/>
      <c r="CIE197" s="973"/>
      <c r="CIF197" s="973"/>
      <c r="CIG197" s="973"/>
      <c r="CIH197" s="973"/>
      <c r="CII197" s="973"/>
      <c r="CIJ197" s="973"/>
      <c r="CIK197" s="973"/>
      <c r="CIL197" s="973"/>
      <c r="CIM197" s="973"/>
      <c r="CIN197" s="973"/>
      <c r="CIO197" s="973"/>
      <c r="CIP197" s="973"/>
      <c r="CIQ197" s="973"/>
      <c r="CIR197" s="973"/>
      <c r="CIS197" s="973"/>
      <c r="CIT197" s="973"/>
      <c r="CIU197" s="973"/>
      <c r="CIV197" s="973"/>
      <c r="CIW197" s="973"/>
      <c r="CIX197" s="973"/>
      <c r="CIY197" s="973"/>
      <c r="CIZ197" s="973"/>
      <c r="CJA197" s="973"/>
      <c r="CJB197" s="973"/>
      <c r="CJC197" s="973"/>
      <c r="CJD197" s="973"/>
      <c r="CJE197" s="973"/>
      <c r="CJF197" s="973"/>
      <c r="CJG197" s="973"/>
      <c r="CJH197" s="973"/>
      <c r="CJI197" s="973"/>
      <c r="CJJ197" s="973"/>
      <c r="CJK197" s="973"/>
      <c r="CJL197" s="973"/>
      <c r="CJM197" s="973"/>
      <c r="CJN197" s="973"/>
      <c r="CJO197" s="973"/>
      <c r="CJP197" s="973"/>
      <c r="CJQ197" s="973"/>
      <c r="CJR197" s="973"/>
      <c r="CJS197" s="973"/>
      <c r="CJT197" s="973"/>
      <c r="CJU197" s="973"/>
      <c r="CJV197" s="973"/>
      <c r="CJW197" s="973"/>
      <c r="CJX197" s="973"/>
      <c r="CJY197" s="973"/>
      <c r="CJZ197" s="973"/>
      <c r="CKA197" s="973"/>
      <c r="CKB197" s="973"/>
      <c r="CKC197" s="973"/>
      <c r="CKD197" s="973"/>
      <c r="CKE197" s="973"/>
      <c r="CKF197" s="973"/>
      <c r="CKG197" s="973"/>
      <c r="CKH197" s="973"/>
      <c r="CKI197" s="973"/>
      <c r="CKJ197" s="973"/>
      <c r="CKK197" s="973"/>
      <c r="CKL197" s="973"/>
      <c r="CKM197" s="973"/>
      <c r="CKN197" s="973"/>
      <c r="CKO197" s="973"/>
      <c r="CKP197" s="973"/>
      <c r="CKQ197" s="973"/>
      <c r="CKR197" s="973"/>
      <c r="CKS197" s="973"/>
      <c r="CKT197" s="973"/>
      <c r="CKU197" s="973"/>
      <c r="CKV197" s="973"/>
      <c r="CKW197" s="973"/>
      <c r="CKX197" s="973"/>
      <c r="CKY197" s="973"/>
      <c r="CKZ197" s="973"/>
      <c r="CLA197" s="973"/>
      <c r="CLB197" s="973"/>
      <c r="CLC197" s="973"/>
      <c r="CLD197" s="973"/>
      <c r="CLE197" s="973"/>
      <c r="CLF197" s="973"/>
      <c r="CLG197" s="973"/>
      <c r="CLH197" s="973"/>
      <c r="CLI197" s="973"/>
      <c r="CLJ197" s="973"/>
      <c r="CLK197" s="973"/>
      <c r="CLL197" s="973"/>
      <c r="CLM197" s="973"/>
      <c r="CLN197" s="973"/>
      <c r="CLO197" s="973"/>
      <c r="CLP197" s="973"/>
      <c r="CLQ197" s="973"/>
      <c r="CLR197" s="973"/>
      <c r="CLS197" s="973"/>
      <c r="CLT197" s="973"/>
      <c r="CLU197" s="973"/>
      <c r="CLV197" s="973"/>
      <c r="CLW197" s="973"/>
      <c r="CLX197" s="973"/>
      <c r="CLY197" s="973"/>
      <c r="CLZ197" s="973"/>
      <c r="CMA197" s="973"/>
      <c r="CMB197" s="973"/>
      <c r="CMC197" s="973"/>
      <c r="CMD197" s="973"/>
      <c r="CME197" s="973"/>
      <c r="CMF197" s="973"/>
      <c r="CMG197" s="973"/>
      <c r="CMH197" s="973"/>
      <c r="CMI197" s="973"/>
      <c r="CMJ197" s="973"/>
      <c r="CMK197" s="973"/>
      <c r="CML197" s="973"/>
      <c r="CMM197" s="973"/>
      <c r="CMN197" s="973"/>
      <c r="CMO197" s="973"/>
      <c r="CMP197" s="973"/>
      <c r="CMQ197" s="973"/>
      <c r="CMR197" s="973"/>
      <c r="CMS197" s="973"/>
      <c r="CMT197" s="973"/>
      <c r="CMU197" s="973"/>
      <c r="CMV197" s="973"/>
      <c r="CMW197" s="973"/>
      <c r="CMX197" s="973"/>
      <c r="CMY197" s="973"/>
      <c r="CMZ197" s="973"/>
      <c r="CNA197" s="973"/>
      <c r="CNB197" s="973"/>
      <c r="CNC197" s="973"/>
      <c r="CND197" s="973"/>
      <c r="CNE197" s="973"/>
      <c r="CNF197" s="973"/>
      <c r="CNG197" s="973"/>
      <c r="CNH197" s="973"/>
      <c r="CNI197" s="973"/>
      <c r="CNJ197" s="973"/>
      <c r="CNK197" s="973"/>
      <c r="CNL197" s="973"/>
      <c r="CNM197" s="973"/>
      <c r="CNN197" s="973"/>
      <c r="CNO197" s="973"/>
      <c r="CNP197" s="973"/>
      <c r="CNQ197" s="973"/>
      <c r="CNR197" s="973"/>
      <c r="CNS197" s="973"/>
      <c r="CNT197" s="973"/>
      <c r="CNU197" s="973"/>
      <c r="CNV197" s="973"/>
      <c r="CNW197" s="973"/>
      <c r="CNX197" s="973"/>
      <c r="CNY197" s="973"/>
      <c r="CNZ197" s="973"/>
      <c r="COA197" s="973"/>
      <c r="COB197" s="973"/>
      <c r="COC197" s="973"/>
      <c r="COD197" s="973"/>
      <c r="COE197" s="973"/>
      <c r="COF197" s="973"/>
      <c r="COG197" s="973"/>
      <c r="COH197" s="973"/>
      <c r="COI197" s="973"/>
      <c r="COJ197" s="973"/>
      <c r="COK197" s="973"/>
      <c r="COL197" s="973"/>
      <c r="COM197" s="973"/>
      <c r="CON197" s="973"/>
      <c r="COO197" s="973"/>
      <c r="COP197" s="973"/>
      <c r="COQ197" s="973"/>
      <c r="COR197" s="973"/>
      <c r="COS197" s="973"/>
      <c r="COT197" s="973"/>
      <c r="COU197" s="973"/>
      <c r="COV197" s="973"/>
      <c r="COW197" s="973"/>
      <c r="COX197" s="973"/>
      <c r="COY197" s="973"/>
      <c r="COZ197" s="973"/>
      <c r="CPA197" s="973"/>
      <c r="CPB197" s="973"/>
      <c r="CPC197" s="973"/>
      <c r="CPD197" s="973"/>
      <c r="CPE197" s="973"/>
      <c r="CPF197" s="973"/>
      <c r="CPG197" s="973"/>
      <c r="CPH197" s="973"/>
      <c r="CPI197" s="973"/>
      <c r="CPJ197" s="973"/>
      <c r="CPK197" s="973"/>
      <c r="CPL197" s="973"/>
      <c r="CPM197" s="973"/>
      <c r="CPN197" s="973"/>
      <c r="CPO197" s="973"/>
      <c r="CPP197" s="973"/>
      <c r="CPQ197" s="973"/>
      <c r="CPR197" s="973"/>
      <c r="CPS197" s="973"/>
      <c r="CPT197" s="973"/>
      <c r="CPU197" s="973"/>
      <c r="CPV197" s="973"/>
      <c r="CPW197" s="973"/>
      <c r="CPX197" s="973"/>
      <c r="CPY197" s="973"/>
      <c r="CPZ197" s="973"/>
      <c r="CQA197" s="973"/>
      <c r="CQB197" s="973"/>
      <c r="CQC197" s="973"/>
      <c r="CQD197" s="973"/>
      <c r="CQE197" s="973"/>
      <c r="CQF197" s="973"/>
      <c r="CQG197" s="973"/>
      <c r="CQH197" s="973"/>
      <c r="CQI197" s="973"/>
      <c r="CQJ197" s="973"/>
      <c r="CQK197" s="973"/>
      <c r="CQL197" s="973"/>
      <c r="CQM197" s="973"/>
      <c r="CQN197" s="973"/>
      <c r="CQO197" s="973"/>
      <c r="CQP197" s="973"/>
      <c r="CQQ197" s="973"/>
      <c r="CQR197" s="973"/>
      <c r="CQS197" s="973"/>
      <c r="CQT197" s="973"/>
      <c r="CQU197" s="973"/>
      <c r="CQV197" s="973"/>
      <c r="CQW197" s="973"/>
      <c r="CQX197" s="973"/>
      <c r="CQY197" s="973"/>
      <c r="CQZ197" s="973"/>
      <c r="CRA197" s="973"/>
      <c r="CRB197" s="973"/>
      <c r="CRC197" s="973"/>
      <c r="CRD197" s="973"/>
      <c r="CRE197" s="973"/>
      <c r="CRF197" s="973"/>
      <c r="CRG197" s="973"/>
      <c r="CRH197" s="973"/>
      <c r="CRI197" s="973"/>
      <c r="CRJ197" s="973"/>
      <c r="CRK197" s="973"/>
      <c r="CRL197" s="973"/>
      <c r="CRM197" s="973"/>
      <c r="CRN197" s="973"/>
      <c r="CRO197" s="973"/>
      <c r="CRP197" s="973"/>
      <c r="CRQ197" s="973"/>
      <c r="CRR197" s="973"/>
      <c r="CRS197" s="973"/>
      <c r="CRT197" s="973"/>
      <c r="CRU197" s="973"/>
      <c r="CRV197" s="973"/>
      <c r="CRW197" s="973"/>
      <c r="CRX197" s="973"/>
      <c r="CRY197" s="973"/>
      <c r="CRZ197" s="973"/>
      <c r="CSA197" s="973"/>
      <c r="CSB197" s="973"/>
      <c r="CSC197" s="973"/>
      <c r="CSD197" s="973"/>
      <c r="CSE197" s="973"/>
      <c r="CSF197" s="973"/>
      <c r="CSG197" s="973"/>
      <c r="CSH197" s="973"/>
      <c r="CSI197" s="973"/>
      <c r="CSJ197" s="973"/>
      <c r="CSK197" s="973"/>
      <c r="CSL197" s="973"/>
      <c r="CSM197" s="973"/>
      <c r="CSN197" s="973"/>
      <c r="CSO197" s="973"/>
      <c r="CSP197" s="973"/>
      <c r="CSQ197" s="973"/>
      <c r="CSR197" s="973"/>
      <c r="CSS197" s="973"/>
      <c r="CST197" s="973"/>
      <c r="CSU197" s="973"/>
      <c r="CSV197" s="973"/>
      <c r="CSW197" s="973"/>
      <c r="CSX197" s="973"/>
      <c r="CSY197" s="973"/>
      <c r="CSZ197" s="973"/>
      <c r="CTA197" s="973"/>
      <c r="CTB197" s="973"/>
      <c r="CTC197" s="973"/>
      <c r="CTD197" s="973"/>
      <c r="CTE197" s="973"/>
      <c r="CTF197" s="973"/>
      <c r="CTG197" s="973"/>
      <c r="CTH197" s="973"/>
      <c r="CTI197" s="973"/>
      <c r="CTJ197" s="973"/>
      <c r="CTK197" s="973"/>
      <c r="CTL197" s="973"/>
      <c r="CTM197" s="973"/>
      <c r="CTN197" s="973"/>
      <c r="CTO197" s="973"/>
      <c r="CTP197" s="973"/>
      <c r="CTQ197" s="973"/>
      <c r="CTR197" s="973"/>
      <c r="CTS197" s="973"/>
      <c r="CTT197" s="973"/>
      <c r="CTU197" s="973"/>
      <c r="CTV197" s="973"/>
      <c r="CTW197" s="973"/>
      <c r="CTX197" s="973"/>
      <c r="CTY197" s="973"/>
      <c r="CTZ197" s="973"/>
      <c r="CUA197" s="973"/>
      <c r="CUB197" s="973"/>
      <c r="CUC197" s="973"/>
      <c r="CUD197" s="973"/>
      <c r="CUE197" s="973"/>
      <c r="CUF197" s="973"/>
      <c r="CUG197" s="973"/>
      <c r="CUH197" s="973"/>
      <c r="CUI197" s="973"/>
      <c r="CUJ197" s="973"/>
      <c r="CUK197" s="973"/>
      <c r="CUL197" s="973"/>
      <c r="CUM197" s="973"/>
      <c r="CUN197" s="973"/>
      <c r="CUO197" s="973"/>
      <c r="CUP197" s="973"/>
      <c r="CUQ197" s="973"/>
      <c r="CUR197" s="973"/>
      <c r="CUS197" s="973"/>
      <c r="CUT197" s="973"/>
      <c r="CUU197" s="973"/>
      <c r="CUV197" s="973"/>
      <c r="CUW197" s="973"/>
      <c r="CUX197" s="973"/>
      <c r="CUY197" s="973"/>
      <c r="CUZ197" s="973"/>
      <c r="CVA197" s="973"/>
      <c r="CVB197" s="973"/>
      <c r="CVC197" s="973"/>
      <c r="CVD197" s="973"/>
      <c r="CVE197" s="973"/>
      <c r="CVF197" s="973"/>
      <c r="CVG197" s="973"/>
      <c r="CVH197" s="973"/>
      <c r="CVI197" s="973"/>
      <c r="CVJ197" s="973"/>
      <c r="CVK197" s="973"/>
      <c r="CVL197" s="973"/>
      <c r="CVM197" s="973"/>
      <c r="CVN197" s="973"/>
      <c r="CVO197" s="973"/>
      <c r="CVP197" s="973"/>
      <c r="CVQ197" s="973"/>
      <c r="CVR197" s="973"/>
      <c r="CVS197" s="973"/>
      <c r="CVT197" s="973"/>
      <c r="CVU197" s="973"/>
      <c r="CVV197" s="973"/>
      <c r="CVW197" s="973"/>
      <c r="CVX197" s="973"/>
      <c r="CVY197" s="973"/>
      <c r="CVZ197" s="973"/>
      <c r="CWA197" s="973"/>
      <c r="CWB197" s="973"/>
      <c r="CWC197" s="973"/>
      <c r="CWD197" s="973"/>
      <c r="CWE197" s="973"/>
      <c r="CWF197" s="973"/>
      <c r="CWG197" s="973"/>
      <c r="CWH197" s="973"/>
      <c r="CWI197" s="973"/>
      <c r="CWJ197" s="973"/>
      <c r="CWK197" s="973"/>
      <c r="CWL197" s="973"/>
      <c r="CWM197" s="973"/>
      <c r="CWN197" s="973"/>
      <c r="CWO197" s="973"/>
      <c r="CWP197" s="973"/>
      <c r="CWQ197" s="973"/>
      <c r="CWR197" s="973"/>
      <c r="CWS197" s="973"/>
      <c r="CWT197" s="973"/>
      <c r="CWU197" s="973"/>
      <c r="CWV197" s="973"/>
      <c r="CWW197" s="973"/>
      <c r="CWX197" s="973"/>
      <c r="CWY197" s="973"/>
      <c r="CWZ197" s="973"/>
      <c r="CXA197" s="973"/>
      <c r="CXB197" s="973"/>
      <c r="CXC197" s="973"/>
      <c r="CXD197" s="973"/>
      <c r="CXE197" s="973"/>
      <c r="CXF197" s="973"/>
      <c r="CXG197" s="973"/>
      <c r="CXH197" s="973"/>
      <c r="CXI197" s="973"/>
      <c r="CXJ197" s="973"/>
      <c r="CXK197" s="973"/>
      <c r="CXL197" s="973"/>
      <c r="CXM197" s="973"/>
      <c r="CXN197" s="973"/>
      <c r="CXO197" s="973"/>
      <c r="CXP197" s="973"/>
      <c r="CXQ197" s="973"/>
      <c r="CXR197" s="973"/>
      <c r="CXS197" s="973"/>
      <c r="CXT197" s="973"/>
      <c r="CXU197" s="973"/>
      <c r="CXV197" s="973"/>
      <c r="CXW197" s="973"/>
      <c r="CXX197" s="973"/>
      <c r="CXY197" s="973"/>
      <c r="CXZ197" s="973"/>
      <c r="CYA197" s="973"/>
      <c r="CYB197" s="973"/>
      <c r="CYC197" s="973"/>
      <c r="CYD197" s="973"/>
      <c r="CYE197" s="973"/>
      <c r="CYF197" s="973"/>
      <c r="CYG197" s="973"/>
      <c r="CYH197" s="973"/>
      <c r="CYI197" s="973"/>
      <c r="CYJ197" s="973"/>
      <c r="CYK197" s="973"/>
      <c r="CYL197" s="973"/>
      <c r="CYM197" s="973"/>
      <c r="CYN197" s="973"/>
      <c r="CYO197" s="973"/>
      <c r="CYP197" s="973"/>
      <c r="CYQ197" s="973"/>
      <c r="CYR197" s="973"/>
      <c r="CYS197" s="973"/>
      <c r="CYT197" s="973"/>
      <c r="CYU197" s="973"/>
      <c r="CYV197" s="973"/>
      <c r="CYW197" s="973"/>
      <c r="CYX197" s="973"/>
      <c r="CYY197" s="973"/>
      <c r="CYZ197" s="973"/>
      <c r="CZA197" s="973"/>
      <c r="CZB197" s="973"/>
      <c r="CZC197" s="973"/>
      <c r="CZD197" s="973"/>
      <c r="CZE197" s="973"/>
      <c r="CZF197" s="973"/>
      <c r="CZG197" s="973"/>
      <c r="CZH197" s="973"/>
      <c r="CZI197" s="973"/>
      <c r="CZJ197" s="973"/>
      <c r="CZK197" s="973"/>
      <c r="CZL197" s="973"/>
      <c r="CZM197" s="973"/>
      <c r="CZN197" s="973"/>
      <c r="CZO197" s="973"/>
      <c r="CZP197" s="973"/>
      <c r="CZQ197" s="973"/>
      <c r="CZR197" s="973"/>
      <c r="CZS197" s="973"/>
      <c r="CZT197" s="973"/>
      <c r="CZU197" s="973"/>
      <c r="CZV197" s="973"/>
      <c r="CZW197" s="973"/>
      <c r="CZX197" s="973"/>
      <c r="CZY197" s="973"/>
      <c r="CZZ197" s="973"/>
      <c r="DAA197" s="973"/>
      <c r="DAB197" s="973"/>
      <c r="DAC197" s="973"/>
      <c r="DAD197" s="973"/>
      <c r="DAE197" s="973"/>
      <c r="DAF197" s="973"/>
      <c r="DAG197" s="973"/>
      <c r="DAH197" s="973"/>
      <c r="DAI197" s="973"/>
      <c r="DAJ197" s="973"/>
      <c r="DAK197" s="973"/>
      <c r="DAL197" s="973"/>
      <c r="DAM197" s="973"/>
      <c r="DAN197" s="973"/>
      <c r="DAO197" s="973"/>
      <c r="DAP197" s="973"/>
      <c r="DAQ197" s="973"/>
      <c r="DAR197" s="973"/>
      <c r="DAS197" s="973"/>
      <c r="DAT197" s="973"/>
      <c r="DAU197" s="973"/>
      <c r="DAV197" s="973"/>
      <c r="DAW197" s="973"/>
      <c r="DAX197" s="973"/>
      <c r="DAY197" s="973"/>
      <c r="DAZ197" s="973"/>
      <c r="DBA197" s="973"/>
      <c r="DBB197" s="973"/>
      <c r="DBC197" s="973"/>
      <c r="DBD197" s="973"/>
      <c r="DBE197" s="973"/>
      <c r="DBF197" s="973"/>
      <c r="DBG197" s="973"/>
      <c r="DBH197" s="973"/>
      <c r="DBI197" s="973"/>
      <c r="DBJ197" s="973"/>
      <c r="DBK197" s="973"/>
      <c r="DBL197" s="973"/>
      <c r="DBM197" s="973"/>
      <c r="DBN197" s="973"/>
      <c r="DBO197" s="973"/>
      <c r="DBP197" s="973"/>
      <c r="DBQ197" s="973"/>
      <c r="DBR197" s="973"/>
      <c r="DBS197" s="973"/>
      <c r="DBT197" s="973"/>
      <c r="DBU197" s="973"/>
      <c r="DBV197" s="973"/>
      <c r="DBW197" s="973"/>
      <c r="DBX197" s="973"/>
      <c r="DBY197" s="973"/>
      <c r="DBZ197" s="973"/>
      <c r="DCA197" s="973"/>
      <c r="DCB197" s="973"/>
      <c r="DCC197" s="973"/>
      <c r="DCD197" s="973"/>
      <c r="DCE197" s="973"/>
      <c r="DCF197" s="973"/>
      <c r="DCG197" s="973"/>
      <c r="DCH197" s="973"/>
      <c r="DCI197" s="973"/>
      <c r="DCJ197" s="973"/>
      <c r="DCK197" s="973"/>
      <c r="DCL197" s="973"/>
      <c r="DCM197" s="973"/>
      <c r="DCN197" s="973"/>
      <c r="DCO197" s="973"/>
      <c r="DCP197" s="973"/>
      <c r="DCQ197" s="973"/>
      <c r="DCR197" s="973"/>
      <c r="DCS197" s="973"/>
      <c r="DCT197" s="973"/>
      <c r="DCU197" s="973"/>
      <c r="DCV197" s="973"/>
      <c r="DCW197" s="973"/>
      <c r="DCX197" s="973"/>
      <c r="DCY197" s="973"/>
      <c r="DCZ197" s="973"/>
      <c r="DDA197" s="973"/>
      <c r="DDB197" s="973"/>
      <c r="DDC197" s="973"/>
      <c r="DDD197" s="973"/>
      <c r="DDE197" s="973"/>
      <c r="DDF197" s="973"/>
      <c r="DDG197" s="973"/>
      <c r="DDH197" s="973"/>
      <c r="DDI197" s="973"/>
      <c r="DDJ197" s="973"/>
      <c r="DDK197" s="973"/>
      <c r="DDL197" s="973"/>
      <c r="DDM197" s="973"/>
      <c r="DDN197" s="973"/>
      <c r="DDO197" s="973"/>
      <c r="DDP197" s="973"/>
      <c r="DDQ197" s="973"/>
      <c r="DDR197" s="973"/>
      <c r="DDS197" s="973"/>
      <c r="DDT197" s="973"/>
      <c r="DDU197" s="973"/>
      <c r="DDV197" s="973"/>
      <c r="DDW197" s="973"/>
      <c r="DDX197" s="973"/>
      <c r="DDY197" s="973"/>
      <c r="DDZ197" s="973"/>
      <c r="DEA197" s="973"/>
      <c r="DEB197" s="973"/>
      <c r="DEC197" s="973"/>
      <c r="DED197" s="973"/>
      <c r="DEE197" s="973"/>
      <c r="DEF197" s="973"/>
      <c r="DEG197" s="973"/>
      <c r="DEH197" s="973"/>
      <c r="DEI197" s="973"/>
      <c r="DEJ197" s="973"/>
      <c r="DEK197" s="973"/>
      <c r="DEL197" s="973"/>
      <c r="DEM197" s="973"/>
      <c r="DEN197" s="973"/>
      <c r="DEO197" s="973"/>
      <c r="DEP197" s="973"/>
      <c r="DEQ197" s="973"/>
      <c r="DER197" s="973"/>
      <c r="DES197" s="973"/>
      <c r="DET197" s="973"/>
      <c r="DEU197" s="973"/>
      <c r="DEV197" s="973"/>
      <c r="DEW197" s="973"/>
      <c r="DEX197" s="973"/>
      <c r="DEY197" s="973"/>
      <c r="DEZ197" s="973"/>
      <c r="DFA197" s="973"/>
      <c r="DFB197" s="973"/>
      <c r="DFC197" s="973"/>
      <c r="DFD197" s="973"/>
      <c r="DFE197" s="973"/>
      <c r="DFF197" s="973"/>
      <c r="DFG197" s="973"/>
      <c r="DFH197" s="973"/>
      <c r="DFI197" s="973"/>
      <c r="DFJ197" s="973"/>
      <c r="DFK197" s="973"/>
      <c r="DFL197" s="973"/>
      <c r="DFM197" s="973"/>
      <c r="DFN197" s="973"/>
      <c r="DFO197" s="973"/>
      <c r="DFP197" s="973"/>
      <c r="DFQ197" s="973"/>
      <c r="DFR197" s="973"/>
      <c r="DFS197" s="973"/>
      <c r="DFT197" s="973"/>
      <c r="DFU197" s="973"/>
      <c r="DFV197" s="973"/>
      <c r="DFW197" s="973"/>
      <c r="DFX197" s="973"/>
      <c r="DFY197" s="973"/>
      <c r="DFZ197" s="973"/>
      <c r="DGA197" s="973"/>
      <c r="DGB197" s="973"/>
      <c r="DGC197" s="973"/>
      <c r="DGD197" s="973"/>
      <c r="DGE197" s="973"/>
      <c r="DGF197" s="973"/>
      <c r="DGG197" s="973"/>
      <c r="DGH197" s="973"/>
      <c r="DGI197" s="973"/>
      <c r="DGJ197" s="973"/>
      <c r="DGK197" s="973"/>
      <c r="DGL197" s="973"/>
      <c r="DGM197" s="973"/>
      <c r="DGN197" s="973"/>
      <c r="DGO197" s="973"/>
      <c r="DGP197" s="973"/>
      <c r="DGQ197" s="973"/>
      <c r="DGR197" s="973"/>
      <c r="DGS197" s="973"/>
      <c r="DGT197" s="973"/>
      <c r="DGU197" s="973"/>
      <c r="DGV197" s="973"/>
      <c r="DGW197" s="973"/>
      <c r="DGX197" s="973"/>
      <c r="DGY197" s="973"/>
      <c r="DGZ197" s="973"/>
      <c r="DHA197" s="973"/>
      <c r="DHB197" s="973"/>
      <c r="DHC197" s="973"/>
      <c r="DHD197" s="973"/>
      <c r="DHE197" s="973"/>
      <c r="DHF197" s="973"/>
      <c r="DHG197" s="973"/>
      <c r="DHH197" s="973"/>
      <c r="DHI197" s="973"/>
      <c r="DHJ197" s="973"/>
      <c r="DHK197" s="973"/>
      <c r="DHL197" s="973"/>
      <c r="DHM197" s="973"/>
      <c r="DHN197" s="973"/>
      <c r="DHO197" s="973"/>
      <c r="DHP197" s="973"/>
      <c r="DHQ197" s="973"/>
      <c r="DHR197" s="973"/>
      <c r="DHS197" s="973"/>
      <c r="DHT197" s="973"/>
      <c r="DHU197" s="973"/>
      <c r="DHV197" s="973"/>
      <c r="DHW197" s="973"/>
      <c r="DHX197" s="973"/>
      <c r="DHY197" s="973"/>
      <c r="DHZ197" s="973"/>
      <c r="DIA197" s="973"/>
      <c r="DIB197" s="973"/>
      <c r="DIC197" s="973"/>
      <c r="DID197" s="973"/>
      <c r="DIE197" s="973"/>
      <c r="DIF197" s="973"/>
      <c r="DIG197" s="973"/>
      <c r="DIH197" s="973"/>
      <c r="DII197" s="973"/>
      <c r="DIJ197" s="973"/>
      <c r="DIK197" s="973"/>
      <c r="DIL197" s="973"/>
      <c r="DIM197" s="973"/>
      <c r="DIN197" s="973"/>
      <c r="DIO197" s="973"/>
      <c r="DIP197" s="973"/>
      <c r="DIQ197" s="973"/>
      <c r="DIR197" s="973"/>
      <c r="DIS197" s="973"/>
      <c r="DIT197" s="973"/>
      <c r="DIU197" s="973"/>
      <c r="DIV197" s="973"/>
      <c r="DIW197" s="973"/>
      <c r="DIX197" s="973"/>
      <c r="DIY197" s="973"/>
      <c r="DIZ197" s="973"/>
      <c r="DJA197" s="973"/>
      <c r="DJB197" s="973"/>
      <c r="DJC197" s="973"/>
      <c r="DJD197" s="973"/>
      <c r="DJE197" s="973"/>
      <c r="DJF197" s="973"/>
      <c r="DJG197" s="973"/>
      <c r="DJH197" s="973"/>
      <c r="DJI197" s="973"/>
      <c r="DJJ197" s="973"/>
      <c r="DJK197" s="973"/>
      <c r="DJL197" s="973"/>
      <c r="DJM197" s="973"/>
      <c r="DJN197" s="973"/>
      <c r="DJO197" s="973"/>
      <c r="DJP197" s="973"/>
      <c r="DJQ197" s="973"/>
      <c r="DJR197" s="973"/>
      <c r="DJS197" s="973"/>
      <c r="DJT197" s="973"/>
      <c r="DJU197" s="973"/>
      <c r="DJV197" s="973"/>
      <c r="DJW197" s="973"/>
      <c r="DJX197" s="973"/>
      <c r="DJY197" s="973"/>
      <c r="DJZ197" s="973"/>
      <c r="DKA197" s="973"/>
      <c r="DKB197" s="973"/>
      <c r="DKC197" s="973"/>
      <c r="DKD197" s="973"/>
      <c r="DKE197" s="973"/>
      <c r="DKF197" s="973"/>
      <c r="DKG197" s="973"/>
      <c r="DKH197" s="973"/>
      <c r="DKI197" s="973"/>
      <c r="DKJ197" s="973"/>
      <c r="DKK197" s="973"/>
      <c r="DKL197" s="973"/>
      <c r="DKM197" s="973"/>
      <c r="DKN197" s="973"/>
      <c r="DKO197" s="973"/>
      <c r="DKP197" s="973"/>
      <c r="DKQ197" s="973"/>
      <c r="DKR197" s="973"/>
      <c r="DKS197" s="973"/>
      <c r="DKT197" s="973"/>
      <c r="DKU197" s="973"/>
      <c r="DKV197" s="973"/>
      <c r="DKW197" s="973"/>
      <c r="DKX197" s="973"/>
      <c r="DKY197" s="973"/>
      <c r="DKZ197" s="973"/>
      <c r="DLA197" s="973"/>
      <c r="DLB197" s="973"/>
      <c r="DLC197" s="973"/>
      <c r="DLD197" s="973"/>
      <c r="DLE197" s="973"/>
      <c r="DLF197" s="973"/>
      <c r="DLG197" s="973"/>
      <c r="DLH197" s="973"/>
      <c r="DLI197" s="973"/>
      <c r="DLJ197" s="973"/>
      <c r="DLK197" s="973"/>
      <c r="DLL197" s="973"/>
      <c r="DLM197" s="973"/>
      <c r="DLN197" s="973"/>
      <c r="DLO197" s="973"/>
      <c r="DLP197" s="973"/>
      <c r="DLQ197" s="973"/>
      <c r="DLR197" s="973"/>
      <c r="DLS197" s="973"/>
      <c r="DLT197" s="973"/>
      <c r="DLU197" s="973"/>
      <c r="DLV197" s="973"/>
      <c r="DLW197" s="973"/>
      <c r="DLX197" s="973"/>
      <c r="DLY197" s="973"/>
      <c r="DLZ197" s="973"/>
      <c r="DMA197" s="973"/>
      <c r="DMB197" s="973"/>
      <c r="DMC197" s="973"/>
      <c r="DMD197" s="973"/>
      <c r="DME197" s="973"/>
      <c r="DMF197" s="973"/>
      <c r="DMG197" s="973"/>
      <c r="DMH197" s="973"/>
      <c r="DMI197" s="973"/>
      <c r="DMJ197" s="973"/>
      <c r="DMK197" s="973"/>
      <c r="DML197" s="973"/>
      <c r="DMM197" s="973"/>
      <c r="DMN197" s="973"/>
      <c r="DMO197" s="973"/>
      <c r="DMP197" s="973"/>
      <c r="DMQ197" s="973"/>
      <c r="DMR197" s="973"/>
      <c r="DMS197" s="973"/>
      <c r="DMT197" s="973"/>
      <c r="DMU197" s="973"/>
      <c r="DMV197" s="973"/>
      <c r="DMW197" s="973"/>
      <c r="DMX197" s="973"/>
      <c r="DMY197" s="973"/>
      <c r="DMZ197" s="973"/>
      <c r="DNA197" s="973"/>
      <c r="DNB197" s="973"/>
      <c r="DNC197" s="973"/>
      <c r="DND197" s="973"/>
      <c r="DNE197" s="973"/>
      <c r="DNF197" s="973"/>
      <c r="DNG197" s="973"/>
      <c r="DNH197" s="973"/>
      <c r="DNI197" s="973"/>
      <c r="DNJ197" s="973"/>
      <c r="DNK197" s="973"/>
      <c r="DNL197" s="973"/>
      <c r="DNM197" s="973"/>
      <c r="DNN197" s="973"/>
      <c r="DNO197" s="973"/>
      <c r="DNP197" s="973"/>
      <c r="DNQ197" s="973"/>
      <c r="DNR197" s="973"/>
      <c r="DNS197" s="973"/>
      <c r="DNT197" s="973"/>
      <c r="DNU197" s="973"/>
      <c r="DNV197" s="973"/>
      <c r="DNW197" s="973"/>
      <c r="DNX197" s="973"/>
      <c r="DNY197" s="973"/>
      <c r="DNZ197" s="973"/>
      <c r="DOA197" s="973"/>
      <c r="DOB197" s="973"/>
      <c r="DOC197" s="973"/>
      <c r="DOD197" s="973"/>
      <c r="DOE197" s="973"/>
      <c r="DOF197" s="973"/>
      <c r="DOG197" s="973"/>
      <c r="DOH197" s="973"/>
      <c r="DOI197" s="973"/>
      <c r="DOJ197" s="973"/>
      <c r="DOK197" s="973"/>
      <c r="DOL197" s="973"/>
      <c r="DOM197" s="973"/>
      <c r="DON197" s="973"/>
      <c r="DOO197" s="973"/>
      <c r="DOP197" s="973"/>
      <c r="DOQ197" s="973"/>
      <c r="DOR197" s="973"/>
      <c r="DOS197" s="973"/>
      <c r="DOT197" s="973"/>
      <c r="DOU197" s="973"/>
      <c r="DOV197" s="973"/>
      <c r="DOW197" s="973"/>
      <c r="DOX197" s="973"/>
      <c r="DOY197" s="973"/>
      <c r="DOZ197" s="973"/>
      <c r="DPA197" s="973"/>
      <c r="DPB197" s="973"/>
      <c r="DPC197" s="973"/>
      <c r="DPD197" s="973"/>
      <c r="DPE197" s="973"/>
      <c r="DPF197" s="973"/>
      <c r="DPG197" s="973"/>
      <c r="DPH197" s="973"/>
      <c r="DPI197" s="973"/>
      <c r="DPJ197" s="973"/>
      <c r="DPK197" s="973"/>
      <c r="DPL197" s="973"/>
      <c r="DPM197" s="973"/>
      <c r="DPN197" s="973"/>
      <c r="DPO197" s="973"/>
      <c r="DPP197" s="973"/>
      <c r="DPQ197" s="973"/>
      <c r="DPR197" s="973"/>
      <c r="DPS197" s="973"/>
      <c r="DPT197" s="973"/>
      <c r="DPU197" s="973"/>
      <c r="DPV197" s="973"/>
      <c r="DPW197" s="973"/>
      <c r="DPX197" s="973"/>
      <c r="DPY197" s="973"/>
      <c r="DPZ197" s="973"/>
      <c r="DQA197" s="973"/>
      <c r="DQB197" s="973"/>
      <c r="DQC197" s="973"/>
      <c r="DQD197" s="973"/>
      <c r="DQE197" s="973"/>
      <c r="DQF197" s="973"/>
      <c r="DQG197" s="973"/>
      <c r="DQH197" s="973"/>
      <c r="DQI197" s="973"/>
      <c r="DQJ197" s="973"/>
      <c r="DQK197" s="973"/>
      <c r="DQL197" s="973"/>
      <c r="DQM197" s="973"/>
      <c r="DQN197" s="973"/>
      <c r="DQO197" s="973"/>
      <c r="DQP197" s="973"/>
      <c r="DQQ197" s="973"/>
      <c r="DQR197" s="973"/>
      <c r="DQS197" s="973"/>
      <c r="DQT197" s="973"/>
      <c r="DQU197" s="973"/>
      <c r="DQV197" s="973"/>
      <c r="DQW197" s="973"/>
      <c r="DQX197" s="973"/>
      <c r="DQY197" s="973"/>
      <c r="DQZ197" s="973"/>
      <c r="DRA197" s="973"/>
      <c r="DRB197" s="973"/>
      <c r="DRC197" s="973"/>
      <c r="DRD197" s="973"/>
      <c r="DRE197" s="973"/>
      <c r="DRF197" s="973"/>
      <c r="DRG197" s="973"/>
      <c r="DRH197" s="973"/>
      <c r="DRI197" s="973"/>
      <c r="DRJ197" s="973"/>
      <c r="DRK197" s="973"/>
      <c r="DRL197" s="973"/>
      <c r="DRM197" s="973"/>
      <c r="DRN197" s="973"/>
      <c r="DRO197" s="973"/>
      <c r="DRP197" s="973"/>
      <c r="DRQ197" s="973"/>
      <c r="DRR197" s="973"/>
      <c r="DRS197" s="973"/>
      <c r="DRT197" s="973"/>
      <c r="DRU197" s="973"/>
      <c r="DRV197" s="973"/>
      <c r="DRW197" s="973"/>
      <c r="DRX197" s="973"/>
      <c r="DRY197" s="973"/>
      <c r="DRZ197" s="973"/>
      <c r="DSA197" s="973"/>
      <c r="DSB197" s="973"/>
      <c r="DSC197" s="973"/>
      <c r="DSD197" s="973"/>
      <c r="DSE197" s="973"/>
      <c r="DSF197" s="973"/>
      <c r="DSG197" s="973"/>
      <c r="DSH197" s="973"/>
      <c r="DSI197" s="973"/>
      <c r="DSJ197" s="973"/>
      <c r="DSK197" s="973"/>
      <c r="DSL197" s="973"/>
      <c r="DSM197" s="973"/>
      <c r="DSN197" s="973"/>
      <c r="DSO197" s="973"/>
      <c r="DSP197" s="973"/>
      <c r="DSQ197" s="973"/>
      <c r="DSR197" s="973"/>
      <c r="DSS197" s="973"/>
      <c r="DST197" s="973"/>
      <c r="DSU197" s="973"/>
      <c r="DSV197" s="973"/>
      <c r="DSW197" s="973"/>
      <c r="DSX197" s="973"/>
      <c r="DSY197" s="973"/>
      <c r="DSZ197" s="973"/>
      <c r="DTA197" s="973"/>
      <c r="DTB197" s="973"/>
      <c r="DTC197" s="973"/>
      <c r="DTD197" s="973"/>
      <c r="DTE197" s="973"/>
      <c r="DTF197" s="973"/>
      <c r="DTG197" s="973"/>
      <c r="DTH197" s="973"/>
      <c r="DTI197" s="973"/>
      <c r="DTJ197" s="973"/>
      <c r="DTK197" s="973"/>
      <c r="DTL197" s="973"/>
      <c r="DTM197" s="973"/>
      <c r="DTN197" s="973"/>
      <c r="DTO197" s="973"/>
      <c r="DTP197" s="973"/>
      <c r="DTQ197" s="973"/>
      <c r="DTR197" s="973"/>
      <c r="DTS197" s="973"/>
      <c r="DTT197" s="973"/>
      <c r="DTU197" s="973"/>
      <c r="DTV197" s="973"/>
      <c r="DTW197" s="973"/>
      <c r="DTX197" s="973"/>
      <c r="DTY197" s="973"/>
      <c r="DTZ197" s="973"/>
      <c r="DUA197" s="973"/>
      <c r="DUB197" s="973"/>
      <c r="DUC197" s="973"/>
      <c r="DUD197" s="973"/>
      <c r="DUE197" s="973"/>
      <c r="DUF197" s="973"/>
      <c r="DUG197" s="973"/>
      <c r="DUH197" s="973"/>
      <c r="DUI197" s="973"/>
      <c r="DUJ197" s="973"/>
      <c r="DUK197" s="973"/>
      <c r="DUL197" s="973"/>
      <c r="DUM197" s="973"/>
      <c r="DUN197" s="973"/>
      <c r="DUO197" s="973"/>
      <c r="DUP197" s="973"/>
      <c r="DUQ197" s="973"/>
      <c r="DUR197" s="973"/>
      <c r="DUS197" s="973"/>
      <c r="DUT197" s="973"/>
      <c r="DUU197" s="973"/>
      <c r="DUV197" s="973"/>
      <c r="DUW197" s="973"/>
      <c r="DUX197" s="973"/>
      <c r="DUY197" s="973"/>
      <c r="DUZ197" s="973"/>
      <c r="DVA197" s="973"/>
      <c r="DVB197" s="973"/>
      <c r="DVC197" s="973"/>
      <c r="DVD197" s="973"/>
      <c r="DVE197" s="973"/>
      <c r="DVF197" s="973"/>
      <c r="DVG197" s="973"/>
      <c r="DVH197" s="973"/>
      <c r="DVI197" s="973"/>
      <c r="DVJ197" s="973"/>
      <c r="DVK197" s="973"/>
      <c r="DVL197" s="973"/>
      <c r="DVM197" s="973"/>
      <c r="DVN197" s="973"/>
      <c r="DVO197" s="973"/>
      <c r="DVP197" s="973"/>
      <c r="DVQ197" s="973"/>
      <c r="DVR197" s="973"/>
      <c r="DVS197" s="973"/>
      <c r="DVT197" s="973"/>
      <c r="DVU197" s="973"/>
      <c r="DVV197" s="973"/>
      <c r="DVW197" s="973"/>
      <c r="DVX197" s="973"/>
      <c r="DVY197" s="973"/>
      <c r="DVZ197" s="973"/>
      <c r="DWA197" s="973"/>
      <c r="DWB197" s="973"/>
      <c r="DWC197" s="973"/>
      <c r="DWD197" s="973"/>
      <c r="DWE197" s="973"/>
      <c r="DWF197" s="973"/>
      <c r="DWG197" s="973"/>
      <c r="DWH197" s="973"/>
      <c r="DWI197" s="973"/>
      <c r="DWJ197" s="973"/>
      <c r="DWK197" s="973"/>
      <c r="DWL197" s="973"/>
      <c r="DWM197" s="973"/>
      <c r="DWN197" s="973"/>
      <c r="DWO197" s="973"/>
      <c r="DWP197" s="973"/>
      <c r="DWQ197" s="973"/>
      <c r="DWR197" s="973"/>
      <c r="DWS197" s="973"/>
      <c r="DWT197" s="973"/>
      <c r="DWU197" s="973"/>
      <c r="DWV197" s="973"/>
      <c r="DWW197" s="973"/>
      <c r="DWX197" s="973"/>
      <c r="DWY197" s="973"/>
      <c r="DWZ197" s="973"/>
      <c r="DXA197" s="973"/>
      <c r="DXB197" s="973"/>
      <c r="DXC197" s="973"/>
      <c r="DXD197" s="973"/>
      <c r="DXE197" s="973"/>
      <c r="DXF197" s="973"/>
      <c r="DXG197" s="973"/>
      <c r="DXH197" s="973"/>
      <c r="DXI197" s="973"/>
      <c r="DXJ197" s="973"/>
      <c r="DXK197" s="973"/>
      <c r="DXL197" s="973"/>
      <c r="DXM197" s="973"/>
      <c r="DXN197" s="973"/>
      <c r="DXO197" s="973"/>
      <c r="DXP197" s="973"/>
      <c r="DXQ197" s="973"/>
      <c r="DXR197" s="973"/>
      <c r="DXS197" s="973"/>
      <c r="DXT197" s="973"/>
      <c r="DXU197" s="973"/>
      <c r="DXV197" s="973"/>
      <c r="DXW197" s="973"/>
      <c r="DXX197" s="973"/>
      <c r="DXY197" s="973"/>
      <c r="DXZ197" s="973"/>
      <c r="DYA197" s="973"/>
      <c r="DYB197" s="973"/>
      <c r="DYC197" s="973"/>
      <c r="DYD197" s="973"/>
      <c r="DYE197" s="973"/>
      <c r="DYF197" s="973"/>
      <c r="DYG197" s="973"/>
      <c r="DYH197" s="973"/>
      <c r="DYI197" s="973"/>
      <c r="DYJ197" s="973"/>
      <c r="DYK197" s="973"/>
      <c r="DYL197" s="973"/>
      <c r="DYM197" s="973"/>
      <c r="DYN197" s="973"/>
      <c r="DYO197" s="973"/>
      <c r="DYP197" s="973"/>
      <c r="DYQ197" s="973"/>
      <c r="DYR197" s="973"/>
      <c r="DYS197" s="973"/>
      <c r="DYT197" s="973"/>
      <c r="DYU197" s="973"/>
      <c r="DYV197" s="973"/>
      <c r="DYW197" s="973"/>
      <c r="DYX197" s="973"/>
      <c r="DYY197" s="973"/>
      <c r="DYZ197" s="973"/>
      <c r="DZA197" s="973"/>
      <c r="DZB197" s="973"/>
      <c r="DZC197" s="973"/>
      <c r="DZD197" s="973"/>
      <c r="DZE197" s="973"/>
      <c r="DZF197" s="973"/>
      <c r="DZG197" s="973"/>
      <c r="DZH197" s="973"/>
      <c r="DZI197" s="973"/>
      <c r="DZJ197" s="973"/>
      <c r="DZK197" s="973"/>
      <c r="DZL197" s="973"/>
      <c r="DZM197" s="973"/>
      <c r="DZN197" s="973"/>
      <c r="DZO197" s="973"/>
      <c r="DZP197" s="973"/>
      <c r="DZQ197" s="973"/>
      <c r="DZR197" s="973"/>
      <c r="DZS197" s="973"/>
      <c r="DZT197" s="973"/>
      <c r="DZU197" s="973"/>
      <c r="DZV197" s="973"/>
      <c r="DZW197" s="973"/>
      <c r="DZX197" s="973"/>
      <c r="DZY197" s="973"/>
      <c r="DZZ197" s="973"/>
      <c r="EAA197" s="973"/>
      <c r="EAB197" s="973"/>
      <c r="EAC197" s="973"/>
      <c r="EAD197" s="973"/>
      <c r="EAE197" s="973"/>
      <c r="EAF197" s="973"/>
      <c r="EAG197" s="973"/>
      <c r="EAH197" s="973"/>
      <c r="EAI197" s="973"/>
      <c r="EAJ197" s="973"/>
      <c r="EAK197" s="973"/>
      <c r="EAL197" s="973"/>
      <c r="EAM197" s="973"/>
      <c r="EAN197" s="973"/>
      <c r="EAO197" s="973"/>
      <c r="EAP197" s="973"/>
      <c r="EAQ197" s="973"/>
      <c r="EAR197" s="973"/>
      <c r="EAS197" s="973"/>
      <c r="EAT197" s="973"/>
      <c r="EAU197" s="973"/>
      <c r="EAV197" s="973"/>
      <c r="EAW197" s="973"/>
      <c r="EAX197" s="973"/>
      <c r="EAY197" s="973"/>
      <c r="EAZ197" s="973"/>
      <c r="EBA197" s="973"/>
      <c r="EBB197" s="973"/>
      <c r="EBC197" s="973"/>
      <c r="EBD197" s="973"/>
      <c r="EBE197" s="973"/>
      <c r="EBF197" s="973"/>
      <c r="EBG197" s="973"/>
      <c r="EBH197" s="973"/>
      <c r="EBI197" s="973"/>
      <c r="EBJ197" s="973"/>
      <c r="EBK197" s="973"/>
      <c r="EBL197" s="973"/>
      <c r="EBM197" s="973"/>
      <c r="EBN197" s="973"/>
      <c r="EBO197" s="973"/>
      <c r="EBP197" s="973"/>
      <c r="EBQ197" s="973"/>
      <c r="EBR197" s="973"/>
      <c r="EBS197" s="973"/>
      <c r="EBT197" s="973"/>
      <c r="EBU197" s="973"/>
      <c r="EBV197" s="973"/>
      <c r="EBW197" s="973"/>
      <c r="EBX197" s="973"/>
      <c r="EBY197" s="973"/>
      <c r="EBZ197" s="973"/>
      <c r="ECA197" s="973"/>
      <c r="ECB197" s="973"/>
      <c r="ECC197" s="973"/>
      <c r="ECD197" s="973"/>
      <c r="ECE197" s="973"/>
      <c r="ECF197" s="973"/>
      <c r="ECG197" s="973"/>
      <c r="ECH197" s="973"/>
      <c r="ECI197" s="973"/>
      <c r="ECJ197" s="973"/>
      <c r="ECK197" s="973"/>
      <c r="ECL197" s="973"/>
      <c r="ECM197" s="973"/>
      <c r="ECN197" s="973"/>
      <c r="ECO197" s="973"/>
      <c r="ECP197" s="973"/>
      <c r="ECQ197" s="973"/>
      <c r="ECR197" s="973"/>
      <c r="ECS197" s="973"/>
      <c r="ECT197" s="973"/>
      <c r="ECU197" s="973"/>
      <c r="ECV197" s="973"/>
      <c r="ECW197" s="973"/>
      <c r="ECX197" s="973"/>
      <c r="ECY197" s="973"/>
      <c r="ECZ197" s="973"/>
      <c r="EDA197" s="973"/>
      <c r="EDB197" s="973"/>
      <c r="EDC197" s="973"/>
      <c r="EDD197" s="973"/>
      <c r="EDE197" s="973"/>
      <c r="EDF197" s="973"/>
      <c r="EDG197" s="973"/>
      <c r="EDH197" s="973"/>
      <c r="EDI197" s="973"/>
      <c r="EDJ197" s="973"/>
      <c r="EDK197" s="973"/>
      <c r="EDL197" s="973"/>
      <c r="EDM197" s="973"/>
      <c r="EDN197" s="973"/>
      <c r="EDO197" s="973"/>
      <c r="EDP197" s="973"/>
      <c r="EDQ197" s="973"/>
      <c r="EDR197" s="973"/>
      <c r="EDS197" s="973"/>
      <c r="EDT197" s="973"/>
      <c r="EDU197" s="973"/>
      <c r="EDV197" s="973"/>
      <c r="EDW197" s="973"/>
      <c r="EDX197" s="973"/>
      <c r="EDY197" s="973"/>
      <c r="EDZ197" s="973"/>
      <c r="EEA197" s="973"/>
      <c r="EEB197" s="973"/>
      <c r="EEC197" s="973"/>
      <c r="EED197" s="973"/>
      <c r="EEE197" s="973"/>
      <c r="EEF197" s="973"/>
      <c r="EEG197" s="973"/>
      <c r="EEH197" s="973"/>
      <c r="EEI197" s="973"/>
      <c r="EEJ197" s="973"/>
      <c r="EEK197" s="973"/>
      <c r="EEL197" s="973"/>
      <c r="EEM197" s="973"/>
      <c r="EEN197" s="973"/>
      <c r="EEO197" s="973"/>
      <c r="EEP197" s="973"/>
      <c r="EEQ197" s="973"/>
      <c r="EER197" s="973"/>
      <c r="EES197" s="973"/>
      <c r="EET197" s="973"/>
      <c r="EEU197" s="973"/>
      <c r="EEV197" s="973"/>
      <c r="EEW197" s="973"/>
      <c r="EEX197" s="973"/>
      <c r="EEY197" s="973"/>
      <c r="EEZ197" s="973"/>
      <c r="EFA197" s="973"/>
      <c r="EFB197" s="973"/>
      <c r="EFC197" s="973"/>
      <c r="EFD197" s="973"/>
      <c r="EFE197" s="973"/>
      <c r="EFF197" s="973"/>
      <c r="EFG197" s="973"/>
      <c r="EFH197" s="973"/>
      <c r="EFI197" s="973"/>
      <c r="EFJ197" s="973"/>
      <c r="EFK197" s="973"/>
      <c r="EFL197" s="973"/>
      <c r="EFM197" s="973"/>
      <c r="EFN197" s="973"/>
      <c r="EFO197" s="973"/>
      <c r="EFP197" s="973"/>
      <c r="EFQ197" s="973"/>
      <c r="EFR197" s="973"/>
      <c r="EFS197" s="973"/>
      <c r="EFT197" s="973"/>
      <c r="EFU197" s="973"/>
      <c r="EFV197" s="973"/>
      <c r="EFW197" s="973"/>
      <c r="EFX197" s="973"/>
      <c r="EFY197" s="973"/>
      <c r="EFZ197" s="973"/>
      <c r="EGA197" s="973"/>
      <c r="EGB197" s="973"/>
      <c r="EGC197" s="973"/>
      <c r="EGD197" s="973"/>
      <c r="EGE197" s="973"/>
      <c r="EGF197" s="973"/>
      <c r="EGG197" s="973"/>
      <c r="EGH197" s="973"/>
      <c r="EGI197" s="973"/>
      <c r="EGJ197" s="973"/>
      <c r="EGK197" s="973"/>
      <c r="EGL197" s="973"/>
      <c r="EGM197" s="973"/>
      <c r="EGN197" s="973"/>
      <c r="EGO197" s="973"/>
      <c r="EGP197" s="973"/>
      <c r="EGQ197" s="973"/>
      <c r="EGR197" s="973"/>
      <c r="EGS197" s="973"/>
      <c r="EGT197" s="973"/>
      <c r="EGU197" s="973"/>
      <c r="EGV197" s="973"/>
      <c r="EGW197" s="973"/>
      <c r="EGX197" s="973"/>
      <c r="EGY197" s="973"/>
      <c r="EGZ197" s="973"/>
      <c r="EHA197" s="973"/>
      <c r="EHB197" s="973"/>
      <c r="EHC197" s="973"/>
      <c r="EHD197" s="973"/>
      <c r="EHE197" s="973"/>
      <c r="EHF197" s="973"/>
      <c r="EHG197" s="973"/>
      <c r="EHH197" s="973"/>
      <c r="EHI197" s="973"/>
      <c r="EHJ197" s="973"/>
      <c r="EHK197" s="973"/>
      <c r="EHL197" s="973"/>
      <c r="EHM197" s="973"/>
      <c r="EHN197" s="973"/>
      <c r="EHO197" s="973"/>
      <c r="EHP197" s="973"/>
      <c r="EHQ197" s="973"/>
      <c r="EHR197" s="973"/>
      <c r="EHS197" s="973"/>
      <c r="EHT197" s="973"/>
      <c r="EHU197" s="973"/>
      <c r="EHV197" s="973"/>
      <c r="EHW197" s="973"/>
      <c r="EHX197" s="973"/>
      <c r="EHY197" s="973"/>
      <c r="EHZ197" s="973"/>
      <c r="EIA197" s="973"/>
      <c r="EIB197" s="973"/>
      <c r="EIC197" s="973"/>
      <c r="EID197" s="973"/>
      <c r="EIE197" s="973"/>
      <c r="EIF197" s="973"/>
      <c r="EIG197" s="973"/>
      <c r="EIH197" s="973"/>
      <c r="EII197" s="973"/>
      <c r="EIJ197" s="973"/>
      <c r="EIK197" s="973"/>
      <c r="EIL197" s="973"/>
      <c r="EIM197" s="973"/>
      <c r="EIN197" s="973"/>
      <c r="EIO197" s="973"/>
      <c r="EIP197" s="973"/>
      <c r="EIQ197" s="973"/>
      <c r="EIR197" s="973"/>
      <c r="EIS197" s="973"/>
      <c r="EIT197" s="973"/>
      <c r="EIU197" s="973"/>
      <c r="EIV197" s="973"/>
      <c r="EIW197" s="973"/>
      <c r="EIX197" s="973"/>
      <c r="EIY197" s="973"/>
      <c r="EIZ197" s="973"/>
      <c r="EJA197" s="973"/>
      <c r="EJB197" s="973"/>
      <c r="EJC197" s="973"/>
      <c r="EJD197" s="973"/>
      <c r="EJE197" s="973"/>
      <c r="EJF197" s="973"/>
      <c r="EJG197" s="973"/>
      <c r="EJH197" s="973"/>
      <c r="EJI197" s="973"/>
      <c r="EJJ197" s="973"/>
      <c r="EJK197" s="973"/>
      <c r="EJL197" s="973"/>
      <c r="EJM197" s="973"/>
      <c r="EJN197" s="973"/>
      <c r="EJO197" s="973"/>
      <c r="EJP197" s="973"/>
      <c r="EJQ197" s="973"/>
      <c r="EJR197" s="973"/>
      <c r="EJS197" s="973"/>
      <c r="EJT197" s="973"/>
      <c r="EJU197" s="973"/>
      <c r="EJV197" s="973"/>
      <c r="EJW197" s="973"/>
      <c r="EJX197" s="973"/>
      <c r="EJY197" s="973"/>
      <c r="EJZ197" s="973"/>
      <c r="EKA197" s="973"/>
      <c r="EKB197" s="973"/>
      <c r="EKC197" s="973"/>
      <c r="EKD197" s="973"/>
      <c r="EKE197" s="973"/>
      <c r="EKF197" s="973"/>
      <c r="EKG197" s="973"/>
      <c r="EKH197" s="973"/>
      <c r="EKI197" s="973"/>
      <c r="EKJ197" s="973"/>
      <c r="EKK197" s="973"/>
      <c r="EKL197" s="973"/>
      <c r="EKM197" s="973"/>
      <c r="EKN197" s="973"/>
      <c r="EKO197" s="973"/>
      <c r="EKP197" s="973"/>
      <c r="EKQ197" s="973"/>
      <c r="EKR197" s="973"/>
      <c r="EKS197" s="973"/>
      <c r="EKT197" s="973"/>
      <c r="EKU197" s="973"/>
      <c r="EKV197" s="973"/>
      <c r="EKW197" s="973"/>
      <c r="EKX197" s="973"/>
      <c r="EKY197" s="973"/>
      <c r="EKZ197" s="973"/>
      <c r="ELA197" s="973"/>
      <c r="ELB197" s="973"/>
      <c r="ELC197" s="973"/>
      <c r="ELD197" s="973"/>
      <c r="ELE197" s="973"/>
      <c r="ELF197" s="973"/>
      <c r="ELG197" s="973"/>
      <c r="ELH197" s="973"/>
      <c r="ELI197" s="973"/>
      <c r="ELJ197" s="973"/>
      <c r="ELK197" s="973"/>
      <c r="ELL197" s="973"/>
      <c r="ELM197" s="973"/>
      <c r="ELN197" s="973"/>
      <c r="ELO197" s="973"/>
      <c r="ELP197" s="973"/>
      <c r="ELQ197" s="973"/>
      <c r="ELR197" s="973"/>
      <c r="ELS197" s="973"/>
      <c r="ELT197" s="973"/>
      <c r="ELU197" s="973"/>
      <c r="ELV197" s="973"/>
      <c r="ELW197" s="973"/>
      <c r="ELX197" s="973"/>
      <c r="ELY197" s="973"/>
      <c r="ELZ197" s="973"/>
      <c r="EMA197" s="973"/>
      <c r="EMB197" s="973"/>
      <c r="EMC197" s="973"/>
      <c r="EMD197" s="973"/>
      <c r="EME197" s="973"/>
      <c r="EMF197" s="973"/>
      <c r="EMG197" s="973"/>
      <c r="EMH197" s="973"/>
      <c r="EMI197" s="973"/>
      <c r="EMJ197" s="973"/>
      <c r="EMK197" s="973"/>
      <c r="EML197" s="973"/>
      <c r="EMM197" s="973"/>
      <c r="EMN197" s="973"/>
      <c r="EMO197" s="973"/>
      <c r="EMP197" s="973"/>
      <c r="EMQ197" s="973"/>
      <c r="EMR197" s="973"/>
      <c r="EMS197" s="973"/>
      <c r="EMT197" s="973"/>
      <c r="EMU197" s="973"/>
      <c r="EMV197" s="973"/>
      <c r="EMW197" s="973"/>
      <c r="EMX197" s="973"/>
      <c r="EMY197" s="973"/>
      <c r="EMZ197" s="973"/>
      <c r="ENA197" s="973"/>
      <c r="ENB197" s="973"/>
      <c r="ENC197" s="973"/>
      <c r="END197" s="973"/>
      <c r="ENE197" s="973"/>
      <c r="ENF197" s="973"/>
      <c r="ENG197" s="973"/>
      <c r="ENH197" s="973"/>
      <c r="ENI197" s="973"/>
      <c r="ENJ197" s="973"/>
      <c r="ENK197" s="973"/>
      <c r="ENL197" s="973"/>
      <c r="ENM197" s="973"/>
      <c r="ENN197" s="973"/>
      <c r="ENO197" s="973"/>
      <c r="ENP197" s="973"/>
      <c r="ENQ197" s="973"/>
      <c r="ENR197" s="973"/>
      <c r="ENS197" s="973"/>
      <c r="ENT197" s="973"/>
      <c r="ENU197" s="973"/>
      <c r="ENV197" s="973"/>
      <c r="ENW197" s="973"/>
      <c r="ENX197" s="973"/>
      <c r="ENY197" s="973"/>
      <c r="ENZ197" s="973"/>
      <c r="EOA197" s="973"/>
      <c r="EOB197" s="973"/>
      <c r="EOC197" s="973"/>
      <c r="EOD197" s="973"/>
      <c r="EOE197" s="973"/>
      <c r="EOF197" s="973"/>
      <c r="EOG197" s="973"/>
      <c r="EOH197" s="973"/>
      <c r="EOI197" s="973"/>
      <c r="EOJ197" s="973"/>
      <c r="EOK197" s="973"/>
      <c r="EOL197" s="973"/>
      <c r="EOM197" s="973"/>
      <c r="EON197" s="973"/>
      <c r="EOO197" s="973"/>
      <c r="EOP197" s="973"/>
      <c r="EOQ197" s="973"/>
      <c r="EOR197" s="973"/>
      <c r="EOS197" s="973"/>
      <c r="EOT197" s="973"/>
      <c r="EOU197" s="973"/>
      <c r="EOV197" s="973"/>
      <c r="EOW197" s="973"/>
      <c r="EOX197" s="973"/>
      <c r="EOY197" s="973"/>
      <c r="EOZ197" s="973"/>
      <c r="EPA197" s="973"/>
      <c r="EPB197" s="973"/>
      <c r="EPC197" s="973"/>
      <c r="EPD197" s="973"/>
      <c r="EPE197" s="973"/>
      <c r="EPF197" s="973"/>
      <c r="EPG197" s="973"/>
      <c r="EPH197" s="973"/>
      <c r="EPI197" s="973"/>
      <c r="EPJ197" s="973"/>
      <c r="EPK197" s="973"/>
      <c r="EPL197" s="973"/>
      <c r="EPM197" s="973"/>
      <c r="EPN197" s="973"/>
      <c r="EPO197" s="973"/>
      <c r="EPP197" s="973"/>
      <c r="EPQ197" s="973"/>
      <c r="EPR197" s="973"/>
      <c r="EPS197" s="973"/>
      <c r="EPT197" s="973"/>
      <c r="EPU197" s="973"/>
      <c r="EPV197" s="973"/>
      <c r="EPW197" s="973"/>
      <c r="EPX197" s="973"/>
      <c r="EPY197" s="973"/>
      <c r="EPZ197" s="973"/>
      <c r="EQA197" s="973"/>
      <c r="EQB197" s="973"/>
      <c r="EQC197" s="973"/>
      <c r="EQD197" s="973"/>
      <c r="EQE197" s="973"/>
      <c r="EQF197" s="973"/>
      <c r="EQG197" s="973"/>
      <c r="EQH197" s="973"/>
      <c r="EQI197" s="973"/>
      <c r="EQJ197" s="973"/>
      <c r="EQK197" s="973"/>
      <c r="EQL197" s="973"/>
      <c r="EQM197" s="973"/>
      <c r="EQN197" s="973"/>
      <c r="EQO197" s="973"/>
      <c r="EQP197" s="973"/>
      <c r="EQQ197" s="973"/>
      <c r="EQR197" s="973"/>
      <c r="EQS197" s="973"/>
      <c r="EQT197" s="973"/>
      <c r="EQU197" s="973"/>
      <c r="EQV197" s="973"/>
      <c r="EQW197" s="973"/>
      <c r="EQX197" s="973"/>
      <c r="EQY197" s="973"/>
      <c r="EQZ197" s="973"/>
      <c r="ERA197" s="973"/>
      <c r="ERB197" s="973"/>
      <c r="ERC197" s="973"/>
      <c r="ERD197" s="973"/>
      <c r="ERE197" s="973"/>
      <c r="ERF197" s="973"/>
      <c r="ERG197" s="973"/>
      <c r="ERH197" s="973"/>
      <c r="ERI197" s="973"/>
      <c r="ERJ197" s="973"/>
      <c r="ERK197" s="973"/>
      <c r="ERL197" s="973"/>
      <c r="ERM197" s="973"/>
      <c r="ERN197" s="973"/>
      <c r="ERO197" s="973"/>
      <c r="ERP197" s="973"/>
      <c r="ERQ197" s="973"/>
      <c r="ERR197" s="973"/>
      <c r="ERS197" s="973"/>
      <c r="ERT197" s="973"/>
      <c r="ERU197" s="973"/>
      <c r="ERV197" s="973"/>
      <c r="ERW197" s="973"/>
      <c r="ERX197" s="973"/>
      <c r="ERY197" s="973"/>
      <c r="ERZ197" s="973"/>
      <c r="ESA197" s="973"/>
      <c r="ESB197" s="973"/>
      <c r="ESC197" s="973"/>
      <c r="ESD197" s="973"/>
      <c r="ESE197" s="973"/>
      <c r="ESF197" s="973"/>
      <c r="ESG197" s="973"/>
      <c r="ESH197" s="973"/>
      <c r="ESI197" s="973"/>
      <c r="ESJ197" s="973"/>
      <c r="ESK197" s="973"/>
      <c r="ESL197" s="973"/>
      <c r="ESM197" s="973"/>
      <c r="ESN197" s="973"/>
      <c r="ESO197" s="973"/>
      <c r="ESP197" s="973"/>
      <c r="ESQ197" s="973"/>
      <c r="ESR197" s="973"/>
      <c r="ESS197" s="973"/>
      <c r="EST197" s="973"/>
      <c r="ESU197" s="973"/>
      <c r="ESV197" s="973"/>
      <c r="ESW197" s="973"/>
      <c r="ESX197" s="973"/>
      <c r="ESY197" s="973"/>
      <c r="ESZ197" s="973"/>
      <c r="ETA197" s="973"/>
      <c r="ETB197" s="973"/>
      <c r="ETC197" s="973"/>
      <c r="ETD197" s="973"/>
      <c r="ETE197" s="973"/>
      <c r="ETF197" s="973"/>
      <c r="ETG197" s="973"/>
      <c r="ETH197" s="973"/>
      <c r="ETI197" s="973"/>
      <c r="ETJ197" s="973"/>
      <c r="ETK197" s="973"/>
      <c r="ETL197" s="973"/>
      <c r="ETM197" s="973"/>
      <c r="ETN197" s="973"/>
      <c r="ETO197" s="973"/>
      <c r="ETP197" s="973"/>
      <c r="ETQ197" s="973"/>
      <c r="ETR197" s="973"/>
      <c r="ETS197" s="973"/>
      <c r="ETT197" s="973"/>
      <c r="ETU197" s="973"/>
      <c r="ETV197" s="973"/>
      <c r="ETW197" s="973"/>
      <c r="ETX197" s="973"/>
      <c r="ETY197" s="973"/>
      <c r="ETZ197" s="973"/>
      <c r="EUA197" s="973"/>
      <c r="EUB197" s="973"/>
      <c r="EUC197" s="973"/>
      <c r="EUD197" s="973"/>
      <c r="EUE197" s="973"/>
      <c r="EUF197" s="973"/>
      <c r="EUG197" s="973"/>
      <c r="EUH197" s="973"/>
      <c r="EUI197" s="973"/>
      <c r="EUJ197" s="973"/>
      <c r="EUK197" s="973"/>
      <c r="EUL197" s="973"/>
      <c r="EUM197" s="973"/>
      <c r="EUN197" s="973"/>
      <c r="EUO197" s="973"/>
      <c r="EUP197" s="973"/>
      <c r="EUQ197" s="973"/>
      <c r="EUR197" s="973"/>
      <c r="EUS197" s="973"/>
      <c r="EUT197" s="973"/>
      <c r="EUU197" s="973"/>
      <c r="EUV197" s="973"/>
      <c r="EUW197" s="973"/>
      <c r="EUX197" s="973"/>
      <c r="EUY197" s="973"/>
      <c r="EUZ197" s="973"/>
      <c r="EVA197" s="973"/>
      <c r="EVB197" s="973"/>
      <c r="EVC197" s="973"/>
      <c r="EVD197" s="973"/>
      <c r="EVE197" s="973"/>
      <c r="EVF197" s="973"/>
      <c r="EVG197" s="973"/>
      <c r="EVH197" s="973"/>
      <c r="EVI197" s="973"/>
      <c r="EVJ197" s="973"/>
      <c r="EVK197" s="973"/>
      <c r="EVL197" s="973"/>
      <c r="EVM197" s="973"/>
      <c r="EVN197" s="973"/>
      <c r="EVO197" s="973"/>
      <c r="EVP197" s="973"/>
      <c r="EVQ197" s="973"/>
      <c r="EVR197" s="973"/>
      <c r="EVS197" s="973"/>
      <c r="EVT197" s="973"/>
      <c r="EVU197" s="973"/>
      <c r="EVV197" s="973"/>
      <c r="EVW197" s="973"/>
      <c r="EVX197" s="973"/>
      <c r="EVY197" s="973"/>
      <c r="EVZ197" s="973"/>
      <c r="EWA197" s="973"/>
      <c r="EWB197" s="973"/>
      <c r="EWC197" s="973"/>
      <c r="EWD197" s="973"/>
      <c r="EWE197" s="973"/>
      <c r="EWF197" s="973"/>
      <c r="EWG197" s="973"/>
      <c r="EWH197" s="973"/>
      <c r="EWI197" s="973"/>
      <c r="EWJ197" s="973"/>
      <c r="EWK197" s="973"/>
      <c r="EWL197" s="973"/>
      <c r="EWM197" s="973"/>
      <c r="EWN197" s="973"/>
      <c r="EWO197" s="973"/>
      <c r="EWP197" s="973"/>
      <c r="EWQ197" s="973"/>
      <c r="EWR197" s="973"/>
      <c r="EWS197" s="973"/>
      <c r="EWT197" s="973"/>
      <c r="EWU197" s="973"/>
      <c r="EWV197" s="973"/>
      <c r="EWW197" s="973"/>
      <c r="EWX197" s="973"/>
      <c r="EWY197" s="973"/>
      <c r="EWZ197" s="973"/>
      <c r="EXA197" s="973"/>
      <c r="EXB197" s="973"/>
      <c r="EXC197" s="973"/>
      <c r="EXD197" s="973"/>
      <c r="EXE197" s="973"/>
      <c r="EXF197" s="973"/>
      <c r="EXG197" s="973"/>
      <c r="EXH197" s="973"/>
      <c r="EXI197" s="973"/>
      <c r="EXJ197" s="973"/>
      <c r="EXK197" s="973"/>
      <c r="EXL197" s="973"/>
      <c r="EXM197" s="973"/>
      <c r="EXN197" s="973"/>
      <c r="EXO197" s="973"/>
      <c r="EXP197" s="973"/>
      <c r="EXQ197" s="973"/>
      <c r="EXR197" s="973"/>
      <c r="EXS197" s="973"/>
      <c r="EXT197" s="973"/>
      <c r="EXU197" s="973"/>
      <c r="EXV197" s="973"/>
      <c r="EXW197" s="973"/>
      <c r="EXX197" s="973"/>
      <c r="EXY197" s="973"/>
      <c r="EXZ197" s="973"/>
      <c r="EYA197" s="973"/>
      <c r="EYB197" s="973"/>
      <c r="EYC197" s="973"/>
      <c r="EYD197" s="973"/>
      <c r="EYE197" s="973"/>
      <c r="EYF197" s="973"/>
      <c r="EYG197" s="973"/>
      <c r="EYH197" s="973"/>
      <c r="EYI197" s="973"/>
      <c r="EYJ197" s="973"/>
      <c r="EYK197" s="973"/>
      <c r="EYL197" s="973"/>
      <c r="EYM197" s="973"/>
      <c r="EYN197" s="973"/>
      <c r="EYO197" s="973"/>
      <c r="EYP197" s="973"/>
      <c r="EYQ197" s="973"/>
      <c r="EYR197" s="973"/>
      <c r="EYS197" s="973"/>
      <c r="EYT197" s="973"/>
      <c r="EYU197" s="973"/>
      <c r="EYV197" s="973"/>
      <c r="EYW197" s="973"/>
      <c r="EYX197" s="973"/>
      <c r="EYY197" s="973"/>
      <c r="EYZ197" s="973"/>
      <c r="EZA197" s="973"/>
      <c r="EZB197" s="973"/>
      <c r="EZC197" s="973"/>
      <c r="EZD197" s="973"/>
      <c r="EZE197" s="973"/>
      <c r="EZF197" s="973"/>
      <c r="EZG197" s="973"/>
      <c r="EZH197" s="973"/>
      <c r="EZI197" s="973"/>
      <c r="EZJ197" s="973"/>
      <c r="EZK197" s="973"/>
      <c r="EZL197" s="973"/>
      <c r="EZM197" s="973"/>
      <c r="EZN197" s="973"/>
      <c r="EZO197" s="973"/>
      <c r="EZP197" s="973"/>
      <c r="EZQ197" s="973"/>
      <c r="EZR197" s="973"/>
      <c r="EZS197" s="973"/>
      <c r="EZT197" s="973"/>
      <c r="EZU197" s="973"/>
      <c r="EZV197" s="973"/>
      <c r="EZW197" s="973"/>
      <c r="EZX197" s="973"/>
      <c r="EZY197" s="973"/>
      <c r="EZZ197" s="973"/>
      <c r="FAA197" s="973"/>
      <c r="FAB197" s="973"/>
      <c r="FAC197" s="973"/>
      <c r="FAD197" s="973"/>
      <c r="FAE197" s="973"/>
      <c r="FAF197" s="973"/>
      <c r="FAG197" s="973"/>
      <c r="FAH197" s="973"/>
      <c r="FAI197" s="973"/>
      <c r="FAJ197" s="973"/>
      <c r="FAK197" s="973"/>
      <c r="FAL197" s="973"/>
      <c r="FAM197" s="973"/>
      <c r="FAN197" s="973"/>
      <c r="FAO197" s="973"/>
      <c r="FAP197" s="973"/>
      <c r="FAQ197" s="973"/>
      <c r="FAR197" s="973"/>
      <c r="FAS197" s="973"/>
      <c r="FAT197" s="973"/>
      <c r="FAU197" s="973"/>
      <c r="FAV197" s="973"/>
      <c r="FAW197" s="973"/>
      <c r="FAX197" s="973"/>
      <c r="FAY197" s="973"/>
      <c r="FAZ197" s="973"/>
      <c r="FBA197" s="973"/>
      <c r="FBB197" s="973"/>
      <c r="FBC197" s="973"/>
      <c r="FBD197" s="973"/>
      <c r="FBE197" s="973"/>
      <c r="FBF197" s="973"/>
      <c r="FBG197" s="973"/>
      <c r="FBH197" s="973"/>
      <c r="FBI197" s="973"/>
      <c r="FBJ197" s="973"/>
      <c r="FBK197" s="973"/>
      <c r="FBL197" s="973"/>
      <c r="FBM197" s="973"/>
      <c r="FBN197" s="973"/>
      <c r="FBO197" s="973"/>
      <c r="FBP197" s="973"/>
      <c r="FBQ197" s="973"/>
      <c r="FBR197" s="973"/>
      <c r="FBS197" s="973"/>
      <c r="FBT197" s="973"/>
      <c r="FBU197" s="973"/>
      <c r="FBV197" s="973"/>
      <c r="FBW197" s="973"/>
      <c r="FBX197" s="973"/>
      <c r="FBY197" s="973"/>
      <c r="FBZ197" s="973"/>
      <c r="FCA197" s="973"/>
      <c r="FCB197" s="973"/>
      <c r="FCC197" s="973"/>
      <c r="FCD197" s="973"/>
      <c r="FCE197" s="973"/>
      <c r="FCF197" s="973"/>
      <c r="FCG197" s="973"/>
      <c r="FCH197" s="973"/>
      <c r="FCI197" s="973"/>
      <c r="FCJ197" s="973"/>
      <c r="FCK197" s="973"/>
      <c r="FCL197" s="973"/>
      <c r="FCM197" s="973"/>
      <c r="FCN197" s="973"/>
      <c r="FCO197" s="973"/>
      <c r="FCP197" s="973"/>
      <c r="FCQ197" s="973"/>
      <c r="FCR197" s="973"/>
      <c r="FCS197" s="973"/>
      <c r="FCT197" s="973"/>
      <c r="FCU197" s="973"/>
      <c r="FCV197" s="973"/>
      <c r="FCW197" s="973"/>
      <c r="FCX197" s="973"/>
      <c r="FCY197" s="973"/>
      <c r="FCZ197" s="973"/>
      <c r="FDA197" s="973"/>
      <c r="FDB197" s="973"/>
      <c r="FDC197" s="973"/>
      <c r="FDD197" s="973"/>
      <c r="FDE197" s="973"/>
      <c r="FDF197" s="973"/>
      <c r="FDG197" s="973"/>
      <c r="FDH197" s="973"/>
      <c r="FDI197" s="973"/>
      <c r="FDJ197" s="973"/>
      <c r="FDK197" s="973"/>
      <c r="FDL197" s="973"/>
      <c r="FDM197" s="973"/>
      <c r="FDN197" s="973"/>
      <c r="FDO197" s="973"/>
      <c r="FDP197" s="973"/>
      <c r="FDQ197" s="973"/>
      <c r="FDR197" s="973"/>
      <c r="FDS197" s="973"/>
      <c r="FDT197" s="973"/>
      <c r="FDU197" s="973"/>
      <c r="FDV197" s="973"/>
      <c r="FDW197" s="973"/>
      <c r="FDX197" s="973"/>
      <c r="FDY197" s="973"/>
      <c r="FDZ197" s="973"/>
      <c r="FEA197" s="973"/>
      <c r="FEB197" s="973"/>
      <c r="FEC197" s="973"/>
      <c r="FED197" s="973"/>
      <c r="FEE197" s="973"/>
      <c r="FEF197" s="973"/>
      <c r="FEG197" s="973"/>
      <c r="FEH197" s="973"/>
      <c r="FEI197" s="973"/>
      <c r="FEJ197" s="973"/>
      <c r="FEK197" s="973"/>
      <c r="FEL197" s="973"/>
      <c r="FEM197" s="973"/>
      <c r="FEN197" s="973"/>
      <c r="FEO197" s="973"/>
      <c r="FEP197" s="973"/>
      <c r="FEQ197" s="973"/>
      <c r="FER197" s="973"/>
      <c r="FES197" s="973"/>
      <c r="FET197" s="973"/>
      <c r="FEU197" s="973"/>
      <c r="FEV197" s="973"/>
      <c r="FEW197" s="973"/>
      <c r="FEX197" s="973"/>
      <c r="FEY197" s="973"/>
      <c r="FEZ197" s="973"/>
      <c r="FFA197" s="973"/>
      <c r="FFB197" s="973"/>
      <c r="FFC197" s="973"/>
      <c r="FFD197" s="973"/>
      <c r="FFE197" s="973"/>
      <c r="FFF197" s="973"/>
      <c r="FFG197" s="973"/>
      <c r="FFH197" s="973"/>
      <c r="FFI197" s="973"/>
      <c r="FFJ197" s="973"/>
      <c r="FFK197" s="973"/>
      <c r="FFL197" s="973"/>
      <c r="FFM197" s="973"/>
      <c r="FFN197" s="973"/>
      <c r="FFO197" s="973"/>
      <c r="FFP197" s="973"/>
      <c r="FFQ197" s="973"/>
      <c r="FFR197" s="973"/>
      <c r="FFS197" s="973"/>
      <c r="FFT197" s="973"/>
      <c r="FFU197" s="973"/>
      <c r="FFV197" s="973"/>
      <c r="FFW197" s="973"/>
      <c r="FFX197" s="973"/>
      <c r="FFY197" s="973"/>
      <c r="FFZ197" s="973"/>
      <c r="FGA197" s="973"/>
      <c r="FGB197" s="973"/>
      <c r="FGC197" s="973"/>
      <c r="FGD197" s="973"/>
      <c r="FGE197" s="973"/>
      <c r="FGF197" s="973"/>
      <c r="FGG197" s="973"/>
      <c r="FGH197" s="973"/>
      <c r="FGI197" s="973"/>
      <c r="FGJ197" s="973"/>
      <c r="FGK197" s="973"/>
      <c r="FGL197" s="973"/>
      <c r="FGM197" s="973"/>
      <c r="FGN197" s="973"/>
      <c r="FGO197" s="973"/>
      <c r="FGP197" s="973"/>
      <c r="FGQ197" s="973"/>
      <c r="FGR197" s="973"/>
      <c r="FGS197" s="973"/>
      <c r="FGT197" s="973"/>
      <c r="FGU197" s="973"/>
      <c r="FGV197" s="973"/>
      <c r="FGW197" s="973"/>
      <c r="FGX197" s="973"/>
      <c r="FGY197" s="973"/>
      <c r="FGZ197" s="973"/>
      <c r="FHA197" s="973"/>
      <c r="FHB197" s="973"/>
      <c r="FHC197" s="973"/>
      <c r="FHD197" s="973"/>
      <c r="FHE197" s="973"/>
      <c r="FHF197" s="973"/>
      <c r="FHG197" s="973"/>
      <c r="FHH197" s="973"/>
      <c r="FHI197" s="973"/>
      <c r="FHJ197" s="973"/>
      <c r="FHK197" s="973"/>
      <c r="FHL197" s="973"/>
      <c r="FHM197" s="973"/>
      <c r="FHN197" s="973"/>
      <c r="FHO197" s="973"/>
      <c r="FHP197" s="973"/>
      <c r="FHQ197" s="973"/>
      <c r="FHR197" s="973"/>
      <c r="FHS197" s="973"/>
      <c r="FHT197" s="973"/>
      <c r="FHU197" s="973"/>
      <c r="FHV197" s="973"/>
      <c r="FHW197" s="973"/>
      <c r="FHX197" s="973"/>
      <c r="FHY197" s="973"/>
      <c r="FHZ197" s="973"/>
      <c r="FIA197" s="973"/>
      <c r="FIB197" s="973"/>
      <c r="FIC197" s="973"/>
      <c r="FID197" s="973"/>
      <c r="FIE197" s="973"/>
      <c r="FIF197" s="973"/>
      <c r="FIG197" s="973"/>
      <c r="FIH197" s="973"/>
      <c r="FII197" s="973"/>
      <c r="FIJ197" s="973"/>
      <c r="FIK197" s="973"/>
      <c r="FIL197" s="973"/>
      <c r="FIM197" s="973"/>
      <c r="FIN197" s="973"/>
      <c r="FIO197" s="973"/>
      <c r="FIP197" s="973"/>
      <c r="FIQ197" s="973"/>
      <c r="FIR197" s="973"/>
      <c r="FIS197" s="973"/>
      <c r="FIT197" s="973"/>
      <c r="FIU197" s="973"/>
      <c r="FIV197" s="973"/>
      <c r="FIW197" s="973"/>
      <c r="FIX197" s="973"/>
      <c r="FIY197" s="973"/>
      <c r="FIZ197" s="973"/>
      <c r="FJA197" s="973"/>
      <c r="FJB197" s="973"/>
      <c r="FJC197" s="973"/>
      <c r="FJD197" s="973"/>
      <c r="FJE197" s="973"/>
      <c r="FJF197" s="973"/>
      <c r="FJG197" s="973"/>
      <c r="FJH197" s="973"/>
      <c r="FJI197" s="973"/>
      <c r="FJJ197" s="973"/>
      <c r="FJK197" s="973"/>
      <c r="FJL197" s="973"/>
      <c r="FJM197" s="973"/>
      <c r="FJN197" s="973"/>
      <c r="FJO197" s="973"/>
      <c r="FJP197" s="973"/>
      <c r="FJQ197" s="973"/>
      <c r="FJR197" s="973"/>
      <c r="FJS197" s="973"/>
      <c r="FJT197" s="973"/>
      <c r="FJU197" s="973"/>
      <c r="FJV197" s="973"/>
      <c r="FJW197" s="973"/>
      <c r="FJX197" s="973"/>
      <c r="FJY197" s="973"/>
      <c r="FJZ197" s="973"/>
      <c r="FKA197" s="973"/>
      <c r="FKB197" s="973"/>
      <c r="FKC197" s="973"/>
      <c r="FKD197" s="973"/>
      <c r="FKE197" s="973"/>
      <c r="FKF197" s="973"/>
      <c r="FKG197" s="973"/>
      <c r="FKH197" s="973"/>
      <c r="FKI197" s="973"/>
      <c r="FKJ197" s="973"/>
      <c r="FKK197" s="973"/>
      <c r="FKL197" s="973"/>
      <c r="FKM197" s="973"/>
      <c r="FKN197" s="973"/>
      <c r="FKO197" s="973"/>
      <c r="FKP197" s="973"/>
      <c r="FKQ197" s="973"/>
      <c r="FKR197" s="973"/>
      <c r="FKS197" s="973"/>
      <c r="FKT197" s="973"/>
      <c r="FKU197" s="973"/>
      <c r="FKV197" s="973"/>
      <c r="FKW197" s="973"/>
      <c r="FKX197" s="973"/>
      <c r="FKY197" s="973"/>
      <c r="FKZ197" s="973"/>
      <c r="FLA197" s="973"/>
      <c r="FLB197" s="973"/>
      <c r="FLC197" s="973"/>
      <c r="FLD197" s="973"/>
      <c r="FLE197" s="973"/>
      <c r="FLF197" s="973"/>
      <c r="FLG197" s="973"/>
      <c r="FLH197" s="973"/>
      <c r="FLI197" s="973"/>
      <c r="FLJ197" s="973"/>
      <c r="FLK197" s="973"/>
      <c r="FLL197" s="973"/>
      <c r="FLM197" s="973"/>
      <c r="FLN197" s="973"/>
      <c r="FLO197" s="973"/>
      <c r="FLP197" s="973"/>
      <c r="FLQ197" s="973"/>
      <c r="FLR197" s="973"/>
      <c r="FLS197" s="973"/>
      <c r="FLT197" s="973"/>
      <c r="FLU197" s="973"/>
      <c r="FLV197" s="973"/>
      <c r="FLW197" s="973"/>
      <c r="FLX197" s="973"/>
      <c r="FLY197" s="973"/>
      <c r="FLZ197" s="973"/>
      <c r="FMA197" s="973"/>
      <c r="FMB197" s="973"/>
      <c r="FMC197" s="973"/>
      <c r="FMD197" s="973"/>
      <c r="FME197" s="973"/>
      <c r="FMF197" s="973"/>
      <c r="FMG197" s="973"/>
      <c r="FMH197" s="973"/>
      <c r="FMI197" s="973"/>
      <c r="FMJ197" s="973"/>
      <c r="FMK197" s="973"/>
      <c r="FML197" s="973"/>
      <c r="FMM197" s="973"/>
      <c r="FMN197" s="973"/>
      <c r="FMO197" s="973"/>
      <c r="FMP197" s="973"/>
      <c r="FMQ197" s="973"/>
      <c r="FMR197" s="973"/>
      <c r="FMS197" s="973"/>
      <c r="FMT197" s="973"/>
      <c r="FMU197" s="973"/>
      <c r="FMV197" s="973"/>
      <c r="FMW197" s="973"/>
      <c r="FMX197" s="973"/>
      <c r="FMY197" s="973"/>
      <c r="FMZ197" s="973"/>
      <c r="FNA197" s="973"/>
      <c r="FNB197" s="973"/>
      <c r="FNC197" s="973"/>
      <c r="FND197" s="973"/>
      <c r="FNE197" s="973"/>
      <c r="FNF197" s="973"/>
      <c r="FNG197" s="973"/>
      <c r="FNH197" s="973"/>
      <c r="FNI197" s="973"/>
      <c r="FNJ197" s="973"/>
      <c r="FNK197" s="973"/>
      <c r="FNL197" s="973"/>
      <c r="FNM197" s="973"/>
      <c r="FNN197" s="973"/>
      <c r="FNO197" s="973"/>
      <c r="FNP197" s="973"/>
      <c r="FNQ197" s="973"/>
      <c r="FNR197" s="973"/>
      <c r="FNS197" s="973"/>
      <c r="FNT197" s="973"/>
      <c r="FNU197" s="973"/>
      <c r="FNV197" s="973"/>
      <c r="FNW197" s="973"/>
      <c r="FNX197" s="973"/>
      <c r="FNY197" s="973"/>
      <c r="FNZ197" s="973"/>
      <c r="FOA197" s="973"/>
      <c r="FOB197" s="973"/>
      <c r="FOC197" s="973"/>
      <c r="FOD197" s="973"/>
      <c r="FOE197" s="973"/>
      <c r="FOF197" s="973"/>
      <c r="FOG197" s="973"/>
      <c r="FOH197" s="973"/>
      <c r="FOI197" s="973"/>
      <c r="FOJ197" s="973"/>
      <c r="FOK197" s="973"/>
      <c r="FOL197" s="973"/>
      <c r="FOM197" s="973"/>
      <c r="FON197" s="973"/>
      <c r="FOO197" s="973"/>
      <c r="FOP197" s="973"/>
      <c r="FOQ197" s="973"/>
      <c r="FOR197" s="973"/>
      <c r="FOS197" s="973"/>
      <c r="FOT197" s="973"/>
      <c r="FOU197" s="973"/>
      <c r="FOV197" s="973"/>
      <c r="FOW197" s="973"/>
      <c r="FOX197" s="973"/>
      <c r="FOY197" s="973"/>
      <c r="FOZ197" s="973"/>
      <c r="FPA197" s="973"/>
      <c r="FPB197" s="973"/>
      <c r="FPC197" s="973"/>
      <c r="FPD197" s="973"/>
      <c r="FPE197" s="973"/>
      <c r="FPF197" s="973"/>
      <c r="FPG197" s="973"/>
      <c r="FPH197" s="973"/>
      <c r="FPI197" s="973"/>
      <c r="FPJ197" s="973"/>
      <c r="FPK197" s="973"/>
      <c r="FPL197" s="973"/>
      <c r="FPM197" s="973"/>
      <c r="FPN197" s="973"/>
      <c r="FPO197" s="973"/>
      <c r="FPP197" s="973"/>
      <c r="FPQ197" s="973"/>
      <c r="FPR197" s="973"/>
      <c r="FPS197" s="973"/>
      <c r="FPT197" s="973"/>
      <c r="FPU197" s="973"/>
      <c r="FPV197" s="973"/>
      <c r="FPW197" s="973"/>
      <c r="FPX197" s="973"/>
      <c r="FPY197" s="973"/>
      <c r="FPZ197" s="973"/>
      <c r="FQA197" s="973"/>
      <c r="FQB197" s="973"/>
      <c r="FQC197" s="973"/>
      <c r="FQD197" s="973"/>
      <c r="FQE197" s="973"/>
      <c r="FQF197" s="973"/>
      <c r="FQG197" s="973"/>
      <c r="FQH197" s="973"/>
      <c r="FQI197" s="973"/>
      <c r="FQJ197" s="973"/>
      <c r="FQK197" s="973"/>
      <c r="FQL197" s="973"/>
      <c r="FQM197" s="973"/>
      <c r="FQN197" s="973"/>
      <c r="FQO197" s="973"/>
      <c r="FQP197" s="973"/>
      <c r="FQQ197" s="973"/>
      <c r="FQR197" s="973"/>
      <c r="FQS197" s="973"/>
      <c r="FQT197" s="973"/>
      <c r="FQU197" s="973"/>
      <c r="FQV197" s="973"/>
      <c r="FQW197" s="973"/>
      <c r="FQX197" s="973"/>
      <c r="FQY197" s="973"/>
      <c r="FQZ197" s="973"/>
      <c r="FRA197" s="973"/>
      <c r="FRB197" s="973"/>
      <c r="FRC197" s="973"/>
      <c r="FRD197" s="973"/>
      <c r="FRE197" s="973"/>
      <c r="FRF197" s="973"/>
      <c r="FRG197" s="973"/>
      <c r="FRH197" s="973"/>
      <c r="FRI197" s="973"/>
      <c r="FRJ197" s="973"/>
      <c r="FRK197" s="973"/>
      <c r="FRL197" s="973"/>
      <c r="FRM197" s="973"/>
      <c r="FRN197" s="973"/>
      <c r="FRO197" s="973"/>
      <c r="FRP197" s="973"/>
      <c r="FRQ197" s="973"/>
      <c r="FRR197" s="973"/>
      <c r="FRS197" s="973"/>
      <c r="FRT197" s="973"/>
      <c r="FRU197" s="973"/>
      <c r="FRV197" s="973"/>
      <c r="FRW197" s="973"/>
      <c r="FRX197" s="973"/>
      <c r="FRY197" s="973"/>
      <c r="FRZ197" s="973"/>
      <c r="FSA197" s="973"/>
      <c r="FSB197" s="973"/>
      <c r="FSC197" s="973"/>
      <c r="FSD197" s="973"/>
      <c r="FSE197" s="973"/>
      <c r="FSF197" s="973"/>
      <c r="FSG197" s="973"/>
      <c r="FSH197" s="973"/>
      <c r="FSI197" s="973"/>
      <c r="FSJ197" s="973"/>
      <c r="FSK197" s="973"/>
      <c r="FSL197" s="973"/>
      <c r="FSM197" s="973"/>
      <c r="FSN197" s="973"/>
      <c r="FSO197" s="973"/>
      <c r="FSP197" s="973"/>
      <c r="FSQ197" s="973"/>
      <c r="FSR197" s="973"/>
      <c r="FSS197" s="973"/>
      <c r="FST197" s="973"/>
      <c r="FSU197" s="973"/>
      <c r="FSV197" s="973"/>
      <c r="FSW197" s="973"/>
      <c r="FSX197" s="973"/>
      <c r="FSY197" s="973"/>
      <c r="FSZ197" s="973"/>
      <c r="FTA197" s="973"/>
      <c r="FTB197" s="973"/>
      <c r="FTC197" s="973"/>
      <c r="FTD197" s="973"/>
      <c r="FTE197" s="973"/>
      <c r="FTF197" s="973"/>
      <c r="FTG197" s="973"/>
      <c r="FTH197" s="973"/>
      <c r="FTI197" s="973"/>
      <c r="FTJ197" s="973"/>
      <c r="FTK197" s="973"/>
      <c r="FTL197" s="973"/>
      <c r="FTM197" s="973"/>
      <c r="FTN197" s="973"/>
      <c r="FTO197" s="973"/>
      <c r="FTP197" s="973"/>
      <c r="FTQ197" s="973"/>
      <c r="FTR197" s="973"/>
      <c r="FTS197" s="973"/>
      <c r="FTT197" s="973"/>
      <c r="FTU197" s="973"/>
      <c r="FTV197" s="973"/>
      <c r="FTW197" s="973"/>
      <c r="FTX197" s="973"/>
      <c r="FTY197" s="973"/>
      <c r="FTZ197" s="973"/>
      <c r="FUA197" s="973"/>
      <c r="FUB197" s="973"/>
      <c r="FUC197" s="973"/>
      <c r="FUD197" s="973"/>
      <c r="FUE197" s="973"/>
      <c r="FUF197" s="973"/>
      <c r="FUG197" s="973"/>
      <c r="FUH197" s="973"/>
      <c r="FUI197" s="973"/>
      <c r="FUJ197" s="973"/>
      <c r="FUK197" s="973"/>
      <c r="FUL197" s="973"/>
      <c r="FUM197" s="973"/>
      <c r="FUN197" s="973"/>
      <c r="FUO197" s="973"/>
      <c r="FUP197" s="973"/>
      <c r="FUQ197" s="973"/>
      <c r="FUR197" s="973"/>
      <c r="FUS197" s="973"/>
      <c r="FUT197" s="973"/>
      <c r="FUU197" s="973"/>
      <c r="FUV197" s="973"/>
      <c r="FUW197" s="973"/>
      <c r="FUX197" s="973"/>
      <c r="FUY197" s="973"/>
      <c r="FUZ197" s="973"/>
      <c r="FVA197" s="973"/>
      <c r="FVB197" s="973"/>
      <c r="FVC197" s="973"/>
      <c r="FVD197" s="973"/>
      <c r="FVE197" s="973"/>
      <c r="FVF197" s="973"/>
      <c r="FVG197" s="973"/>
      <c r="FVH197" s="973"/>
      <c r="FVI197" s="973"/>
      <c r="FVJ197" s="973"/>
      <c r="FVK197" s="973"/>
      <c r="FVL197" s="973"/>
      <c r="FVM197" s="973"/>
      <c r="FVN197" s="973"/>
      <c r="FVO197" s="973"/>
      <c r="FVP197" s="973"/>
      <c r="FVQ197" s="973"/>
      <c r="FVR197" s="973"/>
      <c r="FVS197" s="973"/>
      <c r="FVT197" s="973"/>
      <c r="FVU197" s="973"/>
      <c r="FVV197" s="973"/>
      <c r="FVW197" s="973"/>
      <c r="FVX197" s="973"/>
      <c r="FVY197" s="973"/>
      <c r="FVZ197" s="973"/>
      <c r="FWA197" s="973"/>
      <c r="FWB197" s="973"/>
      <c r="FWC197" s="973"/>
      <c r="FWD197" s="973"/>
      <c r="FWE197" s="973"/>
      <c r="FWF197" s="973"/>
      <c r="FWG197" s="973"/>
      <c r="FWH197" s="973"/>
      <c r="FWI197" s="973"/>
      <c r="FWJ197" s="973"/>
      <c r="FWK197" s="973"/>
      <c r="FWL197" s="973"/>
      <c r="FWM197" s="973"/>
      <c r="FWN197" s="973"/>
      <c r="FWO197" s="973"/>
      <c r="FWP197" s="973"/>
      <c r="FWQ197" s="973"/>
      <c r="FWR197" s="973"/>
      <c r="FWS197" s="973"/>
      <c r="FWT197" s="973"/>
      <c r="FWU197" s="973"/>
      <c r="FWV197" s="973"/>
      <c r="FWW197" s="973"/>
      <c r="FWX197" s="973"/>
      <c r="FWY197" s="973"/>
      <c r="FWZ197" s="973"/>
      <c r="FXA197" s="973"/>
      <c r="FXB197" s="973"/>
      <c r="FXC197" s="973"/>
      <c r="FXD197" s="973"/>
      <c r="FXE197" s="973"/>
      <c r="FXF197" s="973"/>
      <c r="FXG197" s="973"/>
      <c r="FXH197" s="973"/>
      <c r="FXI197" s="973"/>
      <c r="FXJ197" s="973"/>
      <c r="FXK197" s="973"/>
      <c r="FXL197" s="973"/>
      <c r="FXM197" s="973"/>
      <c r="FXN197" s="973"/>
      <c r="FXO197" s="973"/>
      <c r="FXP197" s="973"/>
      <c r="FXQ197" s="973"/>
      <c r="FXR197" s="973"/>
      <c r="FXS197" s="973"/>
      <c r="FXT197" s="973"/>
      <c r="FXU197" s="973"/>
      <c r="FXV197" s="973"/>
      <c r="FXW197" s="973"/>
      <c r="FXX197" s="973"/>
      <c r="FXY197" s="973"/>
      <c r="FXZ197" s="973"/>
      <c r="FYA197" s="973"/>
      <c r="FYB197" s="973"/>
      <c r="FYC197" s="973"/>
      <c r="FYD197" s="973"/>
      <c r="FYE197" s="973"/>
      <c r="FYF197" s="973"/>
      <c r="FYG197" s="973"/>
      <c r="FYH197" s="973"/>
      <c r="FYI197" s="973"/>
      <c r="FYJ197" s="973"/>
      <c r="FYK197" s="973"/>
      <c r="FYL197" s="973"/>
      <c r="FYM197" s="973"/>
      <c r="FYN197" s="973"/>
      <c r="FYO197" s="973"/>
      <c r="FYP197" s="973"/>
      <c r="FYQ197" s="973"/>
      <c r="FYR197" s="973"/>
      <c r="FYS197" s="973"/>
      <c r="FYT197" s="973"/>
      <c r="FYU197" s="973"/>
      <c r="FYV197" s="973"/>
      <c r="FYW197" s="973"/>
      <c r="FYX197" s="973"/>
      <c r="FYY197" s="973"/>
      <c r="FYZ197" s="973"/>
      <c r="FZA197" s="973"/>
      <c r="FZB197" s="973"/>
      <c r="FZC197" s="973"/>
      <c r="FZD197" s="973"/>
      <c r="FZE197" s="973"/>
      <c r="FZF197" s="973"/>
      <c r="FZG197" s="973"/>
      <c r="FZH197" s="973"/>
      <c r="FZI197" s="973"/>
      <c r="FZJ197" s="973"/>
      <c r="FZK197" s="973"/>
      <c r="FZL197" s="973"/>
      <c r="FZM197" s="973"/>
      <c r="FZN197" s="973"/>
      <c r="FZO197" s="973"/>
      <c r="FZP197" s="973"/>
      <c r="FZQ197" s="973"/>
      <c r="FZR197" s="973"/>
      <c r="FZS197" s="973"/>
      <c r="FZT197" s="973"/>
      <c r="FZU197" s="973"/>
      <c r="FZV197" s="973"/>
      <c r="FZW197" s="973"/>
      <c r="FZX197" s="973"/>
      <c r="FZY197" s="973"/>
      <c r="FZZ197" s="973"/>
      <c r="GAA197" s="973"/>
      <c r="GAB197" s="973"/>
      <c r="GAC197" s="973"/>
      <c r="GAD197" s="973"/>
      <c r="GAE197" s="973"/>
      <c r="GAF197" s="973"/>
      <c r="GAG197" s="973"/>
      <c r="GAH197" s="973"/>
      <c r="GAI197" s="973"/>
      <c r="GAJ197" s="973"/>
      <c r="GAK197" s="973"/>
      <c r="GAL197" s="973"/>
      <c r="GAM197" s="973"/>
      <c r="GAN197" s="973"/>
      <c r="GAO197" s="973"/>
      <c r="GAP197" s="973"/>
      <c r="GAQ197" s="973"/>
      <c r="GAR197" s="973"/>
      <c r="GAS197" s="973"/>
      <c r="GAT197" s="973"/>
      <c r="GAU197" s="973"/>
      <c r="GAV197" s="973"/>
      <c r="GAW197" s="973"/>
      <c r="GAX197" s="973"/>
      <c r="GAY197" s="973"/>
      <c r="GAZ197" s="973"/>
      <c r="GBA197" s="973"/>
      <c r="GBB197" s="973"/>
      <c r="GBC197" s="973"/>
      <c r="GBD197" s="973"/>
      <c r="GBE197" s="973"/>
      <c r="GBF197" s="973"/>
      <c r="GBG197" s="973"/>
      <c r="GBH197" s="973"/>
      <c r="GBI197" s="973"/>
      <c r="GBJ197" s="973"/>
      <c r="GBK197" s="973"/>
      <c r="GBL197" s="973"/>
      <c r="GBM197" s="973"/>
      <c r="GBN197" s="973"/>
      <c r="GBO197" s="973"/>
      <c r="GBP197" s="973"/>
      <c r="GBQ197" s="973"/>
      <c r="GBR197" s="973"/>
      <c r="GBS197" s="973"/>
      <c r="GBT197" s="973"/>
      <c r="GBU197" s="973"/>
      <c r="GBV197" s="973"/>
      <c r="GBW197" s="973"/>
      <c r="GBX197" s="973"/>
      <c r="GBY197" s="973"/>
      <c r="GBZ197" s="973"/>
      <c r="GCA197" s="973"/>
      <c r="GCB197" s="973"/>
      <c r="GCC197" s="973"/>
      <c r="GCD197" s="973"/>
      <c r="GCE197" s="973"/>
      <c r="GCF197" s="973"/>
      <c r="GCG197" s="973"/>
      <c r="GCH197" s="973"/>
      <c r="GCI197" s="973"/>
      <c r="GCJ197" s="973"/>
      <c r="GCK197" s="973"/>
      <c r="GCL197" s="973"/>
      <c r="GCM197" s="973"/>
      <c r="GCN197" s="973"/>
      <c r="GCO197" s="973"/>
      <c r="GCP197" s="973"/>
      <c r="GCQ197" s="973"/>
      <c r="GCR197" s="973"/>
      <c r="GCS197" s="973"/>
      <c r="GCT197" s="973"/>
      <c r="GCU197" s="973"/>
      <c r="GCV197" s="973"/>
      <c r="GCW197" s="973"/>
      <c r="GCX197" s="973"/>
      <c r="GCY197" s="973"/>
      <c r="GCZ197" s="973"/>
      <c r="GDA197" s="973"/>
      <c r="GDB197" s="973"/>
      <c r="GDC197" s="973"/>
      <c r="GDD197" s="973"/>
      <c r="GDE197" s="973"/>
      <c r="GDF197" s="973"/>
      <c r="GDG197" s="973"/>
      <c r="GDH197" s="973"/>
      <c r="GDI197" s="973"/>
      <c r="GDJ197" s="973"/>
      <c r="GDK197" s="973"/>
      <c r="GDL197" s="973"/>
      <c r="GDM197" s="973"/>
      <c r="GDN197" s="973"/>
      <c r="GDO197" s="973"/>
      <c r="GDP197" s="973"/>
      <c r="GDQ197" s="973"/>
      <c r="GDR197" s="973"/>
      <c r="GDS197" s="973"/>
      <c r="GDT197" s="973"/>
      <c r="GDU197" s="973"/>
      <c r="GDV197" s="973"/>
      <c r="GDW197" s="973"/>
      <c r="GDX197" s="973"/>
      <c r="GDY197" s="973"/>
      <c r="GDZ197" s="973"/>
      <c r="GEA197" s="973"/>
      <c r="GEB197" s="973"/>
      <c r="GEC197" s="973"/>
      <c r="GED197" s="973"/>
      <c r="GEE197" s="973"/>
      <c r="GEF197" s="973"/>
      <c r="GEG197" s="973"/>
      <c r="GEH197" s="973"/>
      <c r="GEI197" s="973"/>
      <c r="GEJ197" s="973"/>
      <c r="GEK197" s="973"/>
      <c r="GEL197" s="973"/>
      <c r="GEM197" s="973"/>
      <c r="GEN197" s="973"/>
      <c r="GEO197" s="973"/>
      <c r="GEP197" s="973"/>
      <c r="GEQ197" s="973"/>
      <c r="GER197" s="973"/>
      <c r="GES197" s="973"/>
      <c r="GET197" s="973"/>
      <c r="GEU197" s="973"/>
      <c r="GEV197" s="973"/>
      <c r="GEW197" s="973"/>
      <c r="GEX197" s="973"/>
      <c r="GEY197" s="973"/>
      <c r="GEZ197" s="973"/>
      <c r="GFA197" s="973"/>
      <c r="GFB197" s="973"/>
      <c r="GFC197" s="973"/>
      <c r="GFD197" s="973"/>
      <c r="GFE197" s="973"/>
      <c r="GFF197" s="973"/>
      <c r="GFG197" s="973"/>
      <c r="GFH197" s="973"/>
      <c r="GFI197" s="973"/>
      <c r="GFJ197" s="973"/>
      <c r="GFK197" s="973"/>
      <c r="GFL197" s="973"/>
      <c r="GFM197" s="973"/>
      <c r="GFN197" s="973"/>
      <c r="GFO197" s="973"/>
      <c r="GFP197" s="973"/>
      <c r="GFQ197" s="973"/>
      <c r="GFR197" s="973"/>
      <c r="GFS197" s="973"/>
      <c r="GFT197" s="973"/>
      <c r="GFU197" s="973"/>
      <c r="GFV197" s="973"/>
      <c r="GFW197" s="973"/>
      <c r="GFX197" s="973"/>
      <c r="GFY197" s="973"/>
      <c r="GFZ197" s="973"/>
      <c r="GGA197" s="973"/>
      <c r="GGB197" s="973"/>
      <c r="GGC197" s="973"/>
      <c r="GGD197" s="973"/>
      <c r="GGE197" s="973"/>
      <c r="GGF197" s="973"/>
      <c r="GGG197" s="973"/>
      <c r="GGH197" s="973"/>
      <c r="GGI197" s="973"/>
      <c r="GGJ197" s="973"/>
      <c r="GGK197" s="973"/>
      <c r="GGL197" s="973"/>
      <c r="GGM197" s="973"/>
      <c r="GGN197" s="973"/>
      <c r="GGO197" s="973"/>
      <c r="GGP197" s="973"/>
      <c r="GGQ197" s="973"/>
      <c r="GGR197" s="973"/>
      <c r="GGS197" s="973"/>
      <c r="GGT197" s="973"/>
      <c r="GGU197" s="973"/>
      <c r="GGV197" s="973"/>
      <c r="GGW197" s="973"/>
      <c r="GGX197" s="973"/>
      <c r="GGY197" s="973"/>
      <c r="GGZ197" s="973"/>
      <c r="GHA197" s="973"/>
      <c r="GHB197" s="973"/>
      <c r="GHC197" s="973"/>
      <c r="GHD197" s="973"/>
      <c r="GHE197" s="973"/>
      <c r="GHF197" s="973"/>
      <c r="GHG197" s="973"/>
      <c r="GHH197" s="973"/>
      <c r="GHI197" s="973"/>
      <c r="GHJ197" s="973"/>
      <c r="GHK197" s="973"/>
      <c r="GHL197" s="973"/>
      <c r="GHM197" s="973"/>
      <c r="GHN197" s="973"/>
      <c r="GHO197" s="973"/>
      <c r="GHP197" s="973"/>
      <c r="GHQ197" s="973"/>
      <c r="GHR197" s="973"/>
      <c r="GHS197" s="973"/>
      <c r="GHT197" s="973"/>
      <c r="GHU197" s="973"/>
      <c r="GHV197" s="973"/>
      <c r="GHW197" s="973"/>
      <c r="GHX197" s="973"/>
      <c r="GHY197" s="973"/>
      <c r="GHZ197" s="973"/>
      <c r="GIA197" s="973"/>
      <c r="GIB197" s="973"/>
      <c r="GIC197" s="973"/>
      <c r="GID197" s="973"/>
      <c r="GIE197" s="973"/>
      <c r="GIF197" s="973"/>
      <c r="GIG197" s="973"/>
      <c r="GIH197" s="973"/>
      <c r="GII197" s="973"/>
      <c r="GIJ197" s="973"/>
      <c r="GIK197" s="973"/>
      <c r="GIL197" s="973"/>
      <c r="GIM197" s="973"/>
      <c r="GIN197" s="973"/>
      <c r="GIO197" s="973"/>
      <c r="GIP197" s="973"/>
      <c r="GIQ197" s="973"/>
      <c r="GIR197" s="973"/>
      <c r="GIS197" s="973"/>
      <c r="GIT197" s="973"/>
      <c r="GIU197" s="973"/>
      <c r="GIV197" s="973"/>
      <c r="GIW197" s="973"/>
      <c r="GIX197" s="973"/>
      <c r="GIY197" s="973"/>
      <c r="GIZ197" s="973"/>
      <c r="GJA197" s="973"/>
      <c r="GJB197" s="973"/>
      <c r="GJC197" s="973"/>
      <c r="GJD197" s="973"/>
      <c r="GJE197" s="973"/>
      <c r="GJF197" s="973"/>
      <c r="GJG197" s="973"/>
      <c r="GJH197" s="973"/>
      <c r="GJI197" s="973"/>
      <c r="GJJ197" s="973"/>
      <c r="GJK197" s="973"/>
      <c r="GJL197" s="973"/>
      <c r="GJM197" s="973"/>
      <c r="GJN197" s="973"/>
      <c r="GJO197" s="973"/>
      <c r="GJP197" s="973"/>
      <c r="GJQ197" s="973"/>
      <c r="GJR197" s="973"/>
      <c r="GJS197" s="973"/>
      <c r="GJT197" s="973"/>
      <c r="GJU197" s="973"/>
      <c r="GJV197" s="973"/>
      <c r="GJW197" s="973"/>
      <c r="GJX197" s="973"/>
      <c r="GJY197" s="973"/>
      <c r="GJZ197" s="973"/>
      <c r="GKA197" s="973"/>
      <c r="GKB197" s="973"/>
      <c r="GKC197" s="973"/>
      <c r="GKD197" s="973"/>
      <c r="GKE197" s="973"/>
      <c r="GKF197" s="973"/>
      <c r="GKG197" s="973"/>
      <c r="GKH197" s="973"/>
      <c r="GKI197" s="973"/>
      <c r="GKJ197" s="973"/>
      <c r="GKK197" s="973"/>
      <c r="GKL197" s="973"/>
      <c r="GKM197" s="973"/>
      <c r="GKN197" s="973"/>
      <c r="GKO197" s="973"/>
      <c r="GKP197" s="973"/>
      <c r="GKQ197" s="973"/>
      <c r="GKR197" s="973"/>
      <c r="GKS197" s="973"/>
      <c r="GKT197" s="973"/>
      <c r="GKU197" s="973"/>
      <c r="GKV197" s="973"/>
      <c r="GKW197" s="973"/>
      <c r="GKX197" s="973"/>
      <c r="GKY197" s="973"/>
      <c r="GKZ197" s="973"/>
      <c r="GLA197" s="973"/>
      <c r="GLB197" s="973"/>
      <c r="GLC197" s="973"/>
      <c r="GLD197" s="973"/>
      <c r="GLE197" s="973"/>
      <c r="GLF197" s="973"/>
      <c r="GLG197" s="973"/>
      <c r="GLH197" s="973"/>
      <c r="GLI197" s="973"/>
      <c r="GLJ197" s="973"/>
      <c r="GLK197" s="973"/>
      <c r="GLL197" s="973"/>
      <c r="GLM197" s="973"/>
      <c r="GLN197" s="973"/>
      <c r="GLO197" s="973"/>
      <c r="GLP197" s="973"/>
      <c r="GLQ197" s="973"/>
      <c r="GLR197" s="973"/>
      <c r="GLS197" s="973"/>
      <c r="GLT197" s="973"/>
      <c r="GLU197" s="973"/>
      <c r="GLV197" s="973"/>
      <c r="GLW197" s="973"/>
      <c r="GLX197" s="973"/>
      <c r="GLY197" s="973"/>
      <c r="GLZ197" s="973"/>
      <c r="GMA197" s="973"/>
      <c r="GMB197" s="973"/>
      <c r="GMC197" s="973"/>
      <c r="GMD197" s="973"/>
      <c r="GME197" s="973"/>
      <c r="GMF197" s="973"/>
      <c r="GMG197" s="973"/>
      <c r="GMH197" s="973"/>
      <c r="GMI197" s="973"/>
      <c r="GMJ197" s="973"/>
      <c r="GMK197" s="973"/>
      <c r="GML197" s="973"/>
      <c r="GMM197" s="973"/>
      <c r="GMN197" s="973"/>
      <c r="GMO197" s="973"/>
      <c r="GMP197" s="973"/>
      <c r="GMQ197" s="973"/>
      <c r="GMR197" s="973"/>
      <c r="GMS197" s="973"/>
      <c r="GMT197" s="973"/>
      <c r="GMU197" s="973"/>
      <c r="GMV197" s="973"/>
      <c r="GMW197" s="973"/>
      <c r="GMX197" s="973"/>
      <c r="GMY197" s="973"/>
      <c r="GMZ197" s="973"/>
      <c r="GNA197" s="973"/>
      <c r="GNB197" s="973"/>
      <c r="GNC197" s="973"/>
      <c r="GND197" s="973"/>
      <c r="GNE197" s="973"/>
      <c r="GNF197" s="973"/>
      <c r="GNG197" s="973"/>
      <c r="GNH197" s="973"/>
      <c r="GNI197" s="973"/>
      <c r="GNJ197" s="973"/>
      <c r="GNK197" s="973"/>
      <c r="GNL197" s="973"/>
      <c r="GNM197" s="973"/>
      <c r="GNN197" s="973"/>
      <c r="GNO197" s="973"/>
      <c r="GNP197" s="973"/>
      <c r="GNQ197" s="973"/>
      <c r="GNR197" s="973"/>
      <c r="GNS197" s="973"/>
      <c r="GNT197" s="973"/>
      <c r="GNU197" s="973"/>
      <c r="GNV197" s="973"/>
      <c r="GNW197" s="973"/>
      <c r="GNX197" s="973"/>
      <c r="GNY197" s="973"/>
      <c r="GNZ197" s="973"/>
      <c r="GOA197" s="973"/>
      <c r="GOB197" s="973"/>
      <c r="GOC197" s="973"/>
      <c r="GOD197" s="973"/>
      <c r="GOE197" s="973"/>
      <c r="GOF197" s="973"/>
      <c r="GOG197" s="973"/>
      <c r="GOH197" s="973"/>
      <c r="GOI197" s="973"/>
      <c r="GOJ197" s="973"/>
      <c r="GOK197" s="973"/>
      <c r="GOL197" s="973"/>
      <c r="GOM197" s="973"/>
      <c r="GON197" s="973"/>
      <c r="GOO197" s="973"/>
      <c r="GOP197" s="973"/>
      <c r="GOQ197" s="973"/>
      <c r="GOR197" s="973"/>
      <c r="GOS197" s="973"/>
      <c r="GOT197" s="973"/>
      <c r="GOU197" s="973"/>
      <c r="GOV197" s="973"/>
      <c r="GOW197" s="973"/>
      <c r="GOX197" s="973"/>
      <c r="GOY197" s="973"/>
      <c r="GOZ197" s="973"/>
      <c r="GPA197" s="973"/>
      <c r="GPB197" s="973"/>
      <c r="GPC197" s="973"/>
      <c r="GPD197" s="973"/>
      <c r="GPE197" s="973"/>
      <c r="GPF197" s="973"/>
      <c r="GPG197" s="973"/>
      <c r="GPH197" s="973"/>
      <c r="GPI197" s="973"/>
      <c r="GPJ197" s="973"/>
      <c r="GPK197" s="973"/>
      <c r="GPL197" s="973"/>
      <c r="GPM197" s="973"/>
      <c r="GPN197" s="973"/>
      <c r="GPO197" s="973"/>
      <c r="GPP197" s="973"/>
      <c r="GPQ197" s="973"/>
      <c r="GPR197" s="973"/>
      <c r="GPS197" s="973"/>
      <c r="GPT197" s="973"/>
      <c r="GPU197" s="973"/>
      <c r="GPV197" s="973"/>
      <c r="GPW197" s="973"/>
      <c r="GPX197" s="973"/>
      <c r="GPY197" s="973"/>
      <c r="GPZ197" s="973"/>
      <c r="GQA197" s="973"/>
      <c r="GQB197" s="973"/>
      <c r="GQC197" s="973"/>
      <c r="GQD197" s="973"/>
      <c r="GQE197" s="973"/>
      <c r="GQF197" s="973"/>
      <c r="GQG197" s="973"/>
      <c r="GQH197" s="973"/>
      <c r="GQI197" s="973"/>
      <c r="GQJ197" s="973"/>
      <c r="GQK197" s="973"/>
      <c r="GQL197" s="973"/>
      <c r="GQM197" s="973"/>
      <c r="GQN197" s="973"/>
      <c r="GQO197" s="973"/>
      <c r="GQP197" s="973"/>
      <c r="GQQ197" s="973"/>
      <c r="GQR197" s="973"/>
      <c r="GQS197" s="973"/>
      <c r="GQT197" s="973"/>
      <c r="GQU197" s="973"/>
      <c r="GQV197" s="973"/>
      <c r="GQW197" s="973"/>
      <c r="GQX197" s="973"/>
      <c r="GQY197" s="973"/>
      <c r="GQZ197" s="973"/>
      <c r="GRA197" s="973"/>
      <c r="GRB197" s="973"/>
      <c r="GRC197" s="973"/>
      <c r="GRD197" s="973"/>
      <c r="GRE197" s="973"/>
      <c r="GRF197" s="973"/>
      <c r="GRG197" s="973"/>
      <c r="GRH197" s="973"/>
      <c r="GRI197" s="973"/>
      <c r="GRJ197" s="973"/>
      <c r="GRK197" s="973"/>
      <c r="GRL197" s="973"/>
      <c r="GRM197" s="973"/>
      <c r="GRN197" s="973"/>
      <c r="GRO197" s="973"/>
      <c r="GRP197" s="973"/>
      <c r="GRQ197" s="973"/>
      <c r="GRR197" s="973"/>
      <c r="GRS197" s="973"/>
      <c r="GRT197" s="973"/>
      <c r="GRU197" s="973"/>
      <c r="GRV197" s="973"/>
      <c r="GRW197" s="973"/>
      <c r="GRX197" s="973"/>
      <c r="GRY197" s="973"/>
      <c r="GRZ197" s="973"/>
      <c r="GSA197" s="973"/>
      <c r="GSB197" s="973"/>
      <c r="GSC197" s="973"/>
      <c r="GSD197" s="973"/>
      <c r="GSE197" s="973"/>
      <c r="GSF197" s="973"/>
      <c r="GSG197" s="973"/>
      <c r="GSH197" s="973"/>
      <c r="GSI197" s="973"/>
      <c r="GSJ197" s="973"/>
      <c r="GSK197" s="973"/>
      <c r="GSL197" s="973"/>
      <c r="GSM197" s="973"/>
      <c r="GSN197" s="973"/>
      <c r="GSO197" s="973"/>
      <c r="GSP197" s="973"/>
      <c r="GSQ197" s="973"/>
      <c r="GSR197" s="973"/>
      <c r="GSS197" s="973"/>
      <c r="GST197" s="973"/>
      <c r="GSU197" s="973"/>
      <c r="GSV197" s="973"/>
      <c r="GSW197" s="973"/>
      <c r="GSX197" s="973"/>
      <c r="GSY197" s="973"/>
      <c r="GSZ197" s="973"/>
      <c r="GTA197" s="973"/>
      <c r="GTB197" s="973"/>
      <c r="GTC197" s="973"/>
      <c r="GTD197" s="973"/>
      <c r="GTE197" s="973"/>
      <c r="GTF197" s="973"/>
      <c r="GTG197" s="973"/>
      <c r="GTH197" s="973"/>
      <c r="GTI197" s="973"/>
      <c r="GTJ197" s="973"/>
      <c r="GTK197" s="973"/>
      <c r="GTL197" s="973"/>
      <c r="GTM197" s="973"/>
      <c r="GTN197" s="973"/>
      <c r="GTO197" s="973"/>
      <c r="GTP197" s="973"/>
      <c r="GTQ197" s="973"/>
      <c r="GTR197" s="973"/>
      <c r="GTS197" s="973"/>
      <c r="GTT197" s="973"/>
      <c r="GTU197" s="973"/>
      <c r="GTV197" s="973"/>
      <c r="GTW197" s="973"/>
      <c r="GTX197" s="973"/>
      <c r="GTY197" s="973"/>
      <c r="GTZ197" s="973"/>
      <c r="GUA197" s="973"/>
      <c r="GUB197" s="973"/>
      <c r="GUC197" s="973"/>
      <c r="GUD197" s="973"/>
      <c r="GUE197" s="973"/>
      <c r="GUF197" s="973"/>
      <c r="GUG197" s="973"/>
      <c r="GUH197" s="973"/>
      <c r="GUI197" s="973"/>
      <c r="GUJ197" s="973"/>
      <c r="GUK197" s="973"/>
      <c r="GUL197" s="973"/>
      <c r="GUM197" s="973"/>
      <c r="GUN197" s="973"/>
      <c r="GUO197" s="973"/>
      <c r="GUP197" s="973"/>
      <c r="GUQ197" s="973"/>
      <c r="GUR197" s="973"/>
      <c r="GUS197" s="973"/>
      <c r="GUT197" s="973"/>
      <c r="GUU197" s="973"/>
      <c r="GUV197" s="973"/>
      <c r="GUW197" s="973"/>
      <c r="GUX197" s="973"/>
      <c r="GUY197" s="973"/>
      <c r="GUZ197" s="973"/>
      <c r="GVA197" s="973"/>
      <c r="GVB197" s="973"/>
      <c r="GVC197" s="973"/>
      <c r="GVD197" s="973"/>
      <c r="GVE197" s="973"/>
      <c r="GVF197" s="973"/>
      <c r="GVG197" s="973"/>
      <c r="GVH197" s="973"/>
      <c r="GVI197" s="973"/>
      <c r="GVJ197" s="973"/>
      <c r="GVK197" s="973"/>
      <c r="GVL197" s="973"/>
      <c r="GVM197" s="973"/>
      <c r="GVN197" s="973"/>
      <c r="GVO197" s="973"/>
      <c r="GVP197" s="973"/>
      <c r="GVQ197" s="973"/>
      <c r="GVR197" s="973"/>
      <c r="GVS197" s="973"/>
      <c r="GVT197" s="973"/>
      <c r="GVU197" s="973"/>
      <c r="GVV197" s="973"/>
      <c r="GVW197" s="973"/>
      <c r="GVX197" s="973"/>
      <c r="GVY197" s="973"/>
      <c r="GVZ197" s="973"/>
      <c r="GWA197" s="973"/>
      <c r="GWB197" s="973"/>
      <c r="GWC197" s="973"/>
      <c r="GWD197" s="973"/>
      <c r="GWE197" s="973"/>
      <c r="GWF197" s="973"/>
      <c r="GWG197" s="973"/>
      <c r="GWH197" s="973"/>
      <c r="GWI197" s="973"/>
      <c r="GWJ197" s="973"/>
      <c r="GWK197" s="973"/>
      <c r="GWL197" s="973"/>
      <c r="GWM197" s="973"/>
      <c r="GWN197" s="973"/>
      <c r="GWO197" s="973"/>
      <c r="GWP197" s="973"/>
      <c r="GWQ197" s="973"/>
      <c r="GWR197" s="973"/>
      <c r="GWS197" s="973"/>
      <c r="GWT197" s="973"/>
      <c r="GWU197" s="973"/>
      <c r="GWV197" s="973"/>
      <c r="GWW197" s="973"/>
      <c r="GWX197" s="973"/>
      <c r="GWY197" s="973"/>
      <c r="GWZ197" s="973"/>
      <c r="GXA197" s="973"/>
      <c r="GXB197" s="973"/>
      <c r="GXC197" s="973"/>
      <c r="GXD197" s="973"/>
      <c r="GXE197" s="973"/>
      <c r="GXF197" s="973"/>
      <c r="GXG197" s="973"/>
      <c r="GXH197" s="973"/>
      <c r="GXI197" s="973"/>
      <c r="GXJ197" s="973"/>
      <c r="GXK197" s="973"/>
      <c r="GXL197" s="973"/>
      <c r="GXM197" s="973"/>
      <c r="GXN197" s="973"/>
      <c r="GXO197" s="973"/>
      <c r="GXP197" s="973"/>
      <c r="GXQ197" s="973"/>
      <c r="GXR197" s="973"/>
      <c r="GXS197" s="973"/>
      <c r="GXT197" s="973"/>
      <c r="GXU197" s="973"/>
      <c r="GXV197" s="973"/>
      <c r="GXW197" s="973"/>
      <c r="GXX197" s="973"/>
      <c r="GXY197" s="973"/>
      <c r="GXZ197" s="973"/>
      <c r="GYA197" s="973"/>
      <c r="GYB197" s="973"/>
      <c r="GYC197" s="973"/>
      <c r="GYD197" s="973"/>
      <c r="GYE197" s="973"/>
      <c r="GYF197" s="973"/>
      <c r="GYG197" s="973"/>
      <c r="GYH197" s="973"/>
      <c r="GYI197" s="973"/>
      <c r="GYJ197" s="973"/>
      <c r="GYK197" s="973"/>
      <c r="GYL197" s="973"/>
      <c r="GYM197" s="973"/>
      <c r="GYN197" s="973"/>
      <c r="GYO197" s="973"/>
      <c r="GYP197" s="973"/>
      <c r="GYQ197" s="973"/>
      <c r="GYR197" s="973"/>
      <c r="GYS197" s="973"/>
      <c r="GYT197" s="973"/>
      <c r="GYU197" s="973"/>
      <c r="GYV197" s="973"/>
      <c r="GYW197" s="973"/>
      <c r="GYX197" s="973"/>
      <c r="GYY197" s="973"/>
      <c r="GYZ197" s="973"/>
      <c r="GZA197" s="973"/>
      <c r="GZB197" s="973"/>
      <c r="GZC197" s="973"/>
      <c r="GZD197" s="973"/>
      <c r="GZE197" s="973"/>
      <c r="GZF197" s="973"/>
      <c r="GZG197" s="973"/>
      <c r="GZH197" s="973"/>
      <c r="GZI197" s="973"/>
      <c r="GZJ197" s="973"/>
      <c r="GZK197" s="973"/>
      <c r="GZL197" s="973"/>
      <c r="GZM197" s="973"/>
      <c r="GZN197" s="973"/>
      <c r="GZO197" s="973"/>
      <c r="GZP197" s="973"/>
      <c r="GZQ197" s="973"/>
      <c r="GZR197" s="973"/>
      <c r="GZS197" s="973"/>
      <c r="GZT197" s="973"/>
      <c r="GZU197" s="973"/>
      <c r="GZV197" s="973"/>
      <c r="GZW197" s="973"/>
      <c r="GZX197" s="973"/>
      <c r="GZY197" s="973"/>
      <c r="GZZ197" s="973"/>
      <c r="HAA197" s="973"/>
      <c r="HAB197" s="973"/>
      <c r="HAC197" s="973"/>
      <c r="HAD197" s="973"/>
      <c r="HAE197" s="973"/>
      <c r="HAF197" s="973"/>
      <c r="HAG197" s="973"/>
      <c r="HAH197" s="973"/>
      <c r="HAI197" s="973"/>
      <c r="HAJ197" s="973"/>
      <c r="HAK197" s="973"/>
      <c r="HAL197" s="973"/>
      <c r="HAM197" s="973"/>
      <c r="HAN197" s="973"/>
      <c r="HAO197" s="973"/>
      <c r="HAP197" s="973"/>
      <c r="HAQ197" s="973"/>
      <c r="HAR197" s="973"/>
      <c r="HAS197" s="973"/>
      <c r="HAT197" s="973"/>
      <c r="HAU197" s="973"/>
      <c r="HAV197" s="973"/>
      <c r="HAW197" s="973"/>
      <c r="HAX197" s="973"/>
      <c r="HAY197" s="973"/>
      <c r="HAZ197" s="973"/>
      <c r="HBA197" s="973"/>
      <c r="HBB197" s="973"/>
      <c r="HBC197" s="973"/>
      <c r="HBD197" s="973"/>
      <c r="HBE197" s="973"/>
      <c r="HBF197" s="973"/>
      <c r="HBG197" s="973"/>
      <c r="HBH197" s="973"/>
      <c r="HBI197" s="973"/>
      <c r="HBJ197" s="973"/>
      <c r="HBK197" s="973"/>
      <c r="HBL197" s="973"/>
      <c r="HBM197" s="973"/>
      <c r="HBN197" s="973"/>
      <c r="HBO197" s="973"/>
      <c r="HBP197" s="973"/>
      <c r="HBQ197" s="973"/>
      <c r="HBR197" s="973"/>
      <c r="HBS197" s="973"/>
      <c r="HBT197" s="973"/>
      <c r="HBU197" s="973"/>
      <c r="HBV197" s="973"/>
      <c r="HBW197" s="973"/>
      <c r="HBX197" s="973"/>
      <c r="HBY197" s="973"/>
      <c r="HBZ197" s="973"/>
      <c r="HCA197" s="973"/>
      <c r="HCB197" s="973"/>
      <c r="HCC197" s="973"/>
      <c r="HCD197" s="973"/>
      <c r="HCE197" s="973"/>
      <c r="HCF197" s="973"/>
      <c r="HCG197" s="973"/>
      <c r="HCH197" s="973"/>
      <c r="HCI197" s="973"/>
      <c r="HCJ197" s="973"/>
      <c r="HCK197" s="973"/>
      <c r="HCL197" s="973"/>
      <c r="HCM197" s="973"/>
      <c r="HCN197" s="973"/>
      <c r="HCO197" s="973"/>
      <c r="HCP197" s="973"/>
      <c r="HCQ197" s="973"/>
      <c r="HCR197" s="973"/>
      <c r="HCS197" s="973"/>
      <c r="HCT197" s="973"/>
      <c r="HCU197" s="973"/>
      <c r="HCV197" s="973"/>
      <c r="HCW197" s="973"/>
      <c r="HCX197" s="973"/>
      <c r="HCY197" s="973"/>
      <c r="HCZ197" s="973"/>
      <c r="HDA197" s="973"/>
      <c r="HDB197" s="973"/>
      <c r="HDC197" s="973"/>
      <c r="HDD197" s="973"/>
      <c r="HDE197" s="973"/>
      <c r="HDF197" s="973"/>
      <c r="HDG197" s="973"/>
      <c r="HDH197" s="973"/>
      <c r="HDI197" s="973"/>
      <c r="HDJ197" s="973"/>
      <c r="HDK197" s="973"/>
      <c r="HDL197" s="973"/>
      <c r="HDM197" s="973"/>
      <c r="HDN197" s="973"/>
      <c r="HDO197" s="973"/>
      <c r="HDP197" s="973"/>
      <c r="HDQ197" s="973"/>
      <c r="HDR197" s="973"/>
      <c r="HDS197" s="973"/>
      <c r="HDT197" s="973"/>
      <c r="HDU197" s="973"/>
      <c r="HDV197" s="973"/>
      <c r="HDW197" s="973"/>
      <c r="HDX197" s="973"/>
      <c r="HDY197" s="973"/>
      <c r="HDZ197" s="973"/>
      <c r="HEA197" s="973"/>
      <c r="HEB197" s="973"/>
      <c r="HEC197" s="973"/>
      <c r="HED197" s="973"/>
      <c r="HEE197" s="973"/>
      <c r="HEF197" s="973"/>
      <c r="HEG197" s="973"/>
      <c r="HEH197" s="973"/>
      <c r="HEI197" s="973"/>
      <c r="HEJ197" s="973"/>
      <c r="HEK197" s="973"/>
      <c r="HEL197" s="973"/>
      <c r="HEM197" s="973"/>
      <c r="HEN197" s="973"/>
      <c r="HEO197" s="973"/>
      <c r="HEP197" s="973"/>
      <c r="HEQ197" s="973"/>
      <c r="HER197" s="973"/>
      <c r="HES197" s="973"/>
      <c r="HET197" s="973"/>
      <c r="HEU197" s="973"/>
      <c r="HEV197" s="973"/>
      <c r="HEW197" s="973"/>
      <c r="HEX197" s="973"/>
      <c r="HEY197" s="973"/>
      <c r="HEZ197" s="973"/>
      <c r="HFA197" s="973"/>
      <c r="HFB197" s="973"/>
      <c r="HFC197" s="973"/>
      <c r="HFD197" s="973"/>
      <c r="HFE197" s="973"/>
      <c r="HFF197" s="973"/>
      <c r="HFG197" s="973"/>
      <c r="HFH197" s="973"/>
      <c r="HFI197" s="973"/>
      <c r="HFJ197" s="973"/>
      <c r="HFK197" s="973"/>
      <c r="HFL197" s="973"/>
      <c r="HFM197" s="973"/>
      <c r="HFN197" s="973"/>
      <c r="HFO197" s="973"/>
      <c r="HFP197" s="973"/>
      <c r="HFQ197" s="973"/>
      <c r="HFR197" s="973"/>
      <c r="HFS197" s="973"/>
      <c r="HFT197" s="973"/>
      <c r="HFU197" s="973"/>
      <c r="HFV197" s="973"/>
      <c r="HFW197" s="973"/>
      <c r="HFX197" s="973"/>
      <c r="HFY197" s="973"/>
      <c r="HFZ197" s="973"/>
      <c r="HGA197" s="973"/>
      <c r="HGB197" s="973"/>
      <c r="HGC197" s="973"/>
      <c r="HGD197" s="973"/>
      <c r="HGE197" s="973"/>
      <c r="HGF197" s="973"/>
      <c r="HGG197" s="973"/>
      <c r="HGH197" s="973"/>
      <c r="HGI197" s="973"/>
      <c r="HGJ197" s="973"/>
      <c r="HGK197" s="973"/>
      <c r="HGL197" s="973"/>
      <c r="HGM197" s="973"/>
      <c r="HGN197" s="973"/>
      <c r="HGO197" s="973"/>
      <c r="HGP197" s="973"/>
      <c r="HGQ197" s="973"/>
      <c r="HGR197" s="973"/>
      <c r="HGS197" s="973"/>
      <c r="HGT197" s="973"/>
      <c r="HGU197" s="973"/>
      <c r="HGV197" s="973"/>
      <c r="HGW197" s="973"/>
      <c r="HGX197" s="973"/>
      <c r="HGY197" s="973"/>
      <c r="HGZ197" s="973"/>
      <c r="HHA197" s="973"/>
      <c r="HHB197" s="973"/>
      <c r="HHC197" s="973"/>
      <c r="HHD197" s="973"/>
      <c r="HHE197" s="973"/>
      <c r="HHF197" s="973"/>
      <c r="HHG197" s="973"/>
      <c r="HHH197" s="973"/>
      <c r="HHI197" s="973"/>
      <c r="HHJ197" s="973"/>
      <c r="HHK197" s="973"/>
      <c r="HHL197" s="973"/>
      <c r="HHM197" s="973"/>
      <c r="HHN197" s="973"/>
      <c r="HHO197" s="973"/>
      <c r="HHP197" s="973"/>
      <c r="HHQ197" s="973"/>
      <c r="HHR197" s="973"/>
      <c r="HHS197" s="973"/>
      <c r="HHT197" s="973"/>
      <c r="HHU197" s="973"/>
      <c r="HHV197" s="973"/>
      <c r="HHW197" s="973"/>
      <c r="HHX197" s="973"/>
      <c r="HHY197" s="973"/>
      <c r="HHZ197" s="973"/>
      <c r="HIA197" s="973"/>
      <c r="HIB197" s="973"/>
      <c r="HIC197" s="973"/>
      <c r="HID197" s="973"/>
      <c r="HIE197" s="973"/>
      <c r="HIF197" s="973"/>
      <c r="HIG197" s="973"/>
      <c r="HIH197" s="973"/>
      <c r="HII197" s="973"/>
      <c r="HIJ197" s="973"/>
      <c r="HIK197" s="973"/>
      <c r="HIL197" s="973"/>
      <c r="HIM197" s="973"/>
      <c r="HIN197" s="973"/>
      <c r="HIO197" s="973"/>
      <c r="HIP197" s="973"/>
      <c r="HIQ197" s="973"/>
      <c r="HIR197" s="973"/>
      <c r="HIS197" s="973"/>
      <c r="HIT197" s="973"/>
      <c r="HIU197" s="973"/>
      <c r="HIV197" s="973"/>
      <c r="HIW197" s="973"/>
      <c r="HIX197" s="973"/>
      <c r="HIY197" s="973"/>
      <c r="HIZ197" s="973"/>
      <c r="HJA197" s="973"/>
      <c r="HJB197" s="973"/>
      <c r="HJC197" s="973"/>
      <c r="HJD197" s="973"/>
      <c r="HJE197" s="973"/>
      <c r="HJF197" s="973"/>
      <c r="HJG197" s="973"/>
      <c r="HJH197" s="973"/>
      <c r="HJI197" s="973"/>
      <c r="HJJ197" s="973"/>
      <c r="HJK197" s="973"/>
      <c r="HJL197" s="973"/>
      <c r="HJM197" s="973"/>
      <c r="HJN197" s="973"/>
      <c r="HJO197" s="973"/>
      <c r="HJP197" s="973"/>
      <c r="HJQ197" s="973"/>
      <c r="HJR197" s="973"/>
      <c r="HJS197" s="973"/>
      <c r="HJT197" s="973"/>
      <c r="HJU197" s="973"/>
      <c r="HJV197" s="973"/>
      <c r="HJW197" s="973"/>
      <c r="HJX197" s="973"/>
      <c r="HJY197" s="973"/>
      <c r="HJZ197" s="973"/>
      <c r="HKA197" s="973"/>
      <c r="HKB197" s="973"/>
      <c r="HKC197" s="973"/>
      <c r="HKD197" s="973"/>
      <c r="HKE197" s="973"/>
      <c r="HKF197" s="973"/>
      <c r="HKG197" s="973"/>
      <c r="HKH197" s="973"/>
      <c r="HKI197" s="973"/>
      <c r="HKJ197" s="973"/>
      <c r="HKK197" s="973"/>
      <c r="HKL197" s="973"/>
      <c r="HKM197" s="973"/>
      <c r="HKN197" s="973"/>
      <c r="HKO197" s="973"/>
      <c r="HKP197" s="973"/>
      <c r="HKQ197" s="973"/>
      <c r="HKR197" s="973"/>
      <c r="HKS197" s="973"/>
      <c r="HKT197" s="973"/>
      <c r="HKU197" s="973"/>
      <c r="HKV197" s="973"/>
      <c r="HKW197" s="973"/>
      <c r="HKX197" s="973"/>
      <c r="HKY197" s="973"/>
      <c r="HKZ197" s="973"/>
      <c r="HLA197" s="973"/>
      <c r="HLB197" s="973"/>
      <c r="HLC197" s="973"/>
      <c r="HLD197" s="973"/>
      <c r="HLE197" s="973"/>
      <c r="HLF197" s="973"/>
      <c r="HLG197" s="973"/>
      <c r="HLH197" s="973"/>
      <c r="HLI197" s="973"/>
      <c r="HLJ197" s="973"/>
      <c r="HLK197" s="973"/>
      <c r="HLL197" s="973"/>
      <c r="HLM197" s="973"/>
      <c r="HLN197" s="973"/>
      <c r="HLO197" s="973"/>
      <c r="HLP197" s="973"/>
      <c r="HLQ197" s="973"/>
      <c r="HLR197" s="973"/>
      <c r="HLS197" s="973"/>
      <c r="HLT197" s="973"/>
      <c r="HLU197" s="973"/>
      <c r="HLV197" s="973"/>
      <c r="HLW197" s="973"/>
      <c r="HLX197" s="973"/>
      <c r="HLY197" s="973"/>
      <c r="HLZ197" s="973"/>
      <c r="HMA197" s="973"/>
      <c r="HMB197" s="973"/>
      <c r="HMC197" s="973"/>
      <c r="HMD197" s="973"/>
      <c r="HME197" s="973"/>
      <c r="HMF197" s="973"/>
      <c r="HMG197" s="973"/>
      <c r="HMH197" s="973"/>
      <c r="HMI197" s="973"/>
      <c r="HMJ197" s="973"/>
      <c r="HMK197" s="973"/>
      <c r="HML197" s="973"/>
      <c r="HMM197" s="973"/>
      <c r="HMN197" s="973"/>
      <c r="HMO197" s="973"/>
      <c r="HMP197" s="973"/>
      <c r="HMQ197" s="973"/>
      <c r="HMR197" s="973"/>
      <c r="HMS197" s="973"/>
      <c r="HMT197" s="973"/>
      <c r="HMU197" s="973"/>
      <c r="HMV197" s="973"/>
      <c r="HMW197" s="973"/>
      <c r="HMX197" s="973"/>
      <c r="HMY197" s="973"/>
      <c r="HMZ197" s="973"/>
      <c r="HNA197" s="973"/>
      <c r="HNB197" s="973"/>
      <c r="HNC197" s="973"/>
      <c r="HND197" s="973"/>
      <c r="HNE197" s="973"/>
      <c r="HNF197" s="973"/>
      <c r="HNG197" s="973"/>
      <c r="HNH197" s="973"/>
      <c r="HNI197" s="973"/>
      <c r="HNJ197" s="973"/>
      <c r="HNK197" s="973"/>
      <c r="HNL197" s="973"/>
      <c r="HNM197" s="973"/>
      <c r="HNN197" s="973"/>
      <c r="HNO197" s="973"/>
      <c r="HNP197" s="973"/>
      <c r="HNQ197" s="973"/>
      <c r="HNR197" s="973"/>
      <c r="HNS197" s="973"/>
      <c r="HNT197" s="973"/>
      <c r="HNU197" s="973"/>
      <c r="HNV197" s="973"/>
      <c r="HNW197" s="973"/>
      <c r="HNX197" s="973"/>
      <c r="HNY197" s="973"/>
      <c r="HNZ197" s="973"/>
      <c r="HOA197" s="973"/>
      <c r="HOB197" s="973"/>
      <c r="HOC197" s="973"/>
      <c r="HOD197" s="973"/>
      <c r="HOE197" s="973"/>
      <c r="HOF197" s="973"/>
      <c r="HOG197" s="973"/>
      <c r="HOH197" s="973"/>
      <c r="HOI197" s="973"/>
      <c r="HOJ197" s="973"/>
      <c r="HOK197" s="973"/>
      <c r="HOL197" s="973"/>
      <c r="HOM197" s="973"/>
      <c r="HON197" s="973"/>
      <c r="HOO197" s="973"/>
      <c r="HOP197" s="973"/>
      <c r="HOQ197" s="973"/>
      <c r="HOR197" s="973"/>
      <c r="HOS197" s="973"/>
      <c r="HOT197" s="973"/>
      <c r="HOU197" s="973"/>
      <c r="HOV197" s="973"/>
      <c r="HOW197" s="973"/>
      <c r="HOX197" s="973"/>
      <c r="HOY197" s="973"/>
      <c r="HOZ197" s="973"/>
      <c r="HPA197" s="973"/>
      <c r="HPB197" s="973"/>
      <c r="HPC197" s="973"/>
      <c r="HPD197" s="973"/>
      <c r="HPE197" s="973"/>
      <c r="HPF197" s="973"/>
      <c r="HPG197" s="973"/>
      <c r="HPH197" s="973"/>
      <c r="HPI197" s="973"/>
      <c r="HPJ197" s="973"/>
      <c r="HPK197" s="973"/>
      <c r="HPL197" s="973"/>
      <c r="HPM197" s="973"/>
      <c r="HPN197" s="973"/>
      <c r="HPO197" s="973"/>
      <c r="HPP197" s="973"/>
      <c r="HPQ197" s="973"/>
      <c r="HPR197" s="973"/>
      <c r="HPS197" s="973"/>
      <c r="HPT197" s="973"/>
      <c r="HPU197" s="973"/>
      <c r="HPV197" s="973"/>
      <c r="HPW197" s="973"/>
      <c r="HPX197" s="973"/>
      <c r="HPY197" s="973"/>
      <c r="HPZ197" s="973"/>
      <c r="HQA197" s="973"/>
      <c r="HQB197" s="973"/>
      <c r="HQC197" s="973"/>
      <c r="HQD197" s="973"/>
      <c r="HQE197" s="973"/>
      <c r="HQF197" s="973"/>
      <c r="HQG197" s="973"/>
      <c r="HQH197" s="973"/>
      <c r="HQI197" s="973"/>
      <c r="HQJ197" s="973"/>
      <c r="HQK197" s="973"/>
      <c r="HQL197" s="973"/>
      <c r="HQM197" s="973"/>
      <c r="HQN197" s="973"/>
      <c r="HQO197" s="973"/>
      <c r="HQP197" s="973"/>
      <c r="HQQ197" s="973"/>
      <c r="HQR197" s="973"/>
      <c r="HQS197" s="973"/>
      <c r="HQT197" s="973"/>
      <c r="HQU197" s="973"/>
      <c r="HQV197" s="973"/>
      <c r="HQW197" s="973"/>
      <c r="HQX197" s="973"/>
      <c r="HQY197" s="973"/>
      <c r="HQZ197" s="973"/>
      <c r="HRA197" s="973"/>
      <c r="HRB197" s="973"/>
      <c r="HRC197" s="973"/>
      <c r="HRD197" s="973"/>
      <c r="HRE197" s="973"/>
      <c r="HRF197" s="973"/>
      <c r="HRG197" s="973"/>
      <c r="HRH197" s="973"/>
      <c r="HRI197" s="973"/>
      <c r="HRJ197" s="973"/>
      <c r="HRK197" s="973"/>
      <c r="HRL197" s="973"/>
      <c r="HRM197" s="973"/>
      <c r="HRN197" s="973"/>
      <c r="HRO197" s="973"/>
      <c r="HRP197" s="973"/>
      <c r="HRQ197" s="973"/>
      <c r="HRR197" s="973"/>
      <c r="HRS197" s="973"/>
      <c r="HRT197" s="973"/>
      <c r="HRU197" s="973"/>
      <c r="HRV197" s="973"/>
      <c r="HRW197" s="973"/>
      <c r="HRX197" s="973"/>
      <c r="HRY197" s="973"/>
      <c r="HRZ197" s="973"/>
      <c r="HSA197" s="973"/>
      <c r="HSB197" s="973"/>
      <c r="HSC197" s="973"/>
      <c r="HSD197" s="973"/>
      <c r="HSE197" s="973"/>
      <c r="HSF197" s="973"/>
      <c r="HSG197" s="973"/>
      <c r="HSH197" s="973"/>
      <c r="HSI197" s="973"/>
      <c r="HSJ197" s="973"/>
      <c r="HSK197" s="973"/>
      <c r="HSL197" s="973"/>
      <c r="HSM197" s="973"/>
      <c r="HSN197" s="973"/>
      <c r="HSO197" s="973"/>
      <c r="HSP197" s="973"/>
      <c r="HSQ197" s="973"/>
      <c r="HSR197" s="973"/>
      <c r="HSS197" s="973"/>
      <c r="HST197" s="973"/>
      <c r="HSU197" s="973"/>
      <c r="HSV197" s="973"/>
      <c r="HSW197" s="973"/>
      <c r="HSX197" s="973"/>
      <c r="HSY197" s="973"/>
      <c r="HSZ197" s="973"/>
      <c r="HTA197" s="973"/>
      <c r="HTB197" s="973"/>
      <c r="HTC197" s="973"/>
      <c r="HTD197" s="973"/>
      <c r="HTE197" s="973"/>
      <c r="HTF197" s="973"/>
      <c r="HTG197" s="973"/>
      <c r="HTH197" s="973"/>
      <c r="HTI197" s="973"/>
      <c r="HTJ197" s="973"/>
      <c r="HTK197" s="973"/>
      <c r="HTL197" s="973"/>
      <c r="HTM197" s="973"/>
      <c r="HTN197" s="973"/>
      <c r="HTO197" s="973"/>
      <c r="HTP197" s="973"/>
      <c r="HTQ197" s="973"/>
      <c r="HTR197" s="973"/>
      <c r="HTS197" s="973"/>
      <c r="HTT197" s="973"/>
      <c r="HTU197" s="973"/>
      <c r="HTV197" s="973"/>
      <c r="HTW197" s="973"/>
      <c r="HTX197" s="973"/>
      <c r="HTY197" s="973"/>
      <c r="HTZ197" s="973"/>
      <c r="HUA197" s="973"/>
      <c r="HUB197" s="973"/>
      <c r="HUC197" s="973"/>
      <c r="HUD197" s="973"/>
      <c r="HUE197" s="973"/>
      <c r="HUF197" s="973"/>
      <c r="HUG197" s="973"/>
      <c r="HUH197" s="973"/>
      <c r="HUI197" s="973"/>
      <c r="HUJ197" s="973"/>
      <c r="HUK197" s="973"/>
      <c r="HUL197" s="973"/>
      <c r="HUM197" s="973"/>
      <c r="HUN197" s="973"/>
      <c r="HUO197" s="973"/>
      <c r="HUP197" s="973"/>
      <c r="HUQ197" s="973"/>
      <c r="HUR197" s="973"/>
      <c r="HUS197" s="973"/>
      <c r="HUT197" s="973"/>
      <c r="HUU197" s="973"/>
      <c r="HUV197" s="973"/>
      <c r="HUW197" s="973"/>
      <c r="HUX197" s="973"/>
      <c r="HUY197" s="973"/>
      <c r="HUZ197" s="973"/>
      <c r="HVA197" s="973"/>
      <c r="HVB197" s="973"/>
      <c r="HVC197" s="973"/>
      <c r="HVD197" s="973"/>
      <c r="HVE197" s="973"/>
      <c r="HVF197" s="973"/>
      <c r="HVG197" s="973"/>
      <c r="HVH197" s="973"/>
      <c r="HVI197" s="973"/>
      <c r="HVJ197" s="973"/>
      <c r="HVK197" s="973"/>
      <c r="HVL197" s="973"/>
      <c r="HVM197" s="973"/>
      <c r="HVN197" s="973"/>
      <c r="HVO197" s="973"/>
      <c r="HVP197" s="973"/>
      <c r="HVQ197" s="973"/>
      <c r="HVR197" s="973"/>
      <c r="HVS197" s="973"/>
      <c r="HVT197" s="973"/>
      <c r="HVU197" s="973"/>
      <c r="HVV197" s="973"/>
      <c r="HVW197" s="973"/>
      <c r="HVX197" s="973"/>
      <c r="HVY197" s="973"/>
      <c r="HVZ197" s="973"/>
      <c r="HWA197" s="973"/>
      <c r="HWB197" s="973"/>
      <c r="HWC197" s="973"/>
      <c r="HWD197" s="973"/>
      <c r="HWE197" s="973"/>
      <c r="HWF197" s="973"/>
      <c r="HWG197" s="973"/>
      <c r="HWH197" s="973"/>
      <c r="HWI197" s="973"/>
      <c r="HWJ197" s="973"/>
      <c r="HWK197" s="973"/>
      <c r="HWL197" s="973"/>
      <c r="HWM197" s="973"/>
      <c r="HWN197" s="973"/>
      <c r="HWO197" s="973"/>
      <c r="HWP197" s="973"/>
      <c r="HWQ197" s="973"/>
      <c r="HWR197" s="973"/>
      <c r="HWS197" s="973"/>
      <c r="HWT197" s="973"/>
      <c r="HWU197" s="973"/>
      <c r="HWV197" s="973"/>
      <c r="HWW197" s="973"/>
      <c r="HWX197" s="973"/>
      <c r="HWY197" s="973"/>
      <c r="HWZ197" s="973"/>
      <c r="HXA197" s="973"/>
      <c r="HXB197" s="973"/>
      <c r="HXC197" s="973"/>
      <c r="HXD197" s="973"/>
      <c r="HXE197" s="973"/>
      <c r="HXF197" s="973"/>
      <c r="HXG197" s="973"/>
      <c r="HXH197" s="973"/>
      <c r="HXI197" s="973"/>
      <c r="HXJ197" s="973"/>
      <c r="HXK197" s="973"/>
      <c r="HXL197" s="973"/>
      <c r="HXM197" s="973"/>
      <c r="HXN197" s="973"/>
      <c r="HXO197" s="973"/>
      <c r="HXP197" s="973"/>
      <c r="HXQ197" s="973"/>
      <c r="HXR197" s="973"/>
      <c r="HXS197" s="973"/>
      <c r="HXT197" s="973"/>
      <c r="HXU197" s="973"/>
      <c r="HXV197" s="973"/>
      <c r="HXW197" s="973"/>
      <c r="HXX197" s="973"/>
      <c r="HXY197" s="973"/>
      <c r="HXZ197" s="973"/>
      <c r="HYA197" s="973"/>
      <c r="HYB197" s="973"/>
      <c r="HYC197" s="973"/>
      <c r="HYD197" s="973"/>
      <c r="HYE197" s="973"/>
      <c r="HYF197" s="973"/>
      <c r="HYG197" s="973"/>
      <c r="HYH197" s="973"/>
      <c r="HYI197" s="973"/>
      <c r="HYJ197" s="973"/>
      <c r="HYK197" s="973"/>
      <c r="HYL197" s="973"/>
      <c r="HYM197" s="973"/>
      <c r="HYN197" s="973"/>
      <c r="HYO197" s="973"/>
      <c r="HYP197" s="973"/>
      <c r="HYQ197" s="973"/>
      <c r="HYR197" s="973"/>
      <c r="HYS197" s="973"/>
      <c r="HYT197" s="973"/>
      <c r="HYU197" s="973"/>
      <c r="HYV197" s="973"/>
      <c r="HYW197" s="973"/>
      <c r="HYX197" s="973"/>
      <c r="HYY197" s="973"/>
      <c r="HYZ197" s="973"/>
      <c r="HZA197" s="973"/>
      <c r="HZB197" s="973"/>
      <c r="HZC197" s="973"/>
      <c r="HZD197" s="973"/>
      <c r="HZE197" s="973"/>
      <c r="HZF197" s="973"/>
      <c r="HZG197" s="973"/>
      <c r="HZH197" s="973"/>
      <c r="HZI197" s="973"/>
      <c r="HZJ197" s="973"/>
      <c r="HZK197" s="973"/>
      <c r="HZL197" s="973"/>
      <c r="HZM197" s="973"/>
      <c r="HZN197" s="973"/>
      <c r="HZO197" s="973"/>
      <c r="HZP197" s="973"/>
      <c r="HZQ197" s="973"/>
      <c r="HZR197" s="973"/>
      <c r="HZS197" s="973"/>
      <c r="HZT197" s="973"/>
      <c r="HZU197" s="973"/>
      <c r="HZV197" s="973"/>
      <c r="HZW197" s="973"/>
      <c r="HZX197" s="973"/>
      <c r="HZY197" s="973"/>
      <c r="HZZ197" s="973"/>
      <c r="IAA197" s="973"/>
      <c r="IAB197" s="973"/>
      <c r="IAC197" s="973"/>
      <c r="IAD197" s="973"/>
      <c r="IAE197" s="973"/>
      <c r="IAF197" s="973"/>
      <c r="IAG197" s="973"/>
      <c r="IAH197" s="973"/>
      <c r="IAI197" s="973"/>
      <c r="IAJ197" s="973"/>
      <c r="IAK197" s="973"/>
      <c r="IAL197" s="973"/>
      <c r="IAM197" s="973"/>
      <c r="IAN197" s="973"/>
      <c r="IAO197" s="973"/>
      <c r="IAP197" s="973"/>
      <c r="IAQ197" s="973"/>
      <c r="IAR197" s="973"/>
      <c r="IAS197" s="973"/>
      <c r="IAT197" s="973"/>
      <c r="IAU197" s="973"/>
      <c r="IAV197" s="973"/>
      <c r="IAW197" s="973"/>
      <c r="IAX197" s="973"/>
      <c r="IAY197" s="973"/>
      <c r="IAZ197" s="973"/>
      <c r="IBA197" s="973"/>
      <c r="IBB197" s="973"/>
      <c r="IBC197" s="973"/>
      <c r="IBD197" s="973"/>
      <c r="IBE197" s="973"/>
      <c r="IBF197" s="973"/>
      <c r="IBG197" s="973"/>
      <c r="IBH197" s="973"/>
      <c r="IBI197" s="973"/>
      <c r="IBJ197" s="973"/>
      <c r="IBK197" s="973"/>
      <c r="IBL197" s="973"/>
      <c r="IBM197" s="973"/>
      <c r="IBN197" s="973"/>
      <c r="IBO197" s="973"/>
      <c r="IBP197" s="973"/>
      <c r="IBQ197" s="973"/>
      <c r="IBR197" s="973"/>
      <c r="IBS197" s="973"/>
      <c r="IBT197" s="973"/>
      <c r="IBU197" s="973"/>
      <c r="IBV197" s="973"/>
      <c r="IBW197" s="973"/>
      <c r="IBX197" s="973"/>
      <c r="IBY197" s="973"/>
      <c r="IBZ197" s="973"/>
      <c r="ICA197" s="973"/>
      <c r="ICB197" s="973"/>
      <c r="ICC197" s="973"/>
      <c r="ICD197" s="973"/>
      <c r="ICE197" s="973"/>
      <c r="ICF197" s="973"/>
      <c r="ICG197" s="973"/>
      <c r="ICH197" s="973"/>
      <c r="ICI197" s="973"/>
      <c r="ICJ197" s="973"/>
      <c r="ICK197" s="973"/>
      <c r="ICL197" s="973"/>
      <c r="ICM197" s="973"/>
      <c r="ICN197" s="973"/>
      <c r="ICO197" s="973"/>
      <c r="ICP197" s="973"/>
      <c r="ICQ197" s="973"/>
      <c r="ICR197" s="973"/>
      <c r="ICS197" s="973"/>
      <c r="ICT197" s="973"/>
      <c r="ICU197" s="973"/>
      <c r="ICV197" s="973"/>
      <c r="ICW197" s="973"/>
      <c r="ICX197" s="973"/>
      <c r="ICY197" s="973"/>
      <c r="ICZ197" s="973"/>
      <c r="IDA197" s="973"/>
      <c r="IDB197" s="973"/>
      <c r="IDC197" s="973"/>
      <c r="IDD197" s="973"/>
      <c r="IDE197" s="973"/>
      <c r="IDF197" s="973"/>
      <c r="IDG197" s="973"/>
      <c r="IDH197" s="973"/>
      <c r="IDI197" s="973"/>
      <c r="IDJ197" s="973"/>
      <c r="IDK197" s="973"/>
      <c r="IDL197" s="973"/>
      <c r="IDM197" s="973"/>
      <c r="IDN197" s="973"/>
      <c r="IDO197" s="973"/>
      <c r="IDP197" s="973"/>
      <c r="IDQ197" s="973"/>
      <c r="IDR197" s="973"/>
      <c r="IDS197" s="973"/>
      <c r="IDT197" s="973"/>
      <c r="IDU197" s="973"/>
      <c r="IDV197" s="973"/>
      <c r="IDW197" s="973"/>
      <c r="IDX197" s="973"/>
      <c r="IDY197" s="973"/>
      <c r="IDZ197" s="973"/>
      <c r="IEA197" s="973"/>
      <c r="IEB197" s="973"/>
      <c r="IEC197" s="973"/>
      <c r="IED197" s="973"/>
      <c r="IEE197" s="973"/>
      <c r="IEF197" s="973"/>
      <c r="IEG197" s="973"/>
      <c r="IEH197" s="973"/>
      <c r="IEI197" s="973"/>
      <c r="IEJ197" s="973"/>
      <c r="IEK197" s="973"/>
      <c r="IEL197" s="973"/>
      <c r="IEM197" s="973"/>
      <c r="IEN197" s="973"/>
      <c r="IEO197" s="973"/>
      <c r="IEP197" s="973"/>
      <c r="IEQ197" s="973"/>
      <c r="IER197" s="973"/>
      <c r="IES197" s="973"/>
      <c r="IET197" s="973"/>
      <c r="IEU197" s="973"/>
      <c r="IEV197" s="973"/>
      <c r="IEW197" s="973"/>
      <c r="IEX197" s="973"/>
      <c r="IEY197" s="973"/>
      <c r="IEZ197" s="973"/>
      <c r="IFA197" s="973"/>
      <c r="IFB197" s="973"/>
      <c r="IFC197" s="973"/>
      <c r="IFD197" s="973"/>
      <c r="IFE197" s="973"/>
      <c r="IFF197" s="973"/>
      <c r="IFG197" s="973"/>
      <c r="IFH197" s="973"/>
      <c r="IFI197" s="973"/>
      <c r="IFJ197" s="973"/>
      <c r="IFK197" s="973"/>
      <c r="IFL197" s="973"/>
      <c r="IFM197" s="973"/>
      <c r="IFN197" s="973"/>
      <c r="IFO197" s="973"/>
      <c r="IFP197" s="973"/>
      <c r="IFQ197" s="973"/>
      <c r="IFR197" s="973"/>
      <c r="IFS197" s="973"/>
      <c r="IFT197" s="973"/>
      <c r="IFU197" s="973"/>
      <c r="IFV197" s="973"/>
      <c r="IFW197" s="973"/>
      <c r="IFX197" s="973"/>
      <c r="IFY197" s="973"/>
      <c r="IFZ197" s="973"/>
      <c r="IGA197" s="973"/>
      <c r="IGB197" s="973"/>
      <c r="IGC197" s="973"/>
      <c r="IGD197" s="973"/>
      <c r="IGE197" s="973"/>
      <c r="IGF197" s="973"/>
      <c r="IGG197" s="973"/>
      <c r="IGH197" s="973"/>
      <c r="IGI197" s="973"/>
      <c r="IGJ197" s="973"/>
      <c r="IGK197" s="973"/>
      <c r="IGL197" s="973"/>
      <c r="IGM197" s="973"/>
      <c r="IGN197" s="973"/>
      <c r="IGO197" s="973"/>
      <c r="IGP197" s="973"/>
      <c r="IGQ197" s="973"/>
      <c r="IGR197" s="973"/>
      <c r="IGS197" s="973"/>
      <c r="IGT197" s="973"/>
      <c r="IGU197" s="973"/>
      <c r="IGV197" s="973"/>
      <c r="IGW197" s="973"/>
      <c r="IGX197" s="973"/>
      <c r="IGY197" s="973"/>
      <c r="IGZ197" s="973"/>
      <c r="IHA197" s="973"/>
      <c r="IHB197" s="973"/>
      <c r="IHC197" s="973"/>
      <c r="IHD197" s="973"/>
      <c r="IHE197" s="973"/>
      <c r="IHF197" s="973"/>
      <c r="IHG197" s="973"/>
      <c r="IHH197" s="973"/>
      <c r="IHI197" s="973"/>
      <c r="IHJ197" s="973"/>
      <c r="IHK197" s="973"/>
      <c r="IHL197" s="973"/>
      <c r="IHM197" s="973"/>
      <c r="IHN197" s="973"/>
      <c r="IHO197" s="973"/>
      <c r="IHP197" s="973"/>
      <c r="IHQ197" s="973"/>
      <c r="IHR197" s="973"/>
      <c r="IHS197" s="973"/>
      <c r="IHT197" s="973"/>
      <c r="IHU197" s="973"/>
      <c r="IHV197" s="973"/>
      <c r="IHW197" s="973"/>
      <c r="IHX197" s="973"/>
      <c r="IHY197" s="973"/>
      <c r="IHZ197" s="973"/>
      <c r="IIA197" s="973"/>
      <c r="IIB197" s="973"/>
      <c r="IIC197" s="973"/>
      <c r="IID197" s="973"/>
      <c r="IIE197" s="973"/>
      <c r="IIF197" s="973"/>
      <c r="IIG197" s="973"/>
      <c r="IIH197" s="973"/>
      <c r="III197" s="973"/>
      <c r="IIJ197" s="973"/>
      <c r="IIK197" s="973"/>
      <c r="IIL197" s="973"/>
      <c r="IIM197" s="973"/>
      <c r="IIN197" s="973"/>
      <c r="IIO197" s="973"/>
      <c r="IIP197" s="973"/>
      <c r="IIQ197" s="973"/>
      <c r="IIR197" s="973"/>
      <c r="IIS197" s="973"/>
      <c r="IIT197" s="973"/>
      <c r="IIU197" s="973"/>
      <c r="IIV197" s="973"/>
      <c r="IIW197" s="973"/>
      <c r="IIX197" s="973"/>
      <c r="IIY197" s="973"/>
      <c r="IIZ197" s="973"/>
      <c r="IJA197" s="973"/>
      <c r="IJB197" s="973"/>
      <c r="IJC197" s="973"/>
      <c r="IJD197" s="973"/>
      <c r="IJE197" s="973"/>
      <c r="IJF197" s="973"/>
      <c r="IJG197" s="973"/>
      <c r="IJH197" s="973"/>
      <c r="IJI197" s="973"/>
      <c r="IJJ197" s="973"/>
      <c r="IJK197" s="973"/>
      <c r="IJL197" s="973"/>
      <c r="IJM197" s="973"/>
      <c r="IJN197" s="973"/>
      <c r="IJO197" s="973"/>
      <c r="IJP197" s="973"/>
      <c r="IJQ197" s="973"/>
      <c r="IJR197" s="973"/>
      <c r="IJS197" s="973"/>
      <c r="IJT197" s="973"/>
      <c r="IJU197" s="973"/>
      <c r="IJV197" s="973"/>
      <c r="IJW197" s="973"/>
      <c r="IJX197" s="973"/>
      <c r="IJY197" s="973"/>
      <c r="IJZ197" s="973"/>
      <c r="IKA197" s="973"/>
      <c r="IKB197" s="973"/>
      <c r="IKC197" s="973"/>
      <c r="IKD197" s="973"/>
      <c r="IKE197" s="973"/>
      <c r="IKF197" s="973"/>
      <c r="IKG197" s="973"/>
      <c r="IKH197" s="973"/>
      <c r="IKI197" s="973"/>
      <c r="IKJ197" s="973"/>
      <c r="IKK197" s="973"/>
      <c r="IKL197" s="973"/>
      <c r="IKM197" s="973"/>
      <c r="IKN197" s="973"/>
      <c r="IKO197" s="973"/>
      <c r="IKP197" s="973"/>
      <c r="IKQ197" s="973"/>
      <c r="IKR197" s="973"/>
      <c r="IKS197" s="973"/>
      <c r="IKT197" s="973"/>
      <c r="IKU197" s="973"/>
      <c r="IKV197" s="973"/>
      <c r="IKW197" s="973"/>
      <c r="IKX197" s="973"/>
      <c r="IKY197" s="973"/>
      <c r="IKZ197" s="973"/>
      <c r="ILA197" s="973"/>
      <c r="ILB197" s="973"/>
      <c r="ILC197" s="973"/>
      <c r="ILD197" s="973"/>
      <c r="ILE197" s="973"/>
      <c r="ILF197" s="973"/>
      <c r="ILG197" s="973"/>
      <c r="ILH197" s="973"/>
      <c r="ILI197" s="973"/>
      <c r="ILJ197" s="973"/>
      <c r="ILK197" s="973"/>
      <c r="ILL197" s="973"/>
      <c r="ILM197" s="973"/>
      <c r="ILN197" s="973"/>
      <c r="ILO197" s="973"/>
      <c r="ILP197" s="973"/>
      <c r="ILQ197" s="973"/>
      <c r="ILR197" s="973"/>
      <c r="ILS197" s="973"/>
      <c r="ILT197" s="973"/>
      <c r="ILU197" s="973"/>
      <c r="ILV197" s="973"/>
      <c r="ILW197" s="973"/>
      <c r="ILX197" s="973"/>
      <c r="ILY197" s="973"/>
      <c r="ILZ197" s="973"/>
      <c r="IMA197" s="973"/>
      <c r="IMB197" s="973"/>
      <c r="IMC197" s="973"/>
      <c r="IMD197" s="973"/>
      <c r="IME197" s="973"/>
      <c r="IMF197" s="973"/>
      <c r="IMG197" s="973"/>
      <c r="IMH197" s="973"/>
      <c r="IMI197" s="973"/>
      <c r="IMJ197" s="973"/>
      <c r="IMK197" s="973"/>
      <c r="IML197" s="973"/>
      <c r="IMM197" s="973"/>
      <c r="IMN197" s="973"/>
      <c r="IMO197" s="973"/>
      <c r="IMP197" s="973"/>
      <c r="IMQ197" s="973"/>
      <c r="IMR197" s="973"/>
      <c r="IMS197" s="973"/>
      <c r="IMT197" s="973"/>
      <c r="IMU197" s="973"/>
      <c r="IMV197" s="973"/>
      <c r="IMW197" s="973"/>
      <c r="IMX197" s="973"/>
      <c r="IMY197" s="973"/>
      <c r="IMZ197" s="973"/>
      <c r="INA197" s="973"/>
      <c r="INB197" s="973"/>
      <c r="INC197" s="973"/>
      <c r="IND197" s="973"/>
      <c r="INE197" s="973"/>
      <c r="INF197" s="973"/>
      <c r="ING197" s="973"/>
      <c r="INH197" s="973"/>
      <c r="INI197" s="973"/>
      <c r="INJ197" s="973"/>
      <c r="INK197" s="973"/>
      <c r="INL197" s="973"/>
      <c r="INM197" s="973"/>
      <c r="INN197" s="973"/>
      <c r="INO197" s="973"/>
      <c r="INP197" s="973"/>
      <c r="INQ197" s="973"/>
      <c r="INR197" s="973"/>
      <c r="INS197" s="973"/>
      <c r="INT197" s="973"/>
      <c r="INU197" s="973"/>
      <c r="INV197" s="973"/>
      <c r="INW197" s="973"/>
      <c r="INX197" s="973"/>
      <c r="INY197" s="973"/>
      <c r="INZ197" s="973"/>
      <c r="IOA197" s="973"/>
      <c r="IOB197" s="973"/>
      <c r="IOC197" s="973"/>
      <c r="IOD197" s="973"/>
      <c r="IOE197" s="973"/>
      <c r="IOF197" s="973"/>
      <c r="IOG197" s="973"/>
      <c r="IOH197" s="973"/>
      <c r="IOI197" s="973"/>
      <c r="IOJ197" s="973"/>
      <c r="IOK197" s="973"/>
      <c r="IOL197" s="973"/>
      <c r="IOM197" s="973"/>
      <c r="ION197" s="973"/>
      <c r="IOO197" s="973"/>
      <c r="IOP197" s="973"/>
      <c r="IOQ197" s="973"/>
      <c r="IOR197" s="973"/>
      <c r="IOS197" s="973"/>
      <c r="IOT197" s="973"/>
      <c r="IOU197" s="973"/>
      <c r="IOV197" s="973"/>
      <c r="IOW197" s="973"/>
      <c r="IOX197" s="973"/>
      <c r="IOY197" s="973"/>
      <c r="IOZ197" s="973"/>
      <c r="IPA197" s="973"/>
      <c r="IPB197" s="973"/>
      <c r="IPC197" s="973"/>
      <c r="IPD197" s="973"/>
      <c r="IPE197" s="973"/>
      <c r="IPF197" s="973"/>
      <c r="IPG197" s="973"/>
      <c r="IPH197" s="973"/>
      <c r="IPI197" s="973"/>
      <c r="IPJ197" s="973"/>
      <c r="IPK197" s="973"/>
      <c r="IPL197" s="973"/>
      <c r="IPM197" s="973"/>
      <c r="IPN197" s="973"/>
      <c r="IPO197" s="973"/>
      <c r="IPP197" s="973"/>
      <c r="IPQ197" s="973"/>
      <c r="IPR197" s="973"/>
      <c r="IPS197" s="973"/>
      <c r="IPT197" s="973"/>
      <c r="IPU197" s="973"/>
      <c r="IPV197" s="973"/>
      <c r="IPW197" s="973"/>
      <c r="IPX197" s="973"/>
      <c r="IPY197" s="973"/>
      <c r="IPZ197" s="973"/>
      <c r="IQA197" s="973"/>
      <c r="IQB197" s="973"/>
      <c r="IQC197" s="973"/>
      <c r="IQD197" s="973"/>
      <c r="IQE197" s="973"/>
      <c r="IQF197" s="973"/>
      <c r="IQG197" s="973"/>
      <c r="IQH197" s="973"/>
      <c r="IQI197" s="973"/>
      <c r="IQJ197" s="973"/>
      <c r="IQK197" s="973"/>
      <c r="IQL197" s="973"/>
      <c r="IQM197" s="973"/>
      <c r="IQN197" s="973"/>
      <c r="IQO197" s="973"/>
      <c r="IQP197" s="973"/>
      <c r="IQQ197" s="973"/>
      <c r="IQR197" s="973"/>
      <c r="IQS197" s="973"/>
      <c r="IQT197" s="973"/>
      <c r="IQU197" s="973"/>
      <c r="IQV197" s="973"/>
      <c r="IQW197" s="973"/>
      <c r="IQX197" s="973"/>
      <c r="IQY197" s="973"/>
      <c r="IQZ197" s="973"/>
      <c r="IRA197" s="973"/>
      <c r="IRB197" s="973"/>
      <c r="IRC197" s="973"/>
      <c r="IRD197" s="973"/>
      <c r="IRE197" s="973"/>
      <c r="IRF197" s="973"/>
      <c r="IRG197" s="973"/>
      <c r="IRH197" s="973"/>
      <c r="IRI197" s="973"/>
      <c r="IRJ197" s="973"/>
      <c r="IRK197" s="973"/>
      <c r="IRL197" s="973"/>
      <c r="IRM197" s="973"/>
      <c r="IRN197" s="973"/>
      <c r="IRO197" s="973"/>
      <c r="IRP197" s="973"/>
      <c r="IRQ197" s="973"/>
      <c r="IRR197" s="973"/>
      <c r="IRS197" s="973"/>
      <c r="IRT197" s="973"/>
      <c r="IRU197" s="973"/>
      <c r="IRV197" s="973"/>
      <c r="IRW197" s="973"/>
      <c r="IRX197" s="973"/>
      <c r="IRY197" s="973"/>
      <c r="IRZ197" s="973"/>
      <c r="ISA197" s="973"/>
      <c r="ISB197" s="973"/>
      <c r="ISC197" s="973"/>
      <c r="ISD197" s="973"/>
      <c r="ISE197" s="973"/>
      <c r="ISF197" s="973"/>
      <c r="ISG197" s="973"/>
      <c r="ISH197" s="973"/>
      <c r="ISI197" s="973"/>
      <c r="ISJ197" s="973"/>
      <c r="ISK197" s="973"/>
      <c r="ISL197" s="973"/>
      <c r="ISM197" s="973"/>
      <c r="ISN197" s="973"/>
      <c r="ISO197" s="973"/>
      <c r="ISP197" s="973"/>
      <c r="ISQ197" s="973"/>
      <c r="ISR197" s="973"/>
      <c r="ISS197" s="973"/>
      <c r="IST197" s="973"/>
      <c r="ISU197" s="973"/>
      <c r="ISV197" s="973"/>
      <c r="ISW197" s="973"/>
      <c r="ISX197" s="973"/>
      <c r="ISY197" s="973"/>
      <c r="ISZ197" s="973"/>
      <c r="ITA197" s="973"/>
      <c r="ITB197" s="973"/>
      <c r="ITC197" s="973"/>
      <c r="ITD197" s="973"/>
      <c r="ITE197" s="973"/>
      <c r="ITF197" s="973"/>
      <c r="ITG197" s="973"/>
      <c r="ITH197" s="973"/>
      <c r="ITI197" s="973"/>
      <c r="ITJ197" s="973"/>
      <c r="ITK197" s="973"/>
      <c r="ITL197" s="973"/>
      <c r="ITM197" s="973"/>
      <c r="ITN197" s="973"/>
      <c r="ITO197" s="973"/>
      <c r="ITP197" s="973"/>
      <c r="ITQ197" s="973"/>
      <c r="ITR197" s="973"/>
      <c r="ITS197" s="973"/>
      <c r="ITT197" s="973"/>
      <c r="ITU197" s="973"/>
      <c r="ITV197" s="973"/>
      <c r="ITW197" s="973"/>
      <c r="ITX197" s="973"/>
      <c r="ITY197" s="973"/>
      <c r="ITZ197" s="973"/>
      <c r="IUA197" s="973"/>
      <c r="IUB197" s="973"/>
      <c r="IUC197" s="973"/>
      <c r="IUD197" s="973"/>
      <c r="IUE197" s="973"/>
      <c r="IUF197" s="973"/>
      <c r="IUG197" s="973"/>
      <c r="IUH197" s="973"/>
      <c r="IUI197" s="973"/>
      <c r="IUJ197" s="973"/>
      <c r="IUK197" s="973"/>
      <c r="IUL197" s="973"/>
      <c r="IUM197" s="973"/>
      <c r="IUN197" s="973"/>
      <c r="IUO197" s="973"/>
      <c r="IUP197" s="973"/>
      <c r="IUQ197" s="973"/>
      <c r="IUR197" s="973"/>
      <c r="IUS197" s="973"/>
      <c r="IUT197" s="973"/>
      <c r="IUU197" s="973"/>
      <c r="IUV197" s="973"/>
      <c r="IUW197" s="973"/>
      <c r="IUX197" s="973"/>
      <c r="IUY197" s="973"/>
      <c r="IUZ197" s="973"/>
      <c r="IVA197" s="973"/>
      <c r="IVB197" s="973"/>
      <c r="IVC197" s="973"/>
      <c r="IVD197" s="973"/>
      <c r="IVE197" s="973"/>
      <c r="IVF197" s="973"/>
      <c r="IVG197" s="973"/>
      <c r="IVH197" s="973"/>
      <c r="IVI197" s="973"/>
      <c r="IVJ197" s="973"/>
      <c r="IVK197" s="973"/>
      <c r="IVL197" s="973"/>
      <c r="IVM197" s="973"/>
      <c r="IVN197" s="973"/>
      <c r="IVO197" s="973"/>
      <c r="IVP197" s="973"/>
      <c r="IVQ197" s="973"/>
      <c r="IVR197" s="973"/>
      <c r="IVS197" s="973"/>
      <c r="IVT197" s="973"/>
      <c r="IVU197" s="973"/>
      <c r="IVV197" s="973"/>
      <c r="IVW197" s="973"/>
      <c r="IVX197" s="973"/>
      <c r="IVY197" s="973"/>
      <c r="IVZ197" s="973"/>
      <c r="IWA197" s="973"/>
      <c r="IWB197" s="973"/>
      <c r="IWC197" s="973"/>
      <c r="IWD197" s="973"/>
      <c r="IWE197" s="973"/>
      <c r="IWF197" s="973"/>
      <c r="IWG197" s="973"/>
      <c r="IWH197" s="973"/>
      <c r="IWI197" s="973"/>
      <c r="IWJ197" s="973"/>
      <c r="IWK197" s="973"/>
      <c r="IWL197" s="973"/>
      <c r="IWM197" s="973"/>
      <c r="IWN197" s="973"/>
      <c r="IWO197" s="973"/>
      <c r="IWP197" s="973"/>
      <c r="IWQ197" s="973"/>
      <c r="IWR197" s="973"/>
      <c r="IWS197" s="973"/>
      <c r="IWT197" s="973"/>
      <c r="IWU197" s="973"/>
      <c r="IWV197" s="973"/>
      <c r="IWW197" s="973"/>
      <c r="IWX197" s="973"/>
      <c r="IWY197" s="973"/>
      <c r="IWZ197" s="973"/>
      <c r="IXA197" s="973"/>
      <c r="IXB197" s="973"/>
      <c r="IXC197" s="973"/>
      <c r="IXD197" s="973"/>
      <c r="IXE197" s="973"/>
      <c r="IXF197" s="973"/>
      <c r="IXG197" s="973"/>
      <c r="IXH197" s="973"/>
      <c r="IXI197" s="973"/>
      <c r="IXJ197" s="973"/>
      <c r="IXK197" s="973"/>
      <c r="IXL197" s="973"/>
      <c r="IXM197" s="973"/>
      <c r="IXN197" s="973"/>
      <c r="IXO197" s="973"/>
      <c r="IXP197" s="973"/>
      <c r="IXQ197" s="973"/>
      <c r="IXR197" s="973"/>
      <c r="IXS197" s="973"/>
      <c r="IXT197" s="973"/>
      <c r="IXU197" s="973"/>
      <c r="IXV197" s="973"/>
      <c r="IXW197" s="973"/>
      <c r="IXX197" s="973"/>
      <c r="IXY197" s="973"/>
      <c r="IXZ197" s="973"/>
      <c r="IYA197" s="973"/>
      <c r="IYB197" s="973"/>
      <c r="IYC197" s="973"/>
      <c r="IYD197" s="973"/>
      <c r="IYE197" s="973"/>
      <c r="IYF197" s="973"/>
      <c r="IYG197" s="973"/>
      <c r="IYH197" s="973"/>
      <c r="IYI197" s="973"/>
      <c r="IYJ197" s="973"/>
      <c r="IYK197" s="973"/>
      <c r="IYL197" s="973"/>
      <c r="IYM197" s="973"/>
      <c r="IYN197" s="973"/>
      <c r="IYO197" s="973"/>
      <c r="IYP197" s="973"/>
      <c r="IYQ197" s="973"/>
      <c r="IYR197" s="973"/>
      <c r="IYS197" s="973"/>
      <c r="IYT197" s="973"/>
      <c r="IYU197" s="973"/>
      <c r="IYV197" s="973"/>
      <c r="IYW197" s="973"/>
      <c r="IYX197" s="973"/>
      <c r="IYY197" s="973"/>
      <c r="IYZ197" s="973"/>
      <c r="IZA197" s="973"/>
      <c r="IZB197" s="973"/>
      <c r="IZC197" s="973"/>
      <c r="IZD197" s="973"/>
      <c r="IZE197" s="973"/>
      <c r="IZF197" s="973"/>
      <c r="IZG197" s="973"/>
      <c r="IZH197" s="973"/>
      <c r="IZI197" s="973"/>
      <c r="IZJ197" s="973"/>
      <c r="IZK197" s="973"/>
      <c r="IZL197" s="973"/>
      <c r="IZM197" s="973"/>
      <c r="IZN197" s="973"/>
      <c r="IZO197" s="973"/>
      <c r="IZP197" s="973"/>
      <c r="IZQ197" s="973"/>
      <c r="IZR197" s="973"/>
      <c r="IZS197" s="973"/>
      <c r="IZT197" s="973"/>
      <c r="IZU197" s="973"/>
      <c r="IZV197" s="973"/>
      <c r="IZW197" s="973"/>
      <c r="IZX197" s="973"/>
      <c r="IZY197" s="973"/>
      <c r="IZZ197" s="973"/>
      <c r="JAA197" s="973"/>
      <c r="JAB197" s="973"/>
      <c r="JAC197" s="973"/>
      <c r="JAD197" s="973"/>
      <c r="JAE197" s="973"/>
      <c r="JAF197" s="973"/>
      <c r="JAG197" s="973"/>
      <c r="JAH197" s="973"/>
      <c r="JAI197" s="973"/>
      <c r="JAJ197" s="973"/>
      <c r="JAK197" s="973"/>
      <c r="JAL197" s="973"/>
      <c r="JAM197" s="973"/>
      <c r="JAN197" s="973"/>
      <c r="JAO197" s="973"/>
      <c r="JAP197" s="973"/>
      <c r="JAQ197" s="973"/>
      <c r="JAR197" s="973"/>
      <c r="JAS197" s="973"/>
      <c r="JAT197" s="973"/>
      <c r="JAU197" s="973"/>
      <c r="JAV197" s="973"/>
      <c r="JAW197" s="973"/>
      <c r="JAX197" s="973"/>
      <c r="JAY197" s="973"/>
      <c r="JAZ197" s="973"/>
      <c r="JBA197" s="973"/>
      <c r="JBB197" s="973"/>
      <c r="JBC197" s="973"/>
      <c r="JBD197" s="973"/>
      <c r="JBE197" s="973"/>
      <c r="JBF197" s="973"/>
      <c r="JBG197" s="973"/>
      <c r="JBH197" s="973"/>
      <c r="JBI197" s="973"/>
      <c r="JBJ197" s="973"/>
      <c r="JBK197" s="973"/>
      <c r="JBL197" s="973"/>
      <c r="JBM197" s="973"/>
      <c r="JBN197" s="973"/>
      <c r="JBO197" s="973"/>
      <c r="JBP197" s="973"/>
      <c r="JBQ197" s="973"/>
      <c r="JBR197" s="973"/>
      <c r="JBS197" s="973"/>
      <c r="JBT197" s="973"/>
      <c r="JBU197" s="973"/>
      <c r="JBV197" s="973"/>
      <c r="JBW197" s="973"/>
      <c r="JBX197" s="973"/>
      <c r="JBY197" s="973"/>
      <c r="JBZ197" s="973"/>
      <c r="JCA197" s="973"/>
      <c r="JCB197" s="973"/>
      <c r="JCC197" s="973"/>
      <c r="JCD197" s="973"/>
      <c r="JCE197" s="973"/>
      <c r="JCF197" s="973"/>
      <c r="JCG197" s="973"/>
      <c r="JCH197" s="973"/>
      <c r="JCI197" s="973"/>
      <c r="JCJ197" s="973"/>
      <c r="JCK197" s="973"/>
      <c r="JCL197" s="973"/>
      <c r="JCM197" s="973"/>
      <c r="JCN197" s="973"/>
      <c r="JCO197" s="973"/>
      <c r="JCP197" s="973"/>
      <c r="JCQ197" s="973"/>
      <c r="JCR197" s="973"/>
      <c r="JCS197" s="973"/>
      <c r="JCT197" s="973"/>
      <c r="JCU197" s="973"/>
      <c r="JCV197" s="973"/>
      <c r="JCW197" s="973"/>
      <c r="JCX197" s="973"/>
      <c r="JCY197" s="973"/>
      <c r="JCZ197" s="973"/>
      <c r="JDA197" s="973"/>
      <c r="JDB197" s="973"/>
      <c r="JDC197" s="973"/>
      <c r="JDD197" s="973"/>
      <c r="JDE197" s="973"/>
      <c r="JDF197" s="973"/>
      <c r="JDG197" s="973"/>
      <c r="JDH197" s="973"/>
      <c r="JDI197" s="973"/>
      <c r="JDJ197" s="973"/>
      <c r="JDK197" s="973"/>
      <c r="JDL197" s="973"/>
      <c r="JDM197" s="973"/>
      <c r="JDN197" s="973"/>
      <c r="JDO197" s="973"/>
      <c r="JDP197" s="973"/>
      <c r="JDQ197" s="973"/>
      <c r="JDR197" s="973"/>
      <c r="JDS197" s="973"/>
      <c r="JDT197" s="973"/>
      <c r="JDU197" s="973"/>
      <c r="JDV197" s="973"/>
      <c r="JDW197" s="973"/>
      <c r="JDX197" s="973"/>
      <c r="JDY197" s="973"/>
      <c r="JDZ197" s="973"/>
      <c r="JEA197" s="973"/>
      <c r="JEB197" s="973"/>
      <c r="JEC197" s="973"/>
      <c r="JED197" s="973"/>
      <c r="JEE197" s="973"/>
      <c r="JEF197" s="973"/>
      <c r="JEG197" s="973"/>
      <c r="JEH197" s="973"/>
      <c r="JEI197" s="973"/>
      <c r="JEJ197" s="973"/>
      <c r="JEK197" s="973"/>
      <c r="JEL197" s="973"/>
      <c r="JEM197" s="973"/>
      <c r="JEN197" s="973"/>
      <c r="JEO197" s="973"/>
      <c r="JEP197" s="973"/>
      <c r="JEQ197" s="973"/>
      <c r="JER197" s="973"/>
      <c r="JES197" s="973"/>
      <c r="JET197" s="973"/>
      <c r="JEU197" s="973"/>
      <c r="JEV197" s="973"/>
      <c r="JEW197" s="973"/>
      <c r="JEX197" s="973"/>
      <c r="JEY197" s="973"/>
      <c r="JEZ197" s="973"/>
      <c r="JFA197" s="973"/>
      <c r="JFB197" s="973"/>
      <c r="JFC197" s="973"/>
      <c r="JFD197" s="973"/>
      <c r="JFE197" s="973"/>
      <c r="JFF197" s="973"/>
      <c r="JFG197" s="973"/>
      <c r="JFH197" s="973"/>
      <c r="JFI197" s="973"/>
      <c r="JFJ197" s="973"/>
      <c r="JFK197" s="973"/>
      <c r="JFL197" s="973"/>
      <c r="JFM197" s="973"/>
      <c r="JFN197" s="973"/>
      <c r="JFO197" s="973"/>
      <c r="JFP197" s="973"/>
      <c r="JFQ197" s="973"/>
      <c r="JFR197" s="973"/>
      <c r="JFS197" s="973"/>
      <c r="JFT197" s="973"/>
      <c r="JFU197" s="973"/>
      <c r="JFV197" s="973"/>
      <c r="JFW197" s="973"/>
      <c r="JFX197" s="973"/>
      <c r="JFY197" s="973"/>
      <c r="JFZ197" s="973"/>
      <c r="JGA197" s="973"/>
      <c r="JGB197" s="973"/>
      <c r="JGC197" s="973"/>
      <c r="JGD197" s="973"/>
      <c r="JGE197" s="973"/>
      <c r="JGF197" s="973"/>
      <c r="JGG197" s="973"/>
      <c r="JGH197" s="973"/>
      <c r="JGI197" s="973"/>
      <c r="JGJ197" s="973"/>
      <c r="JGK197" s="973"/>
      <c r="JGL197" s="973"/>
      <c r="JGM197" s="973"/>
      <c r="JGN197" s="973"/>
      <c r="JGO197" s="973"/>
      <c r="JGP197" s="973"/>
      <c r="JGQ197" s="973"/>
      <c r="JGR197" s="973"/>
      <c r="JGS197" s="973"/>
      <c r="JGT197" s="973"/>
      <c r="JGU197" s="973"/>
      <c r="JGV197" s="973"/>
      <c r="JGW197" s="973"/>
      <c r="JGX197" s="973"/>
      <c r="JGY197" s="973"/>
      <c r="JGZ197" s="973"/>
      <c r="JHA197" s="973"/>
      <c r="JHB197" s="973"/>
      <c r="JHC197" s="973"/>
      <c r="JHD197" s="973"/>
      <c r="JHE197" s="973"/>
      <c r="JHF197" s="973"/>
      <c r="JHG197" s="973"/>
      <c r="JHH197" s="973"/>
      <c r="JHI197" s="973"/>
      <c r="JHJ197" s="973"/>
      <c r="JHK197" s="973"/>
      <c r="JHL197" s="973"/>
      <c r="JHM197" s="973"/>
      <c r="JHN197" s="973"/>
      <c r="JHO197" s="973"/>
      <c r="JHP197" s="973"/>
      <c r="JHQ197" s="973"/>
      <c r="JHR197" s="973"/>
      <c r="JHS197" s="973"/>
      <c r="JHT197" s="973"/>
      <c r="JHU197" s="973"/>
      <c r="JHV197" s="973"/>
      <c r="JHW197" s="973"/>
      <c r="JHX197" s="973"/>
      <c r="JHY197" s="973"/>
      <c r="JHZ197" s="973"/>
      <c r="JIA197" s="973"/>
      <c r="JIB197" s="973"/>
      <c r="JIC197" s="973"/>
      <c r="JID197" s="973"/>
      <c r="JIE197" s="973"/>
      <c r="JIF197" s="973"/>
      <c r="JIG197" s="973"/>
      <c r="JIH197" s="973"/>
      <c r="JII197" s="973"/>
      <c r="JIJ197" s="973"/>
      <c r="JIK197" s="973"/>
      <c r="JIL197" s="973"/>
      <c r="JIM197" s="973"/>
      <c r="JIN197" s="973"/>
      <c r="JIO197" s="973"/>
      <c r="JIP197" s="973"/>
      <c r="JIQ197" s="973"/>
      <c r="JIR197" s="973"/>
      <c r="JIS197" s="973"/>
      <c r="JIT197" s="973"/>
      <c r="JIU197" s="973"/>
      <c r="JIV197" s="973"/>
      <c r="JIW197" s="973"/>
      <c r="JIX197" s="973"/>
      <c r="JIY197" s="973"/>
      <c r="JIZ197" s="973"/>
      <c r="JJA197" s="973"/>
      <c r="JJB197" s="973"/>
      <c r="JJC197" s="973"/>
      <c r="JJD197" s="973"/>
      <c r="JJE197" s="973"/>
      <c r="JJF197" s="973"/>
      <c r="JJG197" s="973"/>
      <c r="JJH197" s="973"/>
      <c r="JJI197" s="973"/>
      <c r="JJJ197" s="973"/>
      <c r="JJK197" s="973"/>
      <c r="JJL197" s="973"/>
      <c r="JJM197" s="973"/>
      <c r="JJN197" s="973"/>
      <c r="JJO197" s="973"/>
      <c r="JJP197" s="973"/>
      <c r="JJQ197" s="973"/>
      <c r="JJR197" s="973"/>
      <c r="JJS197" s="973"/>
      <c r="JJT197" s="973"/>
      <c r="JJU197" s="973"/>
      <c r="JJV197" s="973"/>
      <c r="JJW197" s="973"/>
      <c r="JJX197" s="973"/>
      <c r="JJY197" s="973"/>
      <c r="JJZ197" s="973"/>
      <c r="JKA197" s="973"/>
      <c r="JKB197" s="973"/>
      <c r="JKC197" s="973"/>
      <c r="JKD197" s="973"/>
      <c r="JKE197" s="973"/>
      <c r="JKF197" s="973"/>
      <c r="JKG197" s="973"/>
      <c r="JKH197" s="973"/>
      <c r="JKI197" s="973"/>
      <c r="JKJ197" s="973"/>
      <c r="JKK197" s="973"/>
      <c r="JKL197" s="973"/>
      <c r="JKM197" s="973"/>
      <c r="JKN197" s="973"/>
      <c r="JKO197" s="973"/>
      <c r="JKP197" s="973"/>
      <c r="JKQ197" s="973"/>
      <c r="JKR197" s="973"/>
      <c r="JKS197" s="973"/>
      <c r="JKT197" s="973"/>
      <c r="JKU197" s="973"/>
      <c r="JKV197" s="973"/>
      <c r="JKW197" s="973"/>
      <c r="JKX197" s="973"/>
      <c r="JKY197" s="973"/>
      <c r="JKZ197" s="973"/>
      <c r="JLA197" s="973"/>
      <c r="JLB197" s="973"/>
      <c r="JLC197" s="973"/>
      <c r="JLD197" s="973"/>
      <c r="JLE197" s="973"/>
      <c r="JLF197" s="973"/>
      <c r="JLG197" s="973"/>
      <c r="JLH197" s="973"/>
      <c r="JLI197" s="973"/>
      <c r="JLJ197" s="973"/>
      <c r="JLK197" s="973"/>
      <c r="JLL197" s="973"/>
      <c r="JLM197" s="973"/>
      <c r="JLN197" s="973"/>
      <c r="JLO197" s="973"/>
      <c r="JLP197" s="973"/>
      <c r="JLQ197" s="973"/>
      <c r="JLR197" s="973"/>
      <c r="JLS197" s="973"/>
      <c r="JLT197" s="973"/>
      <c r="JLU197" s="973"/>
      <c r="JLV197" s="973"/>
      <c r="JLW197" s="973"/>
      <c r="JLX197" s="973"/>
      <c r="JLY197" s="973"/>
      <c r="JLZ197" s="973"/>
      <c r="JMA197" s="973"/>
      <c r="JMB197" s="973"/>
      <c r="JMC197" s="973"/>
      <c r="JMD197" s="973"/>
      <c r="JME197" s="973"/>
      <c r="JMF197" s="973"/>
      <c r="JMG197" s="973"/>
      <c r="JMH197" s="973"/>
      <c r="JMI197" s="973"/>
      <c r="JMJ197" s="973"/>
      <c r="JMK197" s="973"/>
      <c r="JML197" s="973"/>
      <c r="JMM197" s="973"/>
      <c r="JMN197" s="973"/>
      <c r="JMO197" s="973"/>
      <c r="JMP197" s="973"/>
      <c r="JMQ197" s="973"/>
      <c r="JMR197" s="973"/>
      <c r="JMS197" s="973"/>
      <c r="JMT197" s="973"/>
      <c r="JMU197" s="973"/>
      <c r="JMV197" s="973"/>
      <c r="JMW197" s="973"/>
      <c r="JMX197" s="973"/>
      <c r="JMY197" s="973"/>
      <c r="JMZ197" s="973"/>
      <c r="JNA197" s="973"/>
      <c r="JNB197" s="973"/>
      <c r="JNC197" s="973"/>
      <c r="JND197" s="973"/>
      <c r="JNE197" s="973"/>
      <c r="JNF197" s="973"/>
      <c r="JNG197" s="973"/>
      <c r="JNH197" s="973"/>
      <c r="JNI197" s="973"/>
      <c r="JNJ197" s="973"/>
      <c r="JNK197" s="973"/>
      <c r="JNL197" s="973"/>
      <c r="JNM197" s="973"/>
      <c r="JNN197" s="973"/>
      <c r="JNO197" s="973"/>
      <c r="JNP197" s="973"/>
      <c r="JNQ197" s="973"/>
      <c r="JNR197" s="973"/>
      <c r="JNS197" s="973"/>
      <c r="JNT197" s="973"/>
      <c r="JNU197" s="973"/>
      <c r="JNV197" s="973"/>
      <c r="JNW197" s="973"/>
      <c r="JNX197" s="973"/>
      <c r="JNY197" s="973"/>
      <c r="JNZ197" s="973"/>
      <c r="JOA197" s="973"/>
      <c r="JOB197" s="973"/>
      <c r="JOC197" s="973"/>
      <c r="JOD197" s="973"/>
      <c r="JOE197" s="973"/>
      <c r="JOF197" s="973"/>
      <c r="JOG197" s="973"/>
      <c r="JOH197" s="973"/>
      <c r="JOI197" s="973"/>
      <c r="JOJ197" s="973"/>
      <c r="JOK197" s="973"/>
      <c r="JOL197" s="973"/>
      <c r="JOM197" s="973"/>
      <c r="JON197" s="973"/>
      <c r="JOO197" s="973"/>
      <c r="JOP197" s="973"/>
      <c r="JOQ197" s="973"/>
      <c r="JOR197" s="973"/>
      <c r="JOS197" s="973"/>
      <c r="JOT197" s="973"/>
      <c r="JOU197" s="973"/>
      <c r="JOV197" s="973"/>
      <c r="JOW197" s="973"/>
      <c r="JOX197" s="973"/>
      <c r="JOY197" s="973"/>
      <c r="JOZ197" s="973"/>
      <c r="JPA197" s="973"/>
      <c r="JPB197" s="973"/>
      <c r="JPC197" s="973"/>
      <c r="JPD197" s="973"/>
      <c r="JPE197" s="973"/>
      <c r="JPF197" s="973"/>
      <c r="JPG197" s="973"/>
      <c r="JPH197" s="973"/>
      <c r="JPI197" s="973"/>
      <c r="JPJ197" s="973"/>
      <c r="JPK197" s="973"/>
      <c r="JPL197" s="973"/>
      <c r="JPM197" s="973"/>
      <c r="JPN197" s="973"/>
      <c r="JPO197" s="973"/>
      <c r="JPP197" s="973"/>
      <c r="JPQ197" s="973"/>
      <c r="JPR197" s="973"/>
      <c r="JPS197" s="973"/>
      <c r="JPT197" s="973"/>
      <c r="JPU197" s="973"/>
      <c r="JPV197" s="973"/>
      <c r="JPW197" s="973"/>
      <c r="JPX197" s="973"/>
      <c r="JPY197" s="973"/>
      <c r="JPZ197" s="973"/>
      <c r="JQA197" s="973"/>
      <c r="JQB197" s="973"/>
      <c r="JQC197" s="973"/>
      <c r="JQD197" s="973"/>
      <c r="JQE197" s="973"/>
      <c r="JQF197" s="973"/>
      <c r="JQG197" s="973"/>
      <c r="JQH197" s="973"/>
      <c r="JQI197" s="973"/>
      <c r="JQJ197" s="973"/>
      <c r="JQK197" s="973"/>
      <c r="JQL197" s="973"/>
      <c r="JQM197" s="973"/>
      <c r="JQN197" s="973"/>
      <c r="JQO197" s="973"/>
      <c r="JQP197" s="973"/>
      <c r="JQQ197" s="973"/>
      <c r="JQR197" s="973"/>
      <c r="JQS197" s="973"/>
      <c r="JQT197" s="973"/>
      <c r="JQU197" s="973"/>
      <c r="JQV197" s="973"/>
      <c r="JQW197" s="973"/>
      <c r="JQX197" s="973"/>
      <c r="JQY197" s="973"/>
      <c r="JQZ197" s="973"/>
      <c r="JRA197" s="973"/>
      <c r="JRB197" s="973"/>
      <c r="JRC197" s="973"/>
      <c r="JRD197" s="973"/>
      <c r="JRE197" s="973"/>
      <c r="JRF197" s="973"/>
      <c r="JRG197" s="973"/>
      <c r="JRH197" s="973"/>
      <c r="JRI197" s="973"/>
      <c r="JRJ197" s="973"/>
      <c r="JRK197" s="973"/>
      <c r="JRL197" s="973"/>
      <c r="JRM197" s="973"/>
      <c r="JRN197" s="973"/>
      <c r="JRO197" s="973"/>
      <c r="JRP197" s="973"/>
      <c r="JRQ197" s="973"/>
      <c r="JRR197" s="973"/>
      <c r="JRS197" s="973"/>
      <c r="JRT197" s="973"/>
      <c r="JRU197" s="973"/>
      <c r="JRV197" s="973"/>
      <c r="JRW197" s="973"/>
      <c r="JRX197" s="973"/>
      <c r="JRY197" s="973"/>
      <c r="JRZ197" s="973"/>
      <c r="JSA197" s="973"/>
      <c r="JSB197" s="973"/>
      <c r="JSC197" s="973"/>
      <c r="JSD197" s="973"/>
      <c r="JSE197" s="973"/>
      <c r="JSF197" s="973"/>
      <c r="JSG197" s="973"/>
      <c r="JSH197" s="973"/>
      <c r="JSI197" s="973"/>
      <c r="JSJ197" s="973"/>
      <c r="JSK197" s="973"/>
      <c r="JSL197" s="973"/>
      <c r="JSM197" s="973"/>
      <c r="JSN197" s="973"/>
      <c r="JSO197" s="973"/>
      <c r="JSP197" s="973"/>
      <c r="JSQ197" s="973"/>
      <c r="JSR197" s="973"/>
      <c r="JSS197" s="973"/>
      <c r="JST197" s="973"/>
      <c r="JSU197" s="973"/>
      <c r="JSV197" s="973"/>
      <c r="JSW197" s="973"/>
      <c r="JSX197" s="973"/>
      <c r="JSY197" s="973"/>
      <c r="JSZ197" s="973"/>
      <c r="JTA197" s="973"/>
      <c r="JTB197" s="973"/>
      <c r="JTC197" s="973"/>
      <c r="JTD197" s="973"/>
      <c r="JTE197" s="973"/>
      <c r="JTF197" s="973"/>
      <c r="JTG197" s="973"/>
      <c r="JTH197" s="973"/>
      <c r="JTI197" s="973"/>
      <c r="JTJ197" s="973"/>
      <c r="JTK197" s="973"/>
      <c r="JTL197" s="973"/>
      <c r="JTM197" s="973"/>
      <c r="JTN197" s="973"/>
      <c r="JTO197" s="973"/>
      <c r="JTP197" s="973"/>
      <c r="JTQ197" s="973"/>
      <c r="JTR197" s="973"/>
      <c r="JTS197" s="973"/>
      <c r="JTT197" s="973"/>
      <c r="JTU197" s="973"/>
      <c r="JTV197" s="973"/>
      <c r="JTW197" s="973"/>
      <c r="JTX197" s="973"/>
      <c r="JTY197" s="973"/>
      <c r="JTZ197" s="973"/>
      <c r="JUA197" s="973"/>
      <c r="JUB197" s="973"/>
      <c r="JUC197" s="973"/>
      <c r="JUD197" s="973"/>
      <c r="JUE197" s="973"/>
      <c r="JUF197" s="973"/>
      <c r="JUG197" s="973"/>
      <c r="JUH197" s="973"/>
      <c r="JUI197" s="973"/>
      <c r="JUJ197" s="973"/>
      <c r="JUK197" s="973"/>
      <c r="JUL197" s="973"/>
      <c r="JUM197" s="973"/>
      <c r="JUN197" s="973"/>
      <c r="JUO197" s="973"/>
      <c r="JUP197" s="973"/>
      <c r="JUQ197" s="973"/>
      <c r="JUR197" s="973"/>
      <c r="JUS197" s="973"/>
      <c r="JUT197" s="973"/>
      <c r="JUU197" s="973"/>
      <c r="JUV197" s="973"/>
      <c r="JUW197" s="973"/>
      <c r="JUX197" s="973"/>
      <c r="JUY197" s="973"/>
      <c r="JUZ197" s="973"/>
      <c r="JVA197" s="973"/>
      <c r="JVB197" s="973"/>
      <c r="JVC197" s="973"/>
      <c r="JVD197" s="973"/>
      <c r="JVE197" s="973"/>
      <c r="JVF197" s="973"/>
      <c r="JVG197" s="973"/>
      <c r="JVH197" s="973"/>
      <c r="JVI197" s="973"/>
      <c r="JVJ197" s="973"/>
      <c r="JVK197" s="973"/>
      <c r="JVL197" s="973"/>
      <c r="JVM197" s="973"/>
      <c r="JVN197" s="973"/>
      <c r="JVO197" s="973"/>
      <c r="JVP197" s="973"/>
      <c r="JVQ197" s="973"/>
      <c r="JVR197" s="973"/>
      <c r="JVS197" s="973"/>
      <c r="JVT197" s="973"/>
      <c r="JVU197" s="973"/>
      <c r="JVV197" s="973"/>
      <c r="JVW197" s="973"/>
      <c r="JVX197" s="973"/>
      <c r="JVY197" s="973"/>
      <c r="JVZ197" s="973"/>
      <c r="JWA197" s="973"/>
      <c r="JWB197" s="973"/>
      <c r="JWC197" s="973"/>
      <c r="JWD197" s="973"/>
      <c r="JWE197" s="973"/>
      <c r="JWF197" s="973"/>
      <c r="JWG197" s="973"/>
      <c r="JWH197" s="973"/>
      <c r="JWI197" s="973"/>
      <c r="JWJ197" s="973"/>
      <c r="JWK197" s="973"/>
      <c r="JWL197" s="973"/>
      <c r="JWM197" s="973"/>
      <c r="JWN197" s="973"/>
      <c r="JWO197" s="973"/>
      <c r="JWP197" s="973"/>
      <c r="JWQ197" s="973"/>
      <c r="JWR197" s="973"/>
      <c r="JWS197" s="973"/>
      <c r="JWT197" s="973"/>
      <c r="JWU197" s="973"/>
      <c r="JWV197" s="973"/>
      <c r="JWW197" s="973"/>
      <c r="JWX197" s="973"/>
      <c r="JWY197" s="973"/>
      <c r="JWZ197" s="973"/>
      <c r="JXA197" s="973"/>
      <c r="JXB197" s="973"/>
      <c r="JXC197" s="973"/>
      <c r="JXD197" s="973"/>
      <c r="JXE197" s="973"/>
      <c r="JXF197" s="973"/>
      <c r="JXG197" s="973"/>
      <c r="JXH197" s="973"/>
      <c r="JXI197" s="973"/>
      <c r="JXJ197" s="973"/>
      <c r="JXK197" s="973"/>
      <c r="JXL197" s="973"/>
      <c r="JXM197" s="973"/>
      <c r="JXN197" s="973"/>
      <c r="JXO197" s="973"/>
      <c r="JXP197" s="973"/>
      <c r="JXQ197" s="973"/>
      <c r="JXR197" s="973"/>
      <c r="JXS197" s="973"/>
      <c r="JXT197" s="973"/>
      <c r="JXU197" s="973"/>
      <c r="JXV197" s="973"/>
      <c r="JXW197" s="973"/>
      <c r="JXX197" s="973"/>
      <c r="JXY197" s="973"/>
      <c r="JXZ197" s="973"/>
      <c r="JYA197" s="973"/>
      <c r="JYB197" s="973"/>
      <c r="JYC197" s="973"/>
      <c r="JYD197" s="973"/>
      <c r="JYE197" s="973"/>
      <c r="JYF197" s="973"/>
      <c r="JYG197" s="973"/>
      <c r="JYH197" s="973"/>
      <c r="JYI197" s="973"/>
      <c r="JYJ197" s="973"/>
      <c r="JYK197" s="973"/>
      <c r="JYL197" s="973"/>
      <c r="JYM197" s="973"/>
      <c r="JYN197" s="973"/>
      <c r="JYO197" s="973"/>
      <c r="JYP197" s="973"/>
      <c r="JYQ197" s="973"/>
      <c r="JYR197" s="973"/>
      <c r="JYS197" s="973"/>
      <c r="JYT197" s="973"/>
      <c r="JYU197" s="973"/>
      <c r="JYV197" s="973"/>
      <c r="JYW197" s="973"/>
      <c r="JYX197" s="973"/>
      <c r="JYY197" s="973"/>
      <c r="JYZ197" s="973"/>
      <c r="JZA197" s="973"/>
      <c r="JZB197" s="973"/>
      <c r="JZC197" s="973"/>
      <c r="JZD197" s="973"/>
      <c r="JZE197" s="973"/>
      <c r="JZF197" s="973"/>
      <c r="JZG197" s="973"/>
      <c r="JZH197" s="973"/>
      <c r="JZI197" s="973"/>
      <c r="JZJ197" s="973"/>
      <c r="JZK197" s="973"/>
      <c r="JZL197" s="973"/>
      <c r="JZM197" s="973"/>
      <c r="JZN197" s="973"/>
      <c r="JZO197" s="973"/>
      <c r="JZP197" s="973"/>
      <c r="JZQ197" s="973"/>
      <c r="JZR197" s="973"/>
      <c r="JZS197" s="973"/>
      <c r="JZT197" s="973"/>
      <c r="JZU197" s="973"/>
      <c r="JZV197" s="973"/>
      <c r="JZW197" s="973"/>
      <c r="JZX197" s="973"/>
      <c r="JZY197" s="973"/>
      <c r="JZZ197" s="973"/>
      <c r="KAA197" s="973"/>
      <c r="KAB197" s="973"/>
      <c r="KAC197" s="973"/>
      <c r="KAD197" s="973"/>
      <c r="KAE197" s="973"/>
      <c r="KAF197" s="973"/>
      <c r="KAG197" s="973"/>
      <c r="KAH197" s="973"/>
      <c r="KAI197" s="973"/>
      <c r="KAJ197" s="973"/>
      <c r="KAK197" s="973"/>
      <c r="KAL197" s="973"/>
      <c r="KAM197" s="973"/>
      <c r="KAN197" s="973"/>
      <c r="KAO197" s="973"/>
      <c r="KAP197" s="973"/>
      <c r="KAQ197" s="973"/>
      <c r="KAR197" s="973"/>
      <c r="KAS197" s="973"/>
      <c r="KAT197" s="973"/>
      <c r="KAU197" s="973"/>
      <c r="KAV197" s="973"/>
      <c r="KAW197" s="973"/>
      <c r="KAX197" s="973"/>
      <c r="KAY197" s="973"/>
      <c r="KAZ197" s="973"/>
      <c r="KBA197" s="973"/>
      <c r="KBB197" s="973"/>
      <c r="KBC197" s="973"/>
      <c r="KBD197" s="973"/>
      <c r="KBE197" s="973"/>
      <c r="KBF197" s="973"/>
      <c r="KBG197" s="973"/>
      <c r="KBH197" s="973"/>
      <c r="KBI197" s="973"/>
      <c r="KBJ197" s="973"/>
      <c r="KBK197" s="973"/>
      <c r="KBL197" s="973"/>
      <c r="KBM197" s="973"/>
      <c r="KBN197" s="973"/>
      <c r="KBO197" s="973"/>
      <c r="KBP197" s="973"/>
      <c r="KBQ197" s="973"/>
      <c r="KBR197" s="973"/>
      <c r="KBS197" s="973"/>
      <c r="KBT197" s="973"/>
      <c r="KBU197" s="973"/>
      <c r="KBV197" s="973"/>
      <c r="KBW197" s="973"/>
      <c r="KBX197" s="973"/>
      <c r="KBY197" s="973"/>
      <c r="KBZ197" s="973"/>
      <c r="KCA197" s="973"/>
      <c r="KCB197" s="973"/>
      <c r="KCC197" s="973"/>
      <c r="KCD197" s="973"/>
      <c r="KCE197" s="973"/>
      <c r="KCF197" s="973"/>
      <c r="KCG197" s="973"/>
      <c r="KCH197" s="973"/>
      <c r="KCI197" s="973"/>
      <c r="KCJ197" s="973"/>
      <c r="KCK197" s="973"/>
      <c r="KCL197" s="973"/>
      <c r="KCM197" s="973"/>
      <c r="KCN197" s="973"/>
      <c r="KCO197" s="973"/>
      <c r="KCP197" s="973"/>
      <c r="KCQ197" s="973"/>
      <c r="KCR197" s="973"/>
      <c r="KCS197" s="973"/>
      <c r="KCT197" s="973"/>
      <c r="KCU197" s="973"/>
      <c r="KCV197" s="973"/>
      <c r="KCW197" s="973"/>
      <c r="KCX197" s="973"/>
      <c r="KCY197" s="973"/>
      <c r="KCZ197" s="973"/>
      <c r="KDA197" s="973"/>
      <c r="KDB197" s="973"/>
      <c r="KDC197" s="973"/>
      <c r="KDD197" s="973"/>
      <c r="KDE197" s="973"/>
      <c r="KDF197" s="973"/>
      <c r="KDG197" s="973"/>
      <c r="KDH197" s="973"/>
      <c r="KDI197" s="973"/>
      <c r="KDJ197" s="973"/>
      <c r="KDK197" s="973"/>
      <c r="KDL197" s="973"/>
      <c r="KDM197" s="973"/>
      <c r="KDN197" s="973"/>
      <c r="KDO197" s="973"/>
      <c r="KDP197" s="973"/>
      <c r="KDQ197" s="973"/>
      <c r="KDR197" s="973"/>
      <c r="KDS197" s="973"/>
      <c r="KDT197" s="973"/>
      <c r="KDU197" s="973"/>
      <c r="KDV197" s="973"/>
      <c r="KDW197" s="973"/>
      <c r="KDX197" s="973"/>
      <c r="KDY197" s="973"/>
      <c r="KDZ197" s="973"/>
      <c r="KEA197" s="973"/>
      <c r="KEB197" s="973"/>
      <c r="KEC197" s="973"/>
      <c r="KED197" s="973"/>
      <c r="KEE197" s="973"/>
      <c r="KEF197" s="973"/>
      <c r="KEG197" s="973"/>
      <c r="KEH197" s="973"/>
      <c r="KEI197" s="973"/>
      <c r="KEJ197" s="973"/>
      <c r="KEK197" s="973"/>
      <c r="KEL197" s="973"/>
      <c r="KEM197" s="973"/>
      <c r="KEN197" s="973"/>
      <c r="KEO197" s="973"/>
      <c r="KEP197" s="973"/>
      <c r="KEQ197" s="973"/>
      <c r="KER197" s="973"/>
      <c r="KES197" s="973"/>
      <c r="KET197" s="973"/>
      <c r="KEU197" s="973"/>
      <c r="KEV197" s="973"/>
      <c r="KEW197" s="973"/>
      <c r="KEX197" s="973"/>
      <c r="KEY197" s="973"/>
      <c r="KEZ197" s="973"/>
      <c r="KFA197" s="973"/>
      <c r="KFB197" s="973"/>
      <c r="KFC197" s="973"/>
      <c r="KFD197" s="973"/>
      <c r="KFE197" s="973"/>
      <c r="KFF197" s="973"/>
      <c r="KFG197" s="973"/>
      <c r="KFH197" s="973"/>
      <c r="KFI197" s="973"/>
      <c r="KFJ197" s="973"/>
      <c r="KFK197" s="973"/>
      <c r="KFL197" s="973"/>
      <c r="KFM197" s="973"/>
      <c r="KFN197" s="973"/>
      <c r="KFO197" s="973"/>
      <c r="KFP197" s="973"/>
      <c r="KFQ197" s="973"/>
      <c r="KFR197" s="973"/>
      <c r="KFS197" s="973"/>
      <c r="KFT197" s="973"/>
      <c r="KFU197" s="973"/>
      <c r="KFV197" s="973"/>
      <c r="KFW197" s="973"/>
      <c r="KFX197" s="973"/>
      <c r="KFY197" s="973"/>
      <c r="KFZ197" s="973"/>
      <c r="KGA197" s="973"/>
      <c r="KGB197" s="973"/>
      <c r="KGC197" s="973"/>
      <c r="KGD197" s="973"/>
      <c r="KGE197" s="973"/>
      <c r="KGF197" s="973"/>
      <c r="KGG197" s="973"/>
      <c r="KGH197" s="973"/>
      <c r="KGI197" s="973"/>
      <c r="KGJ197" s="973"/>
      <c r="KGK197" s="973"/>
      <c r="KGL197" s="973"/>
      <c r="KGM197" s="973"/>
      <c r="KGN197" s="973"/>
      <c r="KGO197" s="973"/>
      <c r="KGP197" s="973"/>
      <c r="KGQ197" s="973"/>
      <c r="KGR197" s="973"/>
      <c r="KGS197" s="973"/>
      <c r="KGT197" s="973"/>
      <c r="KGU197" s="973"/>
      <c r="KGV197" s="973"/>
      <c r="KGW197" s="973"/>
      <c r="KGX197" s="973"/>
      <c r="KGY197" s="973"/>
      <c r="KGZ197" s="973"/>
      <c r="KHA197" s="973"/>
      <c r="KHB197" s="973"/>
      <c r="KHC197" s="973"/>
      <c r="KHD197" s="973"/>
      <c r="KHE197" s="973"/>
      <c r="KHF197" s="973"/>
      <c r="KHG197" s="973"/>
      <c r="KHH197" s="973"/>
      <c r="KHI197" s="973"/>
      <c r="KHJ197" s="973"/>
      <c r="KHK197" s="973"/>
      <c r="KHL197" s="973"/>
      <c r="KHM197" s="973"/>
      <c r="KHN197" s="973"/>
      <c r="KHO197" s="973"/>
      <c r="KHP197" s="973"/>
      <c r="KHQ197" s="973"/>
      <c r="KHR197" s="973"/>
      <c r="KHS197" s="973"/>
      <c r="KHT197" s="973"/>
      <c r="KHU197" s="973"/>
      <c r="KHV197" s="973"/>
      <c r="KHW197" s="973"/>
      <c r="KHX197" s="973"/>
      <c r="KHY197" s="973"/>
      <c r="KHZ197" s="973"/>
      <c r="KIA197" s="973"/>
      <c r="KIB197" s="973"/>
      <c r="KIC197" s="973"/>
      <c r="KID197" s="973"/>
      <c r="KIE197" s="973"/>
      <c r="KIF197" s="973"/>
      <c r="KIG197" s="973"/>
      <c r="KIH197" s="973"/>
      <c r="KII197" s="973"/>
      <c r="KIJ197" s="973"/>
      <c r="KIK197" s="973"/>
      <c r="KIL197" s="973"/>
      <c r="KIM197" s="973"/>
      <c r="KIN197" s="973"/>
      <c r="KIO197" s="973"/>
      <c r="KIP197" s="973"/>
      <c r="KIQ197" s="973"/>
      <c r="KIR197" s="973"/>
      <c r="KIS197" s="973"/>
      <c r="KIT197" s="973"/>
      <c r="KIU197" s="973"/>
      <c r="KIV197" s="973"/>
      <c r="KIW197" s="973"/>
      <c r="KIX197" s="973"/>
      <c r="KIY197" s="973"/>
      <c r="KIZ197" s="973"/>
      <c r="KJA197" s="973"/>
      <c r="KJB197" s="973"/>
      <c r="KJC197" s="973"/>
      <c r="KJD197" s="973"/>
      <c r="KJE197" s="973"/>
      <c r="KJF197" s="973"/>
      <c r="KJG197" s="973"/>
      <c r="KJH197" s="973"/>
      <c r="KJI197" s="973"/>
      <c r="KJJ197" s="973"/>
      <c r="KJK197" s="973"/>
      <c r="KJL197" s="973"/>
      <c r="KJM197" s="973"/>
      <c r="KJN197" s="973"/>
      <c r="KJO197" s="973"/>
      <c r="KJP197" s="973"/>
      <c r="KJQ197" s="973"/>
      <c r="KJR197" s="973"/>
      <c r="KJS197" s="973"/>
      <c r="KJT197" s="973"/>
      <c r="KJU197" s="973"/>
      <c r="KJV197" s="973"/>
      <c r="KJW197" s="973"/>
      <c r="KJX197" s="973"/>
      <c r="KJY197" s="973"/>
      <c r="KJZ197" s="973"/>
      <c r="KKA197" s="973"/>
      <c r="KKB197" s="973"/>
      <c r="KKC197" s="973"/>
      <c r="KKD197" s="973"/>
      <c r="KKE197" s="973"/>
      <c r="KKF197" s="973"/>
      <c r="KKG197" s="973"/>
      <c r="KKH197" s="973"/>
      <c r="KKI197" s="973"/>
      <c r="KKJ197" s="973"/>
      <c r="KKK197" s="973"/>
      <c r="KKL197" s="973"/>
      <c r="KKM197" s="973"/>
      <c r="KKN197" s="973"/>
      <c r="KKO197" s="973"/>
      <c r="KKP197" s="973"/>
      <c r="KKQ197" s="973"/>
      <c r="KKR197" s="973"/>
      <c r="KKS197" s="973"/>
      <c r="KKT197" s="973"/>
      <c r="KKU197" s="973"/>
      <c r="KKV197" s="973"/>
      <c r="KKW197" s="973"/>
      <c r="KKX197" s="973"/>
      <c r="KKY197" s="973"/>
      <c r="KKZ197" s="973"/>
      <c r="KLA197" s="973"/>
      <c r="KLB197" s="973"/>
      <c r="KLC197" s="973"/>
      <c r="KLD197" s="973"/>
      <c r="KLE197" s="973"/>
      <c r="KLF197" s="973"/>
      <c r="KLG197" s="973"/>
      <c r="KLH197" s="973"/>
      <c r="KLI197" s="973"/>
      <c r="KLJ197" s="973"/>
      <c r="KLK197" s="973"/>
      <c r="KLL197" s="973"/>
      <c r="KLM197" s="973"/>
      <c r="KLN197" s="973"/>
      <c r="KLO197" s="973"/>
      <c r="KLP197" s="973"/>
      <c r="KLQ197" s="973"/>
      <c r="KLR197" s="973"/>
      <c r="KLS197" s="973"/>
      <c r="KLT197" s="973"/>
      <c r="KLU197" s="973"/>
      <c r="KLV197" s="973"/>
      <c r="KLW197" s="973"/>
      <c r="KLX197" s="973"/>
      <c r="KLY197" s="973"/>
      <c r="KLZ197" s="973"/>
      <c r="KMA197" s="973"/>
      <c r="KMB197" s="973"/>
      <c r="KMC197" s="973"/>
      <c r="KMD197" s="973"/>
      <c r="KME197" s="973"/>
      <c r="KMF197" s="973"/>
      <c r="KMG197" s="973"/>
      <c r="KMH197" s="973"/>
      <c r="KMI197" s="973"/>
      <c r="KMJ197" s="973"/>
      <c r="KMK197" s="973"/>
      <c r="KML197" s="973"/>
      <c r="KMM197" s="973"/>
      <c r="KMN197" s="973"/>
      <c r="KMO197" s="973"/>
      <c r="KMP197" s="973"/>
      <c r="KMQ197" s="973"/>
      <c r="KMR197" s="973"/>
      <c r="KMS197" s="973"/>
      <c r="KMT197" s="973"/>
      <c r="KMU197" s="973"/>
      <c r="KMV197" s="973"/>
      <c r="KMW197" s="973"/>
      <c r="KMX197" s="973"/>
      <c r="KMY197" s="973"/>
      <c r="KMZ197" s="973"/>
      <c r="KNA197" s="973"/>
      <c r="KNB197" s="973"/>
      <c r="KNC197" s="973"/>
      <c r="KND197" s="973"/>
      <c r="KNE197" s="973"/>
      <c r="KNF197" s="973"/>
      <c r="KNG197" s="973"/>
      <c r="KNH197" s="973"/>
      <c r="KNI197" s="973"/>
      <c r="KNJ197" s="973"/>
      <c r="KNK197" s="973"/>
      <c r="KNL197" s="973"/>
      <c r="KNM197" s="973"/>
      <c r="KNN197" s="973"/>
      <c r="KNO197" s="973"/>
      <c r="KNP197" s="973"/>
      <c r="KNQ197" s="973"/>
      <c r="KNR197" s="973"/>
      <c r="KNS197" s="973"/>
      <c r="KNT197" s="973"/>
      <c r="KNU197" s="973"/>
      <c r="KNV197" s="973"/>
      <c r="KNW197" s="973"/>
      <c r="KNX197" s="973"/>
      <c r="KNY197" s="973"/>
      <c r="KNZ197" s="973"/>
      <c r="KOA197" s="973"/>
      <c r="KOB197" s="973"/>
      <c r="KOC197" s="973"/>
      <c r="KOD197" s="973"/>
      <c r="KOE197" s="973"/>
      <c r="KOF197" s="973"/>
      <c r="KOG197" s="973"/>
      <c r="KOH197" s="973"/>
      <c r="KOI197" s="973"/>
      <c r="KOJ197" s="973"/>
      <c r="KOK197" s="973"/>
      <c r="KOL197" s="973"/>
      <c r="KOM197" s="973"/>
      <c r="KON197" s="973"/>
      <c r="KOO197" s="973"/>
      <c r="KOP197" s="973"/>
      <c r="KOQ197" s="973"/>
      <c r="KOR197" s="973"/>
      <c r="KOS197" s="973"/>
      <c r="KOT197" s="973"/>
      <c r="KOU197" s="973"/>
      <c r="KOV197" s="973"/>
      <c r="KOW197" s="973"/>
      <c r="KOX197" s="973"/>
      <c r="KOY197" s="973"/>
      <c r="KOZ197" s="973"/>
      <c r="KPA197" s="973"/>
      <c r="KPB197" s="973"/>
      <c r="KPC197" s="973"/>
      <c r="KPD197" s="973"/>
      <c r="KPE197" s="973"/>
      <c r="KPF197" s="973"/>
      <c r="KPG197" s="973"/>
      <c r="KPH197" s="973"/>
      <c r="KPI197" s="973"/>
      <c r="KPJ197" s="973"/>
      <c r="KPK197" s="973"/>
      <c r="KPL197" s="973"/>
      <c r="KPM197" s="973"/>
      <c r="KPN197" s="973"/>
      <c r="KPO197" s="973"/>
      <c r="KPP197" s="973"/>
      <c r="KPQ197" s="973"/>
      <c r="KPR197" s="973"/>
      <c r="KPS197" s="973"/>
      <c r="KPT197" s="973"/>
      <c r="KPU197" s="973"/>
      <c r="KPV197" s="973"/>
      <c r="KPW197" s="973"/>
      <c r="KPX197" s="973"/>
      <c r="KPY197" s="973"/>
      <c r="KPZ197" s="973"/>
      <c r="KQA197" s="973"/>
      <c r="KQB197" s="973"/>
      <c r="KQC197" s="973"/>
      <c r="KQD197" s="973"/>
      <c r="KQE197" s="973"/>
      <c r="KQF197" s="973"/>
      <c r="KQG197" s="973"/>
      <c r="KQH197" s="973"/>
      <c r="KQI197" s="973"/>
      <c r="KQJ197" s="973"/>
      <c r="KQK197" s="973"/>
      <c r="KQL197" s="973"/>
      <c r="KQM197" s="973"/>
      <c r="KQN197" s="973"/>
      <c r="KQO197" s="973"/>
      <c r="KQP197" s="973"/>
      <c r="KQQ197" s="973"/>
      <c r="KQR197" s="973"/>
      <c r="KQS197" s="973"/>
      <c r="KQT197" s="973"/>
      <c r="KQU197" s="973"/>
      <c r="KQV197" s="973"/>
      <c r="KQW197" s="973"/>
      <c r="KQX197" s="973"/>
      <c r="KQY197" s="973"/>
      <c r="KQZ197" s="973"/>
      <c r="KRA197" s="973"/>
      <c r="KRB197" s="973"/>
      <c r="KRC197" s="973"/>
      <c r="KRD197" s="973"/>
      <c r="KRE197" s="973"/>
      <c r="KRF197" s="973"/>
      <c r="KRG197" s="973"/>
      <c r="KRH197" s="973"/>
      <c r="KRI197" s="973"/>
      <c r="KRJ197" s="973"/>
      <c r="KRK197" s="973"/>
      <c r="KRL197" s="973"/>
      <c r="KRM197" s="973"/>
      <c r="KRN197" s="973"/>
      <c r="KRO197" s="973"/>
      <c r="KRP197" s="973"/>
      <c r="KRQ197" s="973"/>
      <c r="KRR197" s="973"/>
      <c r="KRS197" s="973"/>
      <c r="KRT197" s="973"/>
      <c r="KRU197" s="973"/>
      <c r="KRV197" s="973"/>
      <c r="KRW197" s="973"/>
      <c r="KRX197" s="973"/>
      <c r="KRY197" s="973"/>
      <c r="KRZ197" s="973"/>
      <c r="KSA197" s="973"/>
      <c r="KSB197" s="973"/>
      <c r="KSC197" s="973"/>
      <c r="KSD197" s="973"/>
      <c r="KSE197" s="973"/>
      <c r="KSF197" s="973"/>
      <c r="KSG197" s="973"/>
      <c r="KSH197" s="973"/>
      <c r="KSI197" s="973"/>
      <c r="KSJ197" s="973"/>
      <c r="KSK197" s="973"/>
      <c r="KSL197" s="973"/>
      <c r="KSM197" s="973"/>
      <c r="KSN197" s="973"/>
      <c r="KSO197" s="973"/>
      <c r="KSP197" s="973"/>
      <c r="KSQ197" s="973"/>
      <c r="KSR197" s="973"/>
      <c r="KSS197" s="973"/>
      <c r="KST197" s="973"/>
      <c r="KSU197" s="973"/>
      <c r="KSV197" s="973"/>
      <c r="KSW197" s="973"/>
      <c r="KSX197" s="973"/>
      <c r="KSY197" s="973"/>
      <c r="KSZ197" s="973"/>
      <c r="KTA197" s="973"/>
      <c r="KTB197" s="973"/>
      <c r="KTC197" s="973"/>
      <c r="KTD197" s="973"/>
      <c r="KTE197" s="973"/>
      <c r="KTF197" s="973"/>
      <c r="KTG197" s="973"/>
      <c r="KTH197" s="973"/>
      <c r="KTI197" s="973"/>
      <c r="KTJ197" s="973"/>
      <c r="KTK197" s="973"/>
      <c r="KTL197" s="973"/>
      <c r="KTM197" s="973"/>
      <c r="KTN197" s="973"/>
      <c r="KTO197" s="973"/>
      <c r="KTP197" s="973"/>
      <c r="KTQ197" s="973"/>
      <c r="KTR197" s="973"/>
      <c r="KTS197" s="973"/>
      <c r="KTT197" s="973"/>
      <c r="KTU197" s="973"/>
      <c r="KTV197" s="973"/>
      <c r="KTW197" s="973"/>
      <c r="KTX197" s="973"/>
      <c r="KTY197" s="973"/>
      <c r="KTZ197" s="973"/>
      <c r="KUA197" s="973"/>
      <c r="KUB197" s="973"/>
      <c r="KUC197" s="973"/>
      <c r="KUD197" s="973"/>
      <c r="KUE197" s="973"/>
      <c r="KUF197" s="973"/>
      <c r="KUG197" s="973"/>
      <c r="KUH197" s="973"/>
      <c r="KUI197" s="973"/>
      <c r="KUJ197" s="973"/>
      <c r="KUK197" s="973"/>
      <c r="KUL197" s="973"/>
      <c r="KUM197" s="973"/>
      <c r="KUN197" s="973"/>
      <c r="KUO197" s="973"/>
      <c r="KUP197" s="973"/>
      <c r="KUQ197" s="973"/>
      <c r="KUR197" s="973"/>
      <c r="KUS197" s="973"/>
      <c r="KUT197" s="973"/>
      <c r="KUU197" s="973"/>
      <c r="KUV197" s="973"/>
      <c r="KUW197" s="973"/>
      <c r="KUX197" s="973"/>
      <c r="KUY197" s="973"/>
      <c r="KUZ197" s="973"/>
      <c r="KVA197" s="973"/>
      <c r="KVB197" s="973"/>
      <c r="KVC197" s="973"/>
      <c r="KVD197" s="973"/>
      <c r="KVE197" s="973"/>
      <c r="KVF197" s="973"/>
      <c r="KVG197" s="973"/>
      <c r="KVH197" s="973"/>
      <c r="KVI197" s="973"/>
      <c r="KVJ197" s="973"/>
      <c r="KVK197" s="973"/>
      <c r="KVL197" s="973"/>
      <c r="KVM197" s="973"/>
      <c r="KVN197" s="973"/>
      <c r="KVO197" s="973"/>
      <c r="KVP197" s="973"/>
      <c r="KVQ197" s="973"/>
      <c r="KVR197" s="973"/>
      <c r="KVS197" s="973"/>
      <c r="KVT197" s="973"/>
      <c r="KVU197" s="973"/>
      <c r="KVV197" s="973"/>
      <c r="KVW197" s="973"/>
      <c r="KVX197" s="973"/>
      <c r="KVY197" s="973"/>
      <c r="KVZ197" s="973"/>
      <c r="KWA197" s="973"/>
      <c r="KWB197" s="973"/>
      <c r="KWC197" s="973"/>
      <c r="KWD197" s="973"/>
      <c r="KWE197" s="973"/>
      <c r="KWF197" s="973"/>
      <c r="KWG197" s="973"/>
      <c r="KWH197" s="973"/>
      <c r="KWI197" s="973"/>
      <c r="KWJ197" s="973"/>
      <c r="KWK197" s="973"/>
      <c r="KWL197" s="973"/>
      <c r="KWM197" s="973"/>
      <c r="KWN197" s="973"/>
      <c r="KWO197" s="973"/>
      <c r="KWP197" s="973"/>
      <c r="KWQ197" s="973"/>
      <c r="KWR197" s="973"/>
      <c r="KWS197" s="973"/>
      <c r="KWT197" s="973"/>
      <c r="KWU197" s="973"/>
      <c r="KWV197" s="973"/>
      <c r="KWW197" s="973"/>
      <c r="KWX197" s="973"/>
      <c r="KWY197" s="973"/>
      <c r="KWZ197" s="973"/>
      <c r="KXA197" s="973"/>
      <c r="KXB197" s="973"/>
      <c r="KXC197" s="973"/>
      <c r="KXD197" s="973"/>
      <c r="KXE197" s="973"/>
      <c r="KXF197" s="973"/>
      <c r="KXG197" s="973"/>
      <c r="KXH197" s="973"/>
      <c r="KXI197" s="973"/>
      <c r="KXJ197" s="973"/>
      <c r="KXK197" s="973"/>
      <c r="KXL197" s="973"/>
      <c r="KXM197" s="973"/>
      <c r="KXN197" s="973"/>
      <c r="KXO197" s="973"/>
      <c r="KXP197" s="973"/>
      <c r="KXQ197" s="973"/>
      <c r="KXR197" s="973"/>
      <c r="KXS197" s="973"/>
      <c r="KXT197" s="973"/>
      <c r="KXU197" s="973"/>
      <c r="KXV197" s="973"/>
      <c r="KXW197" s="973"/>
      <c r="KXX197" s="973"/>
      <c r="KXY197" s="973"/>
      <c r="KXZ197" s="973"/>
      <c r="KYA197" s="973"/>
      <c r="KYB197" s="973"/>
      <c r="KYC197" s="973"/>
      <c r="KYD197" s="973"/>
      <c r="KYE197" s="973"/>
      <c r="KYF197" s="973"/>
      <c r="KYG197" s="973"/>
      <c r="KYH197" s="973"/>
      <c r="KYI197" s="973"/>
      <c r="KYJ197" s="973"/>
      <c r="KYK197" s="973"/>
      <c r="KYL197" s="973"/>
      <c r="KYM197" s="973"/>
      <c r="KYN197" s="973"/>
      <c r="KYO197" s="973"/>
      <c r="KYP197" s="973"/>
      <c r="KYQ197" s="973"/>
      <c r="KYR197" s="973"/>
      <c r="KYS197" s="973"/>
      <c r="KYT197" s="973"/>
      <c r="KYU197" s="973"/>
      <c r="KYV197" s="973"/>
      <c r="KYW197" s="973"/>
      <c r="KYX197" s="973"/>
      <c r="KYY197" s="973"/>
      <c r="KYZ197" s="973"/>
      <c r="KZA197" s="973"/>
      <c r="KZB197" s="973"/>
      <c r="KZC197" s="973"/>
      <c r="KZD197" s="973"/>
      <c r="KZE197" s="973"/>
      <c r="KZF197" s="973"/>
      <c r="KZG197" s="973"/>
      <c r="KZH197" s="973"/>
      <c r="KZI197" s="973"/>
      <c r="KZJ197" s="973"/>
      <c r="KZK197" s="973"/>
      <c r="KZL197" s="973"/>
      <c r="KZM197" s="973"/>
      <c r="KZN197" s="973"/>
      <c r="KZO197" s="973"/>
      <c r="KZP197" s="973"/>
      <c r="KZQ197" s="973"/>
      <c r="KZR197" s="973"/>
      <c r="KZS197" s="973"/>
      <c r="KZT197" s="973"/>
      <c r="KZU197" s="973"/>
      <c r="KZV197" s="973"/>
      <c r="KZW197" s="973"/>
      <c r="KZX197" s="973"/>
      <c r="KZY197" s="973"/>
      <c r="KZZ197" s="973"/>
      <c r="LAA197" s="973"/>
      <c r="LAB197" s="973"/>
      <c r="LAC197" s="973"/>
      <c r="LAD197" s="973"/>
      <c r="LAE197" s="973"/>
      <c r="LAF197" s="973"/>
      <c r="LAG197" s="973"/>
      <c r="LAH197" s="973"/>
      <c r="LAI197" s="973"/>
      <c r="LAJ197" s="973"/>
      <c r="LAK197" s="973"/>
      <c r="LAL197" s="973"/>
      <c r="LAM197" s="973"/>
      <c r="LAN197" s="973"/>
      <c r="LAO197" s="973"/>
      <c r="LAP197" s="973"/>
      <c r="LAQ197" s="973"/>
      <c r="LAR197" s="973"/>
      <c r="LAS197" s="973"/>
      <c r="LAT197" s="973"/>
      <c r="LAU197" s="973"/>
      <c r="LAV197" s="973"/>
      <c r="LAW197" s="973"/>
      <c r="LAX197" s="973"/>
      <c r="LAY197" s="973"/>
      <c r="LAZ197" s="973"/>
      <c r="LBA197" s="973"/>
      <c r="LBB197" s="973"/>
      <c r="LBC197" s="973"/>
      <c r="LBD197" s="973"/>
      <c r="LBE197" s="973"/>
      <c r="LBF197" s="973"/>
      <c r="LBG197" s="973"/>
      <c r="LBH197" s="973"/>
      <c r="LBI197" s="973"/>
      <c r="LBJ197" s="973"/>
      <c r="LBK197" s="973"/>
      <c r="LBL197" s="973"/>
      <c r="LBM197" s="973"/>
      <c r="LBN197" s="973"/>
      <c r="LBO197" s="973"/>
      <c r="LBP197" s="973"/>
      <c r="LBQ197" s="973"/>
      <c r="LBR197" s="973"/>
      <c r="LBS197" s="973"/>
      <c r="LBT197" s="973"/>
      <c r="LBU197" s="973"/>
      <c r="LBV197" s="973"/>
      <c r="LBW197" s="973"/>
      <c r="LBX197" s="973"/>
      <c r="LBY197" s="973"/>
      <c r="LBZ197" s="973"/>
      <c r="LCA197" s="973"/>
      <c r="LCB197" s="973"/>
      <c r="LCC197" s="973"/>
      <c r="LCD197" s="973"/>
      <c r="LCE197" s="973"/>
      <c r="LCF197" s="973"/>
      <c r="LCG197" s="973"/>
      <c r="LCH197" s="973"/>
      <c r="LCI197" s="973"/>
      <c r="LCJ197" s="973"/>
      <c r="LCK197" s="973"/>
      <c r="LCL197" s="973"/>
      <c r="LCM197" s="973"/>
      <c r="LCN197" s="973"/>
      <c r="LCO197" s="973"/>
      <c r="LCP197" s="973"/>
      <c r="LCQ197" s="973"/>
      <c r="LCR197" s="973"/>
      <c r="LCS197" s="973"/>
      <c r="LCT197" s="973"/>
      <c r="LCU197" s="973"/>
      <c r="LCV197" s="973"/>
      <c r="LCW197" s="973"/>
      <c r="LCX197" s="973"/>
      <c r="LCY197" s="973"/>
      <c r="LCZ197" s="973"/>
      <c r="LDA197" s="973"/>
      <c r="LDB197" s="973"/>
      <c r="LDC197" s="973"/>
      <c r="LDD197" s="973"/>
      <c r="LDE197" s="973"/>
      <c r="LDF197" s="973"/>
      <c r="LDG197" s="973"/>
      <c r="LDH197" s="973"/>
      <c r="LDI197" s="973"/>
      <c r="LDJ197" s="973"/>
      <c r="LDK197" s="973"/>
      <c r="LDL197" s="973"/>
      <c r="LDM197" s="973"/>
      <c r="LDN197" s="973"/>
      <c r="LDO197" s="973"/>
      <c r="LDP197" s="973"/>
      <c r="LDQ197" s="973"/>
      <c r="LDR197" s="973"/>
      <c r="LDS197" s="973"/>
      <c r="LDT197" s="973"/>
      <c r="LDU197" s="973"/>
      <c r="LDV197" s="973"/>
      <c r="LDW197" s="973"/>
      <c r="LDX197" s="973"/>
      <c r="LDY197" s="973"/>
      <c r="LDZ197" s="973"/>
      <c r="LEA197" s="973"/>
      <c r="LEB197" s="973"/>
      <c r="LEC197" s="973"/>
      <c r="LED197" s="973"/>
      <c r="LEE197" s="973"/>
      <c r="LEF197" s="973"/>
      <c r="LEG197" s="973"/>
      <c r="LEH197" s="973"/>
      <c r="LEI197" s="973"/>
      <c r="LEJ197" s="973"/>
      <c r="LEK197" s="973"/>
      <c r="LEL197" s="973"/>
      <c r="LEM197" s="973"/>
      <c r="LEN197" s="973"/>
      <c r="LEO197" s="973"/>
      <c r="LEP197" s="973"/>
      <c r="LEQ197" s="973"/>
      <c r="LER197" s="973"/>
      <c r="LES197" s="973"/>
      <c r="LET197" s="973"/>
      <c r="LEU197" s="973"/>
      <c r="LEV197" s="973"/>
      <c r="LEW197" s="973"/>
      <c r="LEX197" s="973"/>
      <c r="LEY197" s="973"/>
      <c r="LEZ197" s="973"/>
      <c r="LFA197" s="973"/>
      <c r="LFB197" s="973"/>
      <c r="LFC197" s="973"/>
      <c r="LFD197" s="973"/>
      <c r="LFE197" s="973"/>
      <c r="LFF197" s="973"/>
      <c r="LFG197" s="973"/>
      <c r="LFH197" s="973"/>
      <c r="LFI197" s="973"/>
      <c r="LFJ197" s="973"/>
      <c r="LFK197" s="973"/>
      <c r="LFL197" s="973"/>
      <c r="LFM197" s="973"/>
      <c r="LFN197" s="973"/>
      <c r="LFO197" s="973"/>
      <c r="LFP197" s="973"/>
      <c r="LFQ197" s="973"/>
      <c r="LFR197" s="973"/>
      <c r="LFS197" s="973"/>
      <c r="LFT197" s="973"/>
      <c r="LFU197" s="973"/>
      <c r="LFV197" s="973"/>
      <c r="LFW197" s="973"/>
      <c r="LFX197" s="973"/>
      <c r="LFY197" s="973"/>
      <c r="LFZ197" s="973"/>
      <c r="LGA197" s="973"/>
      <c r="LGB197" s="973"/>
      <c r="LGC197" s="973"/>
      <c r="LGD197" s="973"/>
      <c r="LGE197" s="973"/>
      <c r="LGF197" s="973"/>
      <c r="LGG197" s="973"/>
      <c r="LGH197" s="973"/>
      <c r="LGI197" s="973"/>
      <c r="LGJ197" s="973"/>
      <c r="LGK197" s="973"/>
      <c r="LGL197" s="973"/>
      <c r="LGM197" s="973"/>
      <c r="LGN197" s="973"/>
      <c r="LGO197" s="973"/>
      <c r="LGP197" s="973"/>
      <c r="LGQ197" s="973"/>
      <c r="LGR197" s="973"/>
      <c r="LGS197" s="973"/>
      <c r="LGT197" s="973"/>
      <c r="LGU197" s="973"/>
      <c r="LGV197" s="973"/>
      <c r="LGW197" s="973"/>
      <c r="LGX197" s="973"/>
      <c r="LGY197" s="973"/>
      <c r="LGZ197" s="973"/>
      <c r="LHA197" s="973"/>
      <c r="LHB197" s="973"/>
      <c r="LHC197" s="973"/>
      <c r="LHD197" s="973"/>
      <c r="LHE197" s="973"/>
      <c r="LHF197" s="973"/>
      <c r="LHG197" s="973"/>
      <c r="LHH197" s="973"/>
      <c r="LHI197" s="973"/>
      <c r="LHJ197" s="973"/>
      <c r="LHK197" s="973"/>
      <c r="LHL197" s="973"/>
      <c r="LHM197" s="973"/>
      <c r="LHN197" s="973"/>
      <c r="LHO197" s="973"/>
      <c r="LHP197" s="973"/>
      <c r="LHQ197" s="973"/>
      <c r="LHR197" s="973"/>
      <c r="LHS197" s="973"/>
      <c r="LHT197" s="973"/>
      <c r="LHU197" s="973"/>
      <c r="LHV197" s="973"/>
      <c r="LHW197" s="973"/>
      <c r="LHX197" s="973"/>
      <c r="LHY197" s="973"/>
      <c r="LHZ197" s="973"/>
      <c r="LIA197" s="973"/>
      <c r="LIB197" s="973"/>
      <c r="LIC197" s="973"/>
      <c r="LID197" s="973"/>
      <c r="LIE197" s="973"/>
      <c r="LIF197" s="973"/>
      <c r="LIG197" s="973"/>
      <c r="LIH197" s="973"/>
      <c r="LII197" s="973"/>
      <c r="LIJ197" s="973"/>
      <c r="LIK197" s="973"/>
      <c r="LIL197" s="973"/>
      <c r="LIM197" s="973"/>
      <c r="LIN197" s="973"/>
      <c r="LIO197" s="973"/>
      <c r="LIP197" s="973"/>
      <c r="LIQ197" s="973"/>
      <c r="LIR197" s="973"/>
      <c r="LIS197" s="973"/>
      <c r="LIT197" s="973"/>
      <c r="LIU197" s="973"/>
      <c r="LIV197" s="973"/>
      <c r="LIW197" s="973"/>
      <c r="LIX197" s="973"/>
      <c r="LIY197" s="973"/>
      <c r="LIZ197" s="973"/>
      <c r="LJA197" s="973"/>
      <c r="LJB197" s="973"/>
      <c r="LJC197" s="973"/>
      <c r="LJD197" s="973"/>
      <c r="LJE197" s="973"/>
      <c r="LJF197" s="973"/>
      <c r="LJG197" s="973"/>
      <c r="LJH197" s="973"/>
      <c r="LJI197" s="973"/>
      <c r="LJJ197" s="973"/>
      <c r="LJK197" s="973"/>
      <c r="LJL197" s="973"/>
      <c r="LJM197" s="973"/>
      <c r="LJN197" s="973"/>
      <c r="LJO197" s="973"/>
      <c r="LJP197" s="973"/>
      <c r="LJQ197" s="973"/>
      <c r="LJR197" s="973"/>
      <c r="LJS197" s="973"/>
      <c r="LJT197" s="973"/>
      <c r="LJU197" s="973"/>
      <c r="LJV197" s="973"/>
      <c r="LJW197" s="973"/>
      <c r="LJX197" s="973"/>
      <c r="LJY197" s="973"/>
      <c r="LJZ197" s="973"/>
      <c r="LKA197" s="973"/>
      <c r="LKB197" s="973"/>
      <c r="LKC197" s="973"/>
      <c r="LKD197" s="973"/>
      <c r="LKE197" s="973"/>
      <c r="LKF197" s="973"/>
      <c r="LKG197" s="973"/>
      <c r="LKH197" s="973"/>
      <c r="LKI197" s="973"/>
      <c r="LKJ197" s="973"/>
      <c r="LKK197" s="973"/>
      <c r="LKL197" s="973"/>
      <c r="LKM197" s="973"/>
      <c r="LKN197" s="973"/>
      <c r="LKO197" s="973"/>
      <c r="LKP197" s="973"/>
      <c r="LKQ197" s="973"/>
      <c r="LKR197" s="973"/>
      <c r="LKS197" s="973"/>
      <c r="LKT197" s="973"/>
      <c r="LKU197" s="973"/>
      <c r="LKV197" s="973"/>
      <c r="LKW197" s="973"/>
      <c r="LKX197" s="973"/>
      <c r="LKY197" s="973"/>
      <c r="LKZ197" s="973"/>
      <c r="LLA197" s="973"/>
      <c r="LLB197" s="973"/>
      <c r="LLC197" s="973"/>
      <c r="LLD197" s="973"/>
      <c r="LLE197" s="973"/>
      <c r="LLF197" s="973"/>
      <c r="LLG197" s="973"/>
      <c r="LLH197" s="973"/>
      <c r="LLI197" s="973"/>
      <c r="LLJ197" s="973"/>
      <c r="LLK197" s="973"/>
      <c r="LLL197" s="973"/>
      <c r="LLM197" s="973"/>
      <c r="LLN197" s="973"/>
      <c r="LLO197" s="973"/>
      <c r="LLP197" s="973"/>
      <c r="LLQ197" s="973"/>
      <c r="LLR197" s="973"/>
      <c r="LLS197" s="973"/>
      <c r="LLT197" s="973"/>
      <c r="LLU197" s="973"/>
      <c r="LLV197" s="973"/>
      <c r="LLW197" s="973"/>
      <c r="LLX197" s="973"/>
      <c r="LLY197" s="973"/>
      <c r="LLZ197" s="973"/>
      <c r="LMA197" s="973"/>
      <c r="LMB197" s="973"/>
      <c r="LMC197" s="973"/>
      <c r="LMD197" s="973"/>
      <c r="LME197" s="973"/>
      <c r="LMF197" s="973"/>
      <c r="LMG197" s="973"/>
      <c r="LMH197" s="973"/>
      <c r="LMI197" s="973"/>
      <c r="LMJ197" s="973"/>
      <c r="LMK197" s="973"/>
      <c r="LML197" s="973"/>
      <c r="LMM197" s="973"/>
      <c r="LMN197" s="973"/>
      <c r="LMO197" s="973"/>
      <c r="LMP197" s="973"/>
      <c r="LMQ197" s="973"/>
      <c r="LMR197" s="973"/>
      <c r="LMS197" s="973"/>
      <c r="LMT197" s="973"/>
      <c r="LMU197" s="973"/>
      <c r="LMV197" s="973"/>
      <c r="LMW197" s="973"/>
      <c r="LMX197" s="973"/>
      <c r="LMY197" s="973"/>
      <c r="LMZ197" s="973"/>
      <c r="LNA197" s="973"/>
      <c r="LNB197" s="973"/>
      <c r="LNC197" s="973"/>
      <c r="LND197" s="973"/>
      <c r="LNE197" s="973"/>
      <c r="LNF197" s="973"/>
      <c r="LNG197" s="973"/>
      <c r="LNH197" s="973"/>
      <c r="LNI197" s="973"/>
      <c r="LNJ197" s="973"/>
      <c r="LNK197" s="973"/>
      <c r="LNL197" s="973"/>
      <c r="LNM197" s="973"/>
      <c r="LNN197" s="973"/>
      <c r="LNO197" s="973"/>
      <c r="LNP197" s="973"/>
      <c r="LNQ197" s="973"/>
      <c r="LNR197" s="973"/>
      <c r="LNS197" s="973"/>
      <c r="LNT197" s="973"/>
      <c r="LNU197" s="973"/>
      <c r="LNV197" s="973"/>
      <c r="LNW197" s="973"/>
      <c r="LNX197" s="973"/>
      <c r="LNY197" s="973"/>
      <c r="LNZ197" s="973"/>
      <c r="LOA197" s="973"/>
      <c r="LOB197" s="973"/>
      <c r="LOC197" s="973"/>
      <c r="LOD197" s="973"/>
      <c r="LOE197" s="973"/>
      <c r="LOF197" s="973"/>
      <c r="LOG197" s="973"/>
      <c r="LOH197" s="973"/>
      <c r="LOI197" s="973"/>
      <c r="LOJ197" s="973"/>
      <c r="LOK197" s="973"/>
      <c r="LOL197" s="973"/>
      <c r="LOM197" s="973"/>
      <c r="LON197" s="973"/>
      <c r="LOO197" s="973"/>
      <c r="LOP197" s="973"/>
      <c r="LOQ197" s="973"/>
      <c r="LOR197" s="973"/>
      <c r="LOS197" s="973"/>
      <c r="LOT197" s="973"/>
      <c r="LOU197" s="973"/>
      <c r="LOV197" s="973"/>
      <c r="LOW197" s="973"/>
      <c r="LOX197" s="973"/>
      <c r="LOY197" s="973"/>
      <c r="LOZ197" s="973"/>
      <c r="LPA197" s="973"/>
      <c r="LPB197" s="973"/>
      <c r="LPC197" s="973"/>
      <c r="LPD197" s="973"/>
      <c r="LPE197" s="973"/>
      <c r="LPF197" s="973"/>
      <c r="LPG197" s="973"/>
      <c r="LPH197" s="973"/>
      <c r="LPI197" s="973"/>
      <c r="LPJ197" s="973"/>
      <c r="LPK197" s="973"/>
      <c r="LPL197" s="973"/>
      <c r="LPM197" s="973"/>
      <c r="LPN197" s="973"/>
      <c r="LPO197" s="973"/>
      <c r="LPP197" s="973"/>
      <c r="LPQ197" s="973"/>
      <c r="LPR197" s="973"/>
      <c r="LPS197" s="973"/>
      <c r="LPT197" s="973"/>
      <c r="LPU197" s="973"/>
      <c r="LPV197" s="973"/>
      <c r="LPW197" s="973"/>
      <c r="LPX197" s="973"/>
      <c r="LPY197" s="973"/>
      <c r="LPZ197" s="973"/>
      <c r="LQA197" s="973"/>
      <c r="LQB197" s="973"/>
      <c r="LQC197" s="973"/>
      <c r="LQD197" s="973"/>
      <c r="LQE197" s="973"/>
      <c r="LQF197" s="973"/>
      <c r="LQG197" s="973"/>
      <c r="LQH197" s="973"/>
      <c r="LQI197" s="973"/>
      <c r="LQJ197" s="973"/>
      <c r="LQK197" s="973"/>
      <c r="LQL197" s="973"/>
      <c r="LQM197" s="973"/>
      <c r="LQN197" s="973"/>
      <c r="LQO197" s="973"/>
      <c r="LQP197" s="973"/>
      <c r="LQQ197" s="973"/>
      <c r="LQR197" s="973"/>
      <c r="LQS197" s="973"/>
      <c r="LQT197" s="973"/>
      <c r="LQU197" s="973"/>
      <c r="LQV197" s="973"/>
      <c r="LQW197" s="973"/>
      <c r="LQX197" s="973"/>
      <c r="LQY197" s="973"/>
      <c r="LQZ197" s="973"/>
      <c r="LRA197" s="973"/>
      <c r="LRB197" s="973"/>
      <c r="LRC197" s="973"/>
      <c r="LRD197" s="973"/>
      <c r="LRE197" s="973"/>
      <c r="LRF197" s="973"/>
      <c r="LRG197" s="973"/>
      <c r="LRH197" s="973"/>
      <c r="LRI197" s="973"/>
      <c r="LRJ197" s="973"/>
      <c r="LRK197" s="973"/>
      <c r="LRL197" s="973"/>
      <c r="LRM197" s="973"/>
      <c r="LRN197" s="973"/>
      <c r="LRO197" s="973"/>
      <c r="LRP197" s="973"/>
      <c r="LRQ197" s="973"/>
      <c r="LRR197" s="973"/>
      <c r="LRS197" s="973"/>
      <c r="LRT197" s="973"/>
      <c r="LRU197" s="973"/>
      <c r="LRV197" s="973"/>
      <c r="LRW197" s="973"/>
      <c r="LRX197" s="973"/>
      <c r="LRY197" s="973"/>
      <c r="LRZ197" s="973"/>
      <c r="LSA197" s="973"/>
      <c r="LSB197" s="973"/>
      <c r="LSC197" s="973"/>
      <c r="LSD197" s="973"/>
      <c r="LSE197" s="973"/>
      <c r="LSF197" s="973"/>
      <c r="LSG197" s="973"/>
      <c r="LSH197" s="973"/>
      <c r="LSI197" s="973"/>
      <c r="LSJ197" s="973"/>
      <c r="LSK197" s="973"/>
      <c r="LSL197" s="973"/>
      <c r="LSM197" s="973"/>
      <c r="LSN197" s="973"/>
      <c r="LSO197" s="973"/>
      <c r="LSP197" s="973"/>
      <c r="LSQ197" s="973"/>
      <c r="LSR197" s="973"/>
      <c r="LSS197" s="973"/>
      <c r="LST197" s="973"/>
      <c r="LSU197" s="973"/>
      <c r="LSV197" s="973"/>
      <c r="LSW197" s="973"/>
      <c r="LSX197" s="973"/>
      <c r="LSY197" s="973"/>
      <c r="LSZ197" s="973"/>
      <c r="LTA197" s="973"/>
      <c r="LTB197" s="973"/>
      <c r="LTC197" s="973"/>
      <c r="LTD197" s="973"/>
      <c r="LTE197" s="973"/>
      <c r="LTF197" s="973"/>
      <c r="LTG197" s="973"/>
      <c r="LTH197" s="973"/>
      <c r="LTI197" s="973"/>
      <c r="LTJ197" s="973"/>
      <c r="LTK197" s="973"/>
      <c r="LTL197" s="973"/>
      <c r="LTM197" s="973"/>
      <c r="LTN197" s="973"/>
      <c r="LTO197" s="973"/>
      <c r="LTP197" s="973"/>
      <c r="LTQ197" s="973"/>
      <c r="LTR197" s="973"/>
      <c r="LTS197" s="973"/>
      <c r="LTT197" s="973"/>
      <c r="LTU197" s="973"/>
      <c r="LTV197" s="973"/>
      <c r="LTW197" s="973"/>
      <c r="LTX197" s="973"/>
      <c r="LTY197" s="973"/>
      <c r="LTZ197" s="973"/>
      <c r="LUA197" s="973"/>
      <c r="LUB197" s="973"/>
      <c r="LUC197" s="973"/>
      <c r="LUD197" s="973"/>
      <c r="LUE197" s="973"/>
      <c r="LUF197" s="973"/>
      <c r="LUG197" s="973"/>
      <c r="LUH197" s="973"/>
      <c r="LUI197" s="973"/>
      <c r="LUJ197" s="973"/>
      <c r="LUK197" s="973"/>
      <c r="LUL197" s="973"/>
      <c r="LUM197" s="973"/>
      <c r="LUN197" s="973"/>
      <c r="LUO197" s="973"/>
      <c r="LUP197" s="973"/>
      <c r="LUQ197" s="973"/>
      <c r="LUR197" s="973"/>
      <c r="LUS197" s="973"/>
      <c r="LUT197" s="973"/>
      <c r="LUU197" s="973"/>
      <c r="LUV197" s="973"/>
      <c r="LUW197" s="973"/>
      <c r="LUX197" s="973"/>
      <c r="LUY197" s="973"/>
      <c r="LUZ197" s="973"/>
      <c r="LVA197" s="973"/>
      <c r="LVB197" s="973"/>
      <c r="LVC197" s="973"/>
      <c r="LVD197" s="973"/>
      <c r="LVE197" s="973"/>
      <c r="LVF197" s="973"/>
      <c r="LVG197" s="973"/>
      <c r="LVH197" s="973"/>
      <c r="LVI197" s="973"/>
      <c r="LVJ197" s="973"/>
      <c r="LVK197" s="973"/>
      <c r="LVL197" s="973"/>
      <c r="LVM197" s="973"/>
      <c r="LVN197" s="973"/>
      <c r="LVO197" s="973"/>
      <c r="LVP197" s="973"/>
      <c r="LVQ197" s="973"/>
      <c r="LVR197" s="973"/>
      <c r="LVS197" s="973"/>
      <c r="LVT197" s="973"/>
      <c r="LVU197" s="973"/>
      <c r="LVV197" s="973"/>
      <c r="LVW197" s="973"/>
      <c r="LVX197" s="973"/>
      <c r="LVY197" s="973"/>
      <c r="LVZ197" s="973"/>
      <c r="LWA197" s="973"/>
      <c r="LWB197" s="973"/>
      <c r="LWC197" s="973"/>
      <c r="LWD197" s="973"/>
      <c r="LWE197" s="973"/>
      <c r="LWF197" s="973"/>
      <c r="LWG197" s="973"/>
      <c r="LWH197" s="973"/>
      <c r="LWI197" s="973"/>
      <c r="LWJ197" s="973"/>
      <c r="LWK197" s="973"/>
      <c r="LWL197" s="973"/>
      <c r="LWM197" s="973"/>
      <c r="LWN197" s="973"/>
      <c r="LWO197" s="973"/>
      <c r="LWP197" s="973"/>
      <c r="LWQ197" s="973"/>
      <c r="LWR197" s="973"/>
      <c r="LWS197" s="973"/>
      <c r="LWT197" s="973"/>
      <c r="LWU197" s="973"/>
      <c r="LWV197" s="973"/>
      <c r="LWW197" s="973"/>
      <c r="LWX197" s="973"/>
      <c r="LWY197" s="973"/>
      <c r="LWZ197" s="973"/>
      <c r="LXA197" s="973"/>
      <c r="LXB197" s="973"/>
      <c r="LXC197" s="973"/>
      <c r="LXD197" s="973"/>
      <c r="LXE197" s="973"/>
      <c r="LXF197" s="973"/>
      <c r="LXG197" s="973"/>
      <c r="LXH197" s="973"/>
      <c r="LXI197" s="973"/>
      <c r="LXJ197" s="973"/>
      <c r="LXK197" s="973"/>
      <c r="LXL197" s="973"/>
      <c r="LXM197" s="973"/>
      <c r="LXN197" s="973"/>
      <c r="LXO197" s="973"/>
      <c r="LXP197" s="973"/>
      <c r="LXQ197" s="973"/>
      <c r="LXR197" s="973"/>
      <c r="LXS197" s="973"/>
      <c r="LXT197" s="973"/>
      <c r="LXU197" s="973"/>
      <c r="LXV197" s="973"/>
      <c r="LXW197" s="973"/>
      <c r="LXX197" s="973"/>
      <c r="LXY197" s="973"/>
      <c r="LXZ197" s="973"/>
      <c r="LYA197" s="973"/>
      <c r="LYB197" s="973"/>
      <c r="LYC197" s="973"/>
      <c r="LYD197" s="973"/>
      <c r="LYE197" s="973"/>
      <c r="LYF197" s="973"/>
      <c r="LYG197" s="973"/>
      <c r="LYH197" s="973"/>
      <c r="LYI197" s="973"/>
      <c r="LYJ197" s="973"/>
      <c r="LYK197" s="973"/>
      <c r="LYL197" s="973"/>
      <c r="LYM197" s="973"/>
      <c r="LYN197" s="973"/>
      <c r="LYO197" s="973"/>
      <c r="LYP197" s="973"/>
      <c r="LYQ197" s="973"/>
      <c r="LYR197" s="973"/>
      <c r="LYS197" s="973"/>
      <c r="LYT197" s="973"/>
      <c r="LYU197" s="973"/>
      <c r="LYV197" s="973"/>
      <c r="LYW197" s="973"/>
      <c r="LYX197" s="973"/>
      <c r="LYY197" s="973"/>
      <c r="LYZ197" s="973"/>
      <c r="LZA197" s="973"/>
      <c r="LZB197" s="973"/>
      <c r="LZC197" s="973"/>
      <c r="LZD197" s="973"/>
      <c r="LZE197" s="973"/>
      <c r="LZF197" s="973"/>
      <c r="LZG197" s="973"/>
      <c r="LZH197" s="973"/>
      <c r="LZI197" s="973"/>
      <c r="LZJ197" s="973"/>
      <c r="LZK197" s="973"/>
      <c r="LZL197" s="973"/>
      <c r="LZM197" s="973"/>
      <c r="LZN197" s="973"/>
      <c r="LZO197" s="973"/>
      <c r="LZP197" s="973"/>
      <c r="LZQ197" s="973"/>
      <c r="LZR197" s="973"/>
      <c r="LZS197" s="973"/>
      <c r="LZT197" s="973"/>
      <c r="LZU197" s="973"/>
      <c r="LZV197" s="973"/>
      <c r="LZW197" s="973"/>
      <c r="LZX197" s="973"/>
      <c r="LZY197" s="973"/>
      <c r="LZZ197" s="973"/>
      <c r="MAA197" s="973"/>
      <c r="MAB197" s="973"/>
      <c r="MAC197" s="973"/>
      <c r="MAD197" s="973"/>
      <c r="MAE197" s="973"/>
      <c r="MAF197" s="973"/>
      <c r="MAG197" s="973"/>
      <c r="MAH197" s="973"/>
      <c r="MAI197" s="973"/>
      <c r="MAJ197" s="973"/>
      <c r="MAK197" s="973"/>
      <c r="MAL197" s="973"/>
      <c r="MAM197" s="973"/>
      <c r="MAN197" s="973"/>
      <c r="MAO197" s="973"/>
      <c r="MAP197" s="973"/>
      <c r="MAQ197" s="973"/>
      <c r="MAR197" s="973"/>
      <c r="MAS197" s="973"/>
      <c r="MAT197" s="973"/>
      <c r="MAU197" s="973"/>
      <c r="MAV197" s="973"/>
      <c r="MAW197" s="973"/>
      <c r="MAX197" s="973"/>
      <c r="MAY197" s="973"/>
      <c r="MAZ197" s="973"/>
      <c r="MBA197" s="973"/>
      <c r="MBB197" s="973"/>
      <c r="MBC197" s="973"/>
      <c r="MBD197" s="973"/>
      <c r="MBE197" s="973"/>
      <c r="MBF197" s="973"/>
      <c r="MBG197" s="973"/>
      <c r="MBH197" s="973"/>
      <c r="MBI197" s="973"/>
      <c r="MBJ197" s="973"/>
      <c r="MBK197" s="973"/>
      <c r="MBL197" s="973"/>
      <c r="MBM197" s="973"/>
      <c r="MBN197" s="973"/>
      <c r="MBO197" s="973"/>
      <c r="MBP197" s="973"/>
      <c r="MBQ197" s="973"/>
      <c r="MBR197" s="973"/>
      <c r="MBS197" s="973"/>
      <c r="MBT197" s="973"/>
      <c r="MBU197" s="973"/>
      <c r="MBV197" s="973"/>
      <c r="MBW197" s="973"/>
      <c r="MBX197" s="973"/>
      <c r="MBY197" s="973"/>
      <c r="MBZ197" s="973"/>
      <c r="MCA197" s="973"/>
      <c r="MCB197" s="973"/>
      <c r="MCC197" s="973"/>
      <c r="MCD197" s="973"/>
      <c r="MCE197" s="973"/>
      <c r="MCF197" s="973"/>
      <c r="MCG197" s="973"/>
      <c r="MCH197" s="973"/>
      <c r="MCI197" s="973"/>
      <c r="MCJ197" s="973"/>
      <c r="MCK197" s="973"/>
      <c r="MCL197" s="973"/>
      <c r="MCM197" s="973"/>
      <c r="MCN197" s="973"/>
      <c r="MCO197" s="973"/>
      <c r="MCP197" s="973"/>
      <c r="MCQ197" s="973"/>
      <c r="MCR197" s="973"/>
      <c r="MCS197" s="973"/>
      <c r="MCT197" s="973"/>
      <c r="MCU197" s="973"/>
      <c r="MCV197" s="973"/>
      <c r="MCW197" s="973"/>
      <c r="MCX197" s="973"/>
      <c r="MCY197" s="973"/>
      <c r="MCZ197" s="973"/>
      <c r="MDA197" s="973"/>
      <c r="MDB197" s="973"/>
      <c r="MDC197" s="973"/>
      <c r="MDD197" s="973"/>
      <c r="MDE197" s="973"/>
      <c r="MDF197" s="973"/>
      <c r="MDG197" s="973"/>
      <c r="MDH197" s="973"/>
      <c r="MDI197" s="973"/>
      <c r="MDJ197" s="973"/>
      <c r="MDK197" s="973"/>
      <c r="MDL197" s="973"/>
      <c r="MDM197" s="973"/>
      <c r="MDN197" s="973"/>
      <c r="MDO197" s="973"/>
      <c r="MDP197" s="973"/>
      <c r="MDQ197" s="973"/>
      <c r="MDR197" s="973"/>
      <c r="MDS197" s="973"/>
      <c r="MDT197" s="973"/>
      <c r="MDU197" s="973"/>
      <c r="MDV197" s="973"/>
      <c r="MDW197" s="973"/>
      <c r="MDX197" s="973"/>
      <c r="MDY197" s="973"/>
      <c r="MDZ197" s="973"/>
      <c r="MEA197" s="973"/>
      <c r="MEB197" s="973"/>
      <c r="MEC197" s="973"/>
      <c r="MED197" s="973"/>
      <c r="MEE197" s="973"/>
      <c r="MEF197" s="973"/>
      <c r="MEG197" s="973"/>
      <c r="MEH197" s="973"/>
      <c r="MEI197" s="973"/>
      <c r="MEJ197" s="973"/>
      <c r="MEK197" s="973"/>
      <c r="MEL197" s="973"/>
      <c r="MEM197" s="973"/>
      <c r="MEN197" s="973"/>
      <c r="MEO197" s="973"/>
      <c r="MEP197" s="973"/>
      <c r="MEQ197" s="973"/>
      <c r="MER197" s="973"/>
      <c r="MES197" s="973"/>
      <c r="MET197" s="973"/>
      <c r="MEU197" s="973"/>
      <c r="MEV197" s="973"/>
      <c r="MEW197" s="973"/>
      <c r="MEX197" s="973"/>
      <c r="MEY197" s="973"/>
      <c r="MEZ197" s="973"/>
      <c r="MFA197" s="973"/>
      <c r="MFB197" s="973"/>
      <c r="MFC197" s="973"/>
      <c r="MFD197" s="973"/>
      <c r="MFE197" s="973"/>
      <c r="MFF197" s="973"/>
      <c r="MFG197" s="973"/>
      <c r="MFH197" s="973"/>
      <c r="MFI197" s="973"/>
      <c r="MFJ197" s="973"/>
      <c r="MFK197" s="973"/>
      <c r="MFL197" s="973"/>
      <c r="MFM197" s="973"/>
      <c r="MFN197" s="973"/>
      <c r="MFO197" s="973"/>
      <c r="MFP197" s="973"/>
      <c r="MFQ197" s="973"/>
      <c r="MFR197" s="973"/>
      <c r="MFS197" s="973"/>
      <c r="MFT197" s="973"/>
      <c r="MFU197" s="973"/>
      <c r="MFV197" s="973"/>
      <c r="MFW197" s="973"/>
      <c r="MFX197" s="973"/>
      <c r="MFY197" s="973"/>
      <c r="MFZ197" s="973"/>
      <c r="MGA197" s="973"/>
      <c r="MGB197" s="973"/>
      <c r="MGC197" s="973"/>
      <c r="MGD197" s="973"/>
      <c r="MGE197" s="973"/>
      <c r="MGF197" s="973"/>
      <c r="MGG197" s="973"/>
      <c r="MGH197" s="973"/>
      <c r="MGI197" s="973"/>
      <c r="MGJ197" s="973"/>
      <c r="MGK197" s="973"/>
      <c r="MGL197" s="973"/>
      <c r="MGM197" s="973"/>
      <c r="MGN197" s="973"/>
      <c r="MGO197" s="973"/>
      <c r="MGP197" s="973"/>
      <c r="MGQ197" s="973"/>
      <c r="MGR197" s="973"/>
      <c r="MGS197" s="973"/>
      <c r="MGT197" s="973"/>
      <c r="MGU197" s="973"/>
      <c r="MGV197" s="973"/>
      <c r="MGW197" s="973"/>
      <c r="MGX197" s="973"/>
      <c r="MGY197" s="973"/>
      <c r="MGZ197" s="973"/>
      <c r="MHA197" s="973"/>
      <c r="MHB197" s="973"/>
      <c r="MHC197" s="973"/>
      <c r="MHD197" s="973"/>
      <c r="MHE197" s="973"/>
      <c r="MHF197" s="973"/>
      <c r="MHG197" s="973"/>
      <c r="MHH197" s="973"/>
      <c r="MHI197" s="973"/>
      <c r="MHJ197" s="973"/>
      <c r="MHK197" s="973"/>
      <c r="MHL197" s="973"/>
      <c r="MHM197" s="973"/>
      <c r="MHN197" s="973"/>
      <c r="MHO197" s="973"/>
      <c r="MHP197" s="973"/>
      <c r="MHQ197" s="973"/>
      <c r="MHR197" s="973"/>
      <c r="MHS197" s="973"/>
      <c r="MHT197" s="973"/>
      <c r="MHU197" s="973"/>
      <c r="MHV197" s="973"/>
      <c r="MHW197" s="973"/>
      <c r="MHX197" s="973"/>
      <c r="MHY197" s="973"/>
      <c r="MHZ197" s="973"/>
      <c r="MIA197" s="973"/>
      <c r="MIB197" s="973"/>
      <c r="MIC197" s="973"/>
      <c r="MID197" s="973"/>
      <c r="MIE197" s="973"/>
      <c r="MIF197" s="973"/>
      <c r="MIG197" s="973"/>
      <c r="MIH197" s="973"/>
      <c r="MII197" s="973"/>
      <c r="MIJ197" s="973"/>
      <c r="MIK197" s="973"/>
      <c r="MIL197" s="973"/>
      <c r="MIM197" s="973"/>
      <c r="MIN197" s="973"/>
      <c r="MIO197" s="973"/>
      <c r="MIP197" s="973"/>
      <c r="MIQ197" s="973"/>
      <c r="MIR197" s="973"/>
      <c r="MIS197" s="973"/>
      <c r="MIT197" s="973"/>
      <c r="MIU197" s="973"/>
      <c r="MIV197" s="973"/>
      <c r="MIW197" s="973"/>
      <c r="MIX197" s="973"/>
      <c r="MIY197" s="973"/>
      <c r="MIZ197" s="973"/>
      <c r="MJA197" s="973"/>
      <c r="MJB197" s="973"/>
      <c r="MJC197" s="973"/>
      <c r="MJD197" s="973"/>
      <c r="MJE197" s="973"/>
      <c r="MJF197" s="973"/>
      <c r="MJG197" s="973"/>
      <c r="MJH197" s="973"/>
      <c r="MJI197" s="973"/>
      <c r="MJJ197" s="973"/>
      <c r="MJK197" s="973"/>
      <c r="MJL197" s="973"/>
      <c r="MJM197" s="973"/>
      <c r="MJN197" s="973"/>
      <c r="MJO197" s="973"/>
      <c r="MJP197" s="973"/>
      <c r="MJQ197" s="973"/>
      <c r="MJR197" s="973"/>
      <c r="MJS197" s="973"/>
      <c r="MJT197" s="973"/>
      <c r="MJU197" s="973"/>
      <c r="MJV197" s="973"/>
      <c r="MJW197" s="973"/>
      <c r="MJX197" s="973"/>
      <c r="MJY197" s="973"/>
      <c r="MJZ197" s="973"/>
      <c r="MKA197" s="973"/>
      <c r="MKB197" s="973"/>
      <c r="MKC197" s="973"/>
      <c r="MKD197" s="973"/>
      <c r="MKE197" s="973"/>
      <c r="MKF197" s="973"/>
      <c r="MKG197" s="973"/>
      <c r="MKH197" s="973"/>
      <c r="MKI197" s="973"/>
      <c r="MKJ197" s="973"/>
      <c r="MKK197" s="973"/>
      <c r="MKL197" s="973"/>
      <c r="MKM197" s="973"/>
      <c r="MKN197" s="973"/>
      <c r="MKO197" s="973"/>
      <c r="MKP197" s="973"/>
      <c r="MKQ197" s="973"/>
      <c r="MKR197" s="973"/>
      <c r="MKS197" s="973"/>
      <c r="MKT197" s="973"/>
      <c r="MKU197" s="973"/>
      <c r="MKV197" s="973"/>
      <c r="MKW197" s="973"/>
      <c r="MKX197" s="973"/>
      <c r="MKY197" s="973"/>
      <c r="MKZ197" s="973"/>
      <c r="MLA197" s="973"/>
      <c r="MLB197" s="973"/>
      <c r="MLC197" s="973"/>
      <c r="MLD197" s="973"/>
      <c r="MLE197" s="973"/>
      <c r="MLF197" s="973"/>
      <c r="MLG197" s="973"/>
      <c r="MLH197" s="973"/>
      <c r="MLI197" s="973"/>
      <c r="MLJ197" s="973"/>
      <c r="MLK197" s="973"/>
      <c r="MLL197" s="973"/>
      <c r="MLM197" s="973"/>
      <c r="MLN197" s="973"/>
      <c r="MLO197" s="973"/>
      <c r="MLP197" s="973"/>
      <c r="MLQ197" s="973"/>
      <c r="MLR197" s="973"/>
      <c r="MLS197" s="973"/>
      <c r="MLT197" s="973"/>
      <c r="MLU197" s="973"/>
      <c r="MLV197" s="973"/>
      <c r="MLW197" s="973"/>
      <c r="MLX197" s="973"/>
      <c r="MLY197" s="973"/>
      <c r="MLZ197" s="973"/>
      <c r="MMA197" s="973"/>
      <c r="MMB197" s="973"/>
      <c r="MMC197" s="973"/>
      <c r="MMD197" s="973"/>
      <c r="MME197" s="973"/>
      <c r="MMF197" s="973"/>
      <c r="MMG197" s="973"/>
      <c r="MMH197" s="973"/>
      <c r="MMI197" s="973"/>
      <c r="MMJ197" s="973"/>
      <c r="MMK197" s="973"/>
      <c r="MML197" s="973"/>
      <c r="MMM197" s="973"/>
      <c r="MMN197" s="973"/>
      <c r="MMO197" s="973"/>
      <c r="MMP197" s="973"/>
      <c r="MMQ197" s="973"/>
      <c r="MMR197" s="973"/>
      <c r="MMS197" s="973"/>
      <c r="MMT197" s="973"/>
      <c r="MMU197" s="973"/>
      <c r="MMV197" s="973"/>
      <c r="MMW197" s="973"/>
      <c r="MMX197" s="973"/>
      <c r="MMY197" s="973"/>
      <c r="MMZ197" s="973"/>
      <c r="MNA197" s="973"/>
      <c r="MNB197" s="973"/>
      <c r="MNC197" s="973"/>
      <c r="MND197" s="973"/>
      <c r="MNE197" s="973"/>
      <c r="MNF197" s="973"/>
      <c r="MNG197" s="973"/>
      <c r="MNH197" s="973"/>
      <c r="MNI197" s="973"/>
      <c r="MNJ197" s="973"/>
      <c r="MNK197" s="973"/>
      <c r="MNL197" s="973"/>
      <c r="MNM197" s="973"/>
      <c r="MNN197" s="973"/>
      <c r="MNO197" s="973"/>
      <c r="MNP197" s="973"/>
      <c r="MNQ197" s="973"/>
      <c r="MNR197" s="973"/>
      <c r="MNS197" s="973"/>
      <c r="MNT197" s="973"/>
      <c r="MNU197" s="973"/>
      <c r="MNV197" s="973"/>
      <c r="MNW197" s="973"/>
      <c r="MNX197" s="973"/>
      <c r="MNY197" s="973"/>
      <c r="MNZ197" s="973"/>
      <c r="MOA197" s="973"/>
      <c r="MOB197" s="973"/>
      <c r="MOC197" s="973"/>
      <c r="MOD197" s="973"/>
      <c r="MOE197" s="973"/>
      <c r="MOF197" s="973"/>
      <c r="MOG197" s="973"/>
      <c r="MOH197" s="973"/>
      <c r="MOI197" s="973"/>
      <c r="MOJ197" s="973"/>
      <c r="MOK197" s="973"/>
      <c r="MOL197" s="973"/>
      <c r="MOM197" s="973"/>
      <c r="MON197" s="973"/>
      <c r="MOO197" s="973"/>
      <c r="MOP197" s="973"/>
      <c r="MOQ197" s="973"/>
      <c r="MOR197" s="973"/>
      <c r="MOS197" s="973"/>
      <c r="MOT197" s="973"/>
      <c r="MOU197" s="973"/>
      <c r="MOV197" s="973"/>
      <c r="MOW197" s="973"/>
      <c r="MOX197" s="973"/>
      <c r="MOY197" s="973"/>
      <c r="MOZ197" s="973"/>
      <c r="MPA197" s="973"/>
      <c r="MPB197" s="973"/>
      <c r="MPC197" s="973"/>
      <c r="MPD197" s="973"/>
      <c r="MPE197" s="973"/>
      <c r="MPF197" s="973"/>
      <c r="MPG197" s="973"/>
      <c r="MPH197" s="973"/>
      <c r="MPI197" s="973"/>
      <c r="MPJ197" s="973"/>
      <c r="MPK197" s="973"/>
      <c r="MPL197" s="973"/>
      <c r="MPM197" s="973"/>
      <c r="MPN197" s="973"/>
      <c r="MPO197" s="973"/>
      <c r="MPP197" s="973"/>
      <c r="MPQ197" s="973"/>
      <c r="MPR197" s="973"/>
      <c r="MPS197" s="973"/>
      <c r="MPT197" s="973"/>
      <c r="MPU197" s="973"/>
      <c r="MPV197" s="973"/>
      <c r="MPW197" s="973"/>
      <c r="MPX197" s="973"/>
      <c r="MPY197" s="973"/>
      <c r="MPZ197" s="973"/>
      <c r="MQA197" s="973"/>
      <c r="MQB197" s="973"/>
      <c r="MQC197" s="973"/>
      <c r="MQD197" s="973"/>
      <c r="MQE197" s="973"/>
      <c r="MQF197" s="973"/>
      <c r="MQG197" s="973"/>
      <c r="MQH197" s="973"/>
      <c r="MQI197" s="973"/>
      <c r="MQJ197" s="973"/>
      <c r="MQK197" s="973"/>
      <c r="MQL197" s="973"/>
      <c r="MQM197" s="973"/>
      <c r="MQN197" s="973"/>
      <c r="MQO197" s="973"/>
      <c r="MQP197" s="973"/>
      <c r="MQQ197" s="973"/>
      <c r="MQR197" s="973"/>
      <c r="MQS197" s="973"/>
      <c r="MQT197" s="973"/>
      <c r="MQU197" s="973"/>
      <c r="MQV197" s="973"/>
      <c r="MQW197" s="973"/>
      <c r="MQX197" s="973"/>
      <c r="MQY197" s="973"/>
      <c r="MQZ197" s="973"/>
      <c r="MRA197" s="973"/>
      <c r="MRB197" s="973"/>
      <c r="MRC197" s="973"/>
      <c r="MRD197" s="973"/>
      <c r="MRE197" s="973"/>
      <c r="MRF197" s="973"/>
      <c r="MRG197" s="973"/>
      <c r="MRH197" s="973"/>
      <c r="MRI197" s="973"/>
      <c r="MRJ197" s="973"/>
      <c r="MRK197" s="973"/>
      <c r="MRL197" s="973"/>
      <c r="MRM197" s="973"/>
      <c r="MRN197" s="973"/>
      <c r="MRO197" s="973"/>
      <c r="MRP197" s="973"/>
      <c r="MRQ197" s="973"/>
      <c r="MRR197" s="973"/>
      <c r="MRS197" s="973"/>
      <c r="MRT197" s="973"/>
      <c r="MRU197" s="973"/>
      <c r="MRV197" s="973"/>
      <c r="MRW197" s="973"/>
      <c r="MRX197" s="973"/>
      <c r="MRY197" s="973"/>
      <c r="MRZ197" s="973"/>
      <c r="MSA197" s="973"/>
      <c r="MSB197" s="973"/>
      <c r="MSC197" s="973"/>
      <c r="MSD197" s="973"/>
      <c r="MSE197" s="973"/>
      <c r="MSF197" s="973"/>
      <c r="MSG197" s="973"/>
      <c r="MSH197" s="973"/>
      <c r="MSI197" s="973"/>
      <c r="MSJ197" s="973"/>
      <c r="MSK197" s="973"/>
      <c r="MSL197" s="973"/>
      <c r="MSM197" s="973"/>
      <c r="MSN197" s="973"/>
      <c r="MSO197" s="973"/>
      <c r="MSP197" s="973"/>
      <c r="MSQ197" s="973"/>
      <c r="MSR197" s="973"/>
      <c r="MSS197" s="973"/>
      <c r="MST197" s="973"/>
      <c r="MSU197" s="973"/>
      <c r="MSV197" s="973"/>
      <c r="MSW197" s="973"/>
      <c r="MSX197" s="973"/>
      <c r="MSY197" s="973"/>
      <c r="MSZ197" s="973"/>
      <c r="MTA197" s="973"/>
      <c r="MTB197" s="973"/>
      <c r="MTC197" s="973"/>
      <c r="MTD197" s="973"/>
      <c r="MTE197" s="973"/>
      <c r="MTF197" s="973"/>
      <c r="MTG197" s="973"/>
      <c r="MTH197" s="973"/>
      <c r="MTI197" s="973"/>
      <c r="MTJ197" s="973"/>
      <c r="MTK197" s="973"/>
      <c r="MTL197" s="973"/>
      <c r="MTM197" s="973"/>
      <c r="MTN197" s="973"/>
      <c r="MTO197" s="973"/>
      <c r="MTP197" s="973"/>
      <c r="MTQ197" s="973"/>
      <c r="MTR197" s="973"/>
      <c r="MTS197" s="973"/>
      <c r="MTT197" s="973"/>
      <c r="MTU197" s="973"/>
      <c r="MTV197" s="973"/>
      <c r="MTW197" s="973"/>
      <c r="MTX197" s="973"/>
      <c r="MTY197" s="973"/>
      <c r="MTZ197" s="973"/>
      <c r="MUA197" s="973"/>
      <c r="MUB197" s="973"/>
      <c r="MUC197" s="973"/>
      <c r="MUD197" s="973"/>
      <c r="MUE197" s="973"/>
      <c r="MUF197" s="973"/>
      <c r="MUG197" s="973"/>
      <c r="MUH197" s="973"/>
      <c r="MUI197" s="973"/>
      <c r="MUJ197" s="973"/>
      <c r="MUK197" s="973"/>
      <c r="MUL197" s="973"/>
      <c r="MUM197" s="973"/>
      <c r="MUN197" s="973"/>
      <c r="MUO197" s="973"/>
      <c r="MUP197" s="973"/>
      <c r="MUQ197" s="973"/>
      <c r="MUR197" s="973"/>
      <c r="MUS197" s="973"/>
      <c r="MUT197" s="973"/>
      <c r="MUU197" s="973"/>
      <c r="MUV197" s="973"/>
      <c r="MUW197" s="973"/>
      <c r="MUX197" s="973"/>
      <c r="MUY197" s="973"/>
      <c r="MUZ197" s="973"/>
      <c r="MVA197" s="973"/>
      <c r="MVB197" s="973"/>
      <c r="MVC197" s="973"/>
      <c r="MVD197" s="973"/>
      <c r="MVE197" s="973"/>
      <c r="MVF197" s="973"/>
      <c r="MVG197" s="973"/>
      <c r="MVH197" s="973"/>
      <c r="MVI197" s="973"/>
      <c r="MVJ197" s="973"/>
      <c r="MVK197" s="973"/>
      <c r="MVL197" s="973"/>
      <c r="MVM197" s="973"/>
      <c r="MVN197" s="973"/>
      <c r="MVO197" s="973"/>
      <c r="MVP197" s="973"/>
      <c r="MVQ197" s="973"/>
      <c r="MVR197" s="973"/>
      <c r="MVS197" s="973"/>
      <c r="MVT197" s="973"/>
      <c r="MVU197" s="973"/>
      <c r="MVV197" s="973"/>
      <c r="MVW197" s="973"/>
      <c r="MVX197" s="973"/>
      <c r="MVY197" s="973"/>
      <c r="MVZ197" s="973"/>
      <c r="MWA197" s="973"/>
      <c r="MWB197" s="973"/>
      <c r="MWC197" s="973"/>
      <c r="MWD197" s="973"/>
      <c r="MWE197" s="973"/>
      <c r="MWF197" s="973"/>
      <c r="MWG197" s="973"/>
      <c r="MWH197" s="973"/>
      <c r="MWI197" s="973"/>
      <c r="MWJ197" s="973"/>
      <c r="MWK197" s="973"/>
      <c r="MWL197" s="973"/>
      <c r="MWM197" s="973"/>
      <c r="MWN197" s="973"/>
      <c r="MWO197" s="973"/>
      <c r="MWP197" s="973"/>
      <c r="MWQ197" s="973"/>
      <c r="MWR197" s="973"/>
      <c r="MWS197" s="973"/>
      <c r="MWT197" s="973"/>
      <c r="MWU197" s="973"/>
      <c r="MWV197" s="973"/>
      <c r="MWW197" s="973"/>
      <c r="MWX197" s="973"/>
      <c r="MWY197" s="973"/>
      <c r="MWZ197" s="973"/>
      <c r="MXA197" s="973"/>
      <c r="MXB197" s="973"/>
      <c r="MXC197" s="973"/>
      <c r="MXD197" s="973"/>
      <c r="MXE197" s="973"/>
      <c r="MXF197" s="973"/>
      <c r="MXG197" s="973"/>
      <c r="MXH197" s="973"/>
      <c r="MXI197" s="973"/>
      <c r="MXJ197" s="973"/>
      <c r="MXK197" s="973"/>
      <c r="MXL197" s="973"/>
      <c r="MXM197" s="973"/>
      <c r="MXN197" s="973"/>
      <c r="MXO197" s="973"/>
      <c r="MXP197" s="973"/>
      <c r="MXQ197" s="973"/>
      <c r="MXR197" s="973"/>
      <c r="MXS197" s="973"/>
      <c r="MXT197" s="973"/>
      <c r="MXU197" s="973"/>
      <c r="MXV197" s="973"/>
      <c r="MXW197" s="973"/>
      <c r="MXX197" s="973"/>
      <c r="MXY197" s="973"/>
      <c r="MXZ197" s="973"/>
      <c r="MYA197" s="973"/>
      <c r="MYB197" s="973"/>
      <c r="MYC197" s="973"/>
      <c r="MYD197" s="973"/>
      <c r="MYE197" s="973"/>
      <c r="MYF197" s="973"/>
      <c r="MYG197" s="973"/>
      <c r="MYH197" s="973"/>
      <c r="MYI197" s="973"/>
      <c r="MYJ197" s="973"/>
      <c r="MYK197" s="973"/>
      <c r="MYL197" s="973"/>
      <c r="MYM197" s="973"/>
      <c r="MYN197" s="973"/>
      <c r="MYO197" s="973"/>
      <c r="MYP197" s="973"/>
      <c r="MYQ197" s="973"/>
      <c r="MYR197" s="973"/>
      <c r="MYS197" s="973"/>
      <c r="MYT197" s="973"/>
      <c r="MYU197" s="973"/>
      <c r="MYV197" s="973"/>
      <c r="MYW197" s="973"/>
      <c r="MYX197" s="973"/>
      <c r="MYY197" s="973"/>
      <c r="MYZ197" s="973"/>
      <c r="MZA197" s="973"/>
      <c r="MZB197" s="973"/>
      <c r="MZC197" s="973"/>
      <c r="MZD197" s="973"/>
      <c r="MZE197" s="973"/>
      <c r="MZF197" s="973"/>
      <c r="MZG197" s="973"/>
      <c r="MZH197" s="973"/>
      <c r="MZI197" s="973"/>
      <c r="MZJ197" s="973"/>
      <c r="MZK197" s="973"/>
      <c r="MZL197" s="973"/>
      <c r="MZM197" s="973"/>
      <c r="MZN197" s="973"/>
      <c r="MZO197" s="973"/>
      <c r="MZP197" s="973"/>
      <c r="MZQ197" s="973"/>
      <c r="MZR197" s="973"/>
      <c r="MZS197" s="973"/>
      <c r="MZT197" s="973"/>
      <c r="MZU197" s="973"/>
      <c r="MZV197" s="973"/>
      <c r="MZW197" s="973"/>
      <c r="MZX197" s="973"/>
      <c r="MZY197" s="973"/>
      <c r="MZZ197" s="973"/>
      <c r="NAA197" s="973"/>
      <c r="NAB197" s="973"/>
      <c r="NAC197" s="973"/>
      <c r="NAD197" s="973"/>
      <c r="NAE197" s="973"/>
      <c r="NAF197" s="973"/>
      <c r="NAG197" s="973"/>
      <c r="NAH197" s="973"/>
      <c r="NAI197" s="973"/>
      <c r="NAJ197" s="973"/>
      <c r="NAK197" s="973"/>
      <c r="NAL197" s="973"/>
      <c r="NAM197" s="973"/>
      <c r="NAN197" s="973"/>
      <c r="NAO197" s="973"/>
      <c r="NAP197" s="973"/>
      <c r="NAQ197" s="973"/>
      <c r="NAR197" s="973"/>
      <c r="NAS197" s="973"/>
      <c r="NAT197" s="973"/>
      <c r="NAU197" s="973"/>
      <c r="NAV197" s="973"/>
      <c r="NAW197" s="973"/>
      <c r="NAX197" s="973"/>
      <c r="NAY197" s="973"/>
      <c r="NAZ197" s="973"/>
      <c r="NBA197" s="973"/>
      <c r="NBB197" s="973"/>
      <c r="NBC197" s="973"/>
      <c r="NBD197" s="973"/>
      <c r="NBE197" s="973"/>
      <c r="NBF197" s="973"/>
      <c r="NBG197" s="973"/>
      <c r="NBH197" s="973"/>
      <c r="NBI197" s="973"/>
      <c r="NBJ197" s="973"/>
      <c r="NBK197" s="973"/>
      <c r="NBL197" s="973"/>
      <c r="NBM197" s="973"/>
      <c r="NBN197" s="973"/>
      <c r="NBO197" s="973"/>
      <c r="NBP197" s="973"/>
      <c r="NBQ197" s="973"/>
      <c r="NBR197" s="973"/>
      <c r="NBS197" s="973"/>
      <c r="NBT197" s="973"/>
      <c r="NBU197" s="973"/>
      <c r="NBV197" s="973"/>
      <c r="NBW197" s="973"/>
      <c r="NBX197" s="973"/>
      <c r="NBY197" s="973"/>
      <c r="NBZ197" s="973"/>
      <c r="NCA197" s="973"/>
      <c r="NCB197" s="973"/>
      <c r="NCC197" s="973"/>
      <c r="NCD197" s="973"/>
      <c r="NCE197" s="973"/>
      <c r="NCF197" s="973"/>
      <c r="NCG197" s="973"/>
      <c r="NCH197" s="973"/>
      <c r="NCI197" s="973"/>
      <c r="NCJ197" s="973"/>
      <c r="NCK197" s="973"/>
      <c r="NCL197" s="973"/>
      <c r="NCM197" s="973"/>
      <c r="NCN197" s="973"/>
      <c r="NCO197" s="973"/>
      <c r="NCP197" s="973"/>
      <c r="NCQ197" s="973"/>
      <c r="NCR197" s="973"/>
      <c r="NCS197" s="973"/>
      <c r="NCT197" s="973"/>
      <c r="NCU197" s="973"/>
      <c r="NCV197" s="973"/>
      <c r="NCW197" s="973"/>
      <c r="NCX197" s="973"/>
      <c r="NCY197" s="973"/>
      <c r="NCZ197" s="973"/>
      <c r="NDA197" s="973"/>
      <c r="NDB197" s="973"/>
      <c r="NDC197" s="973"/>
      <c r="NDD197" s="973"/>
      <c r="NDE197" s="973"/>
      <c r="NDF197" s="973"/>
      <c r="NDG197" s="973"/>
      <c r="NDH197" s="973"/>
      <c r="NDI197" s="973"/>
      <c r="NDJ197" s="973"/>
      <c r="NDK197" s="973"/>
      <c r="NDL197" s="973"/>
      <c r="NDM197" s="973"/>
      <c r="NDN197" s="973"/>
      <c r="NDO197" s="973"/>
      <c r="NDP197" s="973"/>
      <c r="NDQ197" s="973"/>
      <c r="NDR197" s="973"/>
      <c r="NDS197" s="973"/>
      <c r="NDT197" s="973"/>
      <c r="NDU197" s="973"/>
      <c r="NDV197" s="973"/>
      <c r="NDW197" s="973"/>
      <c r="NDX197" s="973"/>
      <c r="NDY197" s="973"/>
      <c r="NDZ197" s="973"/>
      <c r="NEA197" s="973"/>
      <c r="NEB197" s="973"/>
      <c r="NEC197" s="973"/>
      <c r="NED197" s="973"/>
      <c r="NEE197" s="973"/>
      <c r="NEF197" s="973"/>
      <c r="NEG197" s="973"/>
      <c r="NEH197" s="973"/>
      <c r="NEI197" s="973"/>
      <c r="NEJ197" s="973"/>
      <c r="NEK197" s="973"/>
      <c r="NEL197" s="973"/>
      <c r="NEM197" s="973"/>
      <c r="NEN197" s="973"/>
      <c r="NEO197" s="973"/>
      <c r="NEP197" s="973"/>
      <c r="NEQ197" s="973"/>
      <c r="NER197" s="973"/>
      <c r="NES197" s="973"/>
      <c r="NET197" s="973"/>
      <c r="NEU197" s="973"/>
      <c r="NEV197" s="973"/>
      <c r="NEW197" s="973"/>
      <c r="NEX197" s="973"/>
      <c r="NEY197" s="973"/>
      <c r="NEZ197" s="973"/>
      <c r="NFA197" s="973"/>
      <c r="NFB197" s="973"/>
      <c r="NFC197" s="973"/>
      <c r="NFD197" s="973"/>
      <c r="NFE197" s="973"/>
      <c r="NFF197" s="973"/>
      <c r="NFG197" s="973"/>
      <c r="NFH197" s="973"/>
      <c r="NFI197" s="973"/>
      <c r="NFJ197" s="973"/>
      <c r="NFK197" s="973"/>
      <c r="NFL197" s="973"/>
      <c r="NFM197" s="973"/>
      <c r="NFN197" s="973"/>
      <c r="NFO197" s="973"/>
      <c r="NFP197" s="973"/>
      <c r="NFQ197" s="973"/>
      <c r="NFR197" s="973"/>
      <c r="NFS197" s="973"/>
      <c r="NFT197" s="973"/>
      <c r="NFU197" s="973"/>
      <c r="NFV197" s="973"/>
      <c r="NFW197" s="973"/>
      <c r="NFX197" s="973"/>
      <c r="NFY197" s="973"/>
      <c r="NFZ197" s="973"/>
      <c r="NGA197" s="973"/>
      <c r="NGB197" s="973"/>
      <c r="NGC197" s="973"/>
      <c r="NGD197" s="973"/>
      <c r="NGE197" s="973"/>
      <c r="NGF197" s="973"/>
      <c r="NGG197" s="973"/>
      <c r="NGH197" s="973"/>
      <c r="NGI197" s="973"/>
      <c r="NGJ197" s="973"/>
      <c r="NGK197" s="973"/>
      <c r="NGL197" s="973"/>
      <c r="NGM197" s="973"/>
      <c r="NGN197" s="973"/>
      <c r="NGO197" s="973"/>
      <c r="NGP197" s="973"/>
      <c r="NGQ197" s="973"/>
      <c r="NGR197" s="973"/>
      <c r="NGS197" s="973"/>
      <c r="NGT197" s="973"/>
      <c r="NGU197" s="973"/>
      <c r="NGV197" s="973"/>
      <c r="NGW197" s="973"/>
      <c r="NGX197" s="973"/>
      <c r="NGY197" s="973"/>
      <c r="NGZ197" s="973"/>
      <c r="NHA197" s="973"/>
      <c r="NHB197" s="973"/>
      <c r="NHC197" s="973"/>
      <c r="NHD197" s="973"/>
      <c r="NHE197" s="973"/>
      <c r="NHF197" s="973"/>
      <c r="NHG197" s="973"/>
      <c r="NHH197" s="973"/>
      <c r="NHI197" s="973"/>
      <c r="NHJ197" s="973"/>
      <c r="NHK197" s="973"/>
      <c r="NHL197" s="973"/>
      <c r="NHM197" s="973"/>
      <c r="NHN197" s="973"/>
      <c r="NHO197" s="973"/>
      <c r="NHP197" s="973"/>
      <c r="NHQ197" s="973"/>
      <c r="NHR197" s="973"/>
      <c r="NHS197" s="973"/>
      <c r="NHT197" s="973"/>
      <c r="NHU197" s="973"/>
      <c r="NHV197" s="973"/>
      <c r="NHW197" s="973"/>
      <c r="NHX197" s="973"/>
      <c r="NHY197" s="973"/>
      <c r="NHZ197" s="973"/>
      <c r="NIA197" s="973"/>
      <c r="NIB197" s="973"/>
      <c r="NIC197" s="973"/>
      <c r="NID197" s="973"/>
      <c r="NIE197" s="973"/>
      <c r="NIF197" s="973"/>
      <c r="NIG197" s="973"/>
      <c r="NIH197" s="973"/>
      <c r="NII197" s="973"/>
      <c r="NIJ197" s="973"/>
      <c r="NIK197" s="973"/>
      <c r="NIL197" s="973"/>
      <c r="NIM197" s="973"/>
      <c r="NIN197" s="973"/>
      <c r="NIO197" s="973"/>
      <c r="NIP197" s="973"/>
      <c r="NIQ197" s="973"/>
      <c r="NIR197" s="973"/>
      <c r="NIS197" s="973"/>
      <c r="NIT197" s="973"/>
      <c r="NIU197" s="973"/>
      <c r="NIV197" s="973"/>
      <c r="NIW197" s="973"/>
      <c r="NIX197" s="973"/>
      <c r="NIY197" s="973"/>
      <c r="NIZ197" s="973"/>
      <c r="NJA197" s="973"/>
      <c r="NJB197" s="973"/>
      <c r="NJC197" s="973"/>
      <c r="NJD197" s="973"/>
      <c r="NJE197" s="973"/>
      <c r="NJF197" s="973"/>
      <c r="NJG197" s="973"/>
      <c r="NJH197" s="973"/>
      <c r="NJI197" s="973"/>
      <c r="NJJ197" s="973"/>
      <c r="NJK197" s="973"/>
      <c r="NJL197" s="973"/>
      <c r="NJM197" s="973"/>
      <c r="NJN197" s="973"/>
      <c r="NJO197" s="973"/>
      <c r="NJP197" s="973"/>
      <c r="NJQ197" s="973"/>
      <c r="NJR197" s="973"/>
      <c r="NJS197" s="973"/>
      <c r="NJT197" s="973"/>
      <c r="NJU197" s="973"/>
      <c r="NJV197" s="973"/>
      <c r="NJW197" s="973"/>
      <c r="NJX197" s="973"/>
      <c r="NJY197" s="973"/>
      <c r="NJZ197" s="973"/>
      <c r="NKA197" s="973"/>
      <c r="NKB197" s="973"/>
      <c r="NKC197" s="973"/>
      <c r="NKD197" s="973"/>
      <c r="NKE197" s="973"/>
      <c r="NKF197" s="973"/>
      <c r="NKG197" s="973"/>
      <c r="NKH197" s="973"/>
      <c r="NKI197" s="973"/>
      <c r="NKJ197" s="973"/>
      <c r="NKK197" s="973"/>
      <c r="NKL197" s="973"/>
      <c r="NKM197" s="973"/>
      <c r="NKN197" s="973"/>
      <c r="NKO197" s="973"/>
      <c r="NKP197" s="973"/>
      <c r="NKQ197" s="973"/>
      <c r="NKR197" s="973"/>
      <c r="NKS197" s="973"/>
      <c r="NKT197" s="973"/>
      <c r="NKU197" s="973"/>
      <c r="NKV197" s="973"/>
      <c r="NKW197" s="973"/>
      <c r="NKX197" s="973"/>
      <c r="NKY197" s="973"/>
      <c r="NKZ197" s="973"/>
      <c r="NLA197" s="973"/>
      <c r="NLB197" s="973"/>
      <c r="NLC197" s="973"/>
      <c r="NLD197" s="973"/>
      <c r="NLE197" s="973"/>
      <c r="NLF197" s="973"/>
      <c r="NLG197" s="973"/>
      <c r="NLH197" s="973"/>
      <c r="NLI197" s="973"/>
      <c r="NLJ197" s="973"/>
      <c r="NLK197" s="973"/>
      <c r="NLL197" s="973"/>
      <c r="NLM197" s="973"/>
      <c r="NLN197" s="973"/>
      <c r="NLO197" s="973"/>
      <c r="NLP197" s="973"/>
      <c r="NLQ197" s="973"/>
      <c r="NLR197" s="973"/>
      <c r="NLS197" s="973"/>
      <c r="NLT197" s="973"/>
      <c r="NLU197" s="973"/>
      <c r="NLV197" s="973"/>
      <c r="NLW197" s="973"/>
      <c r="NLX197" s="973"/>
      <c r="NLY197" s="973"/>
      <c r="NLZ197" s="973"/>
      <c r="NMA197" s="973"/>
      <c r="NMB197" s="973"/>
      <c r="NMC197" s="973"/>
      <c r="NMD197" s="973"/>
      <c r="NME197" s="973"/>
      <c r="NMF197" s="973"/>
      <c r="NMG197" s="973"/>
      <c r="NMH197" s="973"/>
      <c r="NMI197" s="973"/>
      <c r="NMJ197" s="973"/>
      <c r="NMK197" s="973"/>
      <c r="NML197" s="973"/>
      <c r="NMM197" s="973"/>
      <c r="NMN197" s="973"/>
      <c r="NMO197" s="973"/>
      <c r="NMP197" s="973"/>
      <c r="NMQ197" s="973"/>
      <c r="NMR197" s="973"/>
      <c r="NMS197" s="973"/>
      <c r="NMT197" s="973"/>
      <c r="NMU197" s="973"/>
      <c r="NMV197" s="973"/>
      <c r="NMW197" s="973"/>
      <c r="NMX197" s="973"/>
      <c r="NMY197" s="973"/>
      <c r="NMZ197" s="973"/>
      <c r="NNA197" s="973"/>
      <c r="NNB197" s="973"/>
      <c r="NNC197" s="973"/>
      <c r="NND197" s="973"/>
      <c r="NNE197" s="973"/>
      <c r="NNF197" s="973"/>
      <c r="NNG197" s="973"/>
      <c r="NNH197" s="973"/>
      <c r="NNI197" s="973"/>
      <c r="NNJ197" s="973"/>
      <c r="NNK197" s="973"/>
      <c r="NNL197" s="973"/>
      <c r="NNM197" s="973"/>
      <c r="NNN197" s="973"/>
      <c r="NNO197" s="973"/>
      <c r="NNP197" s="973"/>
      <c r="NNQ197" s="973"/>
      <c r="NNR197" s="973"/>
      <c r="NNS197" s="973"/>
      <c r="NNT197" s="973"/>
      <c r="NNU197" s="973"/>
      <c r="NNV197" s="973"/>
      <c r="NNW197" s="973"/>
      <c r="NNX197" s="973"/>
      <c r="NNY197" s="973"/>
      <c r="NNZ197" s="973"/>
      <c r="NOA197" s="973"/>
      <c r="NOB197" s="973"/>
      <c r="NOC197" s="973"/>
      <c r="NOD197" s="973"/>
      <c r="NOE197" s="973"/>
      <c r="NOF197" s="973"/>
      <c r="NOG197" s="973"/>
      <c r="NOH197" s="973"/>
      <c r="NOI197" s="973"/>
      <c r="NOJ197" s="973"/>
      <c r="NOK197" s="973"/>
      <c r="NOL197" s="973"/>
      <c r="NOM197" s="973"/>
      <c r="NON197" s="973"/>
      <c r="NOO197" s="973"/>
      <c r="NOP197" s="973"/>
      <c r="NOQ197" s="973"/>
      <c r="NOR197" s="973"/>
      <c r="NOS197" s="973"/>
      <c r="NOT197" s="973"/>
      <c r="NOU197" s="973"/>
      <c r="NOV197" s="973"/>
      <c r="NOW197" s="973"/>
      <c r="NOX197" s="973"/>
      <c r="NOY197" s="973"/>
      <c r="NOZ197" s="973"/>
      <c r="NPA197" s="973"/>
      <c r="NPB197" s="973"/>
      <c r="NPC197" s="973"/>
      <c r="NPD197" s="973"/>
      <c r="NPE197" s="973"/>
      <c r="NPF197" s="973"/>
      <c r="NPG197" s="973"/>
      <c r="NPH197" s="973"/>
      <c r="NPI197" s="973"/>
      <c r="NPJ197" s="973"/>
      <c r="NPK197" s="973"/>
      <c r="NPL197" s="973"/>
      <c r="NPM197" s="973"/>
      <c r="NPN197" s="973"/>
      <c r="NPO197" s="973"/>
      <c r="NPP197" s="973"/>
      <c r="NPQ197" s="973"/>
      <c r="NPR197" s="973"/>
      <c r="NPS197" s="973"/>
      <c r="NPT197" s="973"/>
      <c r="NPU197" s="973"/>
      <c r="NPV197" s="973"/>
      <c r="NPW197" s="973"/>
      <c r="NPX197" s="973"/>
      <c r="NPY197" s="973"/>
      <c r="NPZ197" s="973"/>
      <c r="NQA197" s="973"/>
      <c r="NQB197" s="973"/>
      <c r="NQC197" s="973"/>
      <c r="NQD197" s="973"/>
      <c r="NQE197" s="973"/>
      <c r="NQF197" s="973"/>
      <c r="NQG197" s="973"/>
      <c r="NQH197" s="973"/>
      <c r="NQI197" s="973"/>
      <c r="NQJ197" s="973"/>
      <c r="NQK197" s="973"/>
      <c r="NQL197" s="973"/>
      <c r="NQM197" s="973"/>
      <c r="NQN197" s="973"/>
      <c r="NQO197" s="973"/>
      <c r="NQP197" s="973"/>
      <c r="NQQ197" s="973"/>
      <c r="NQR197" s="973"/>
      <c r="NQS197" s="973"/>
      <c r="NQT197" s="973"/>
      <c r="NQU197" s="973"/>
      <c r="NQV197" s="973"/>
      <c r="NQW197" s="973"/>
      <c r="NQX197" s="973"/>
      <c r="NQY197" s="973"/>
      <c r="NQZ197" s="973"/>
      <c r="NRA197" s="973"/>
      <c r="NRB197" s="973"/>
      <c r="NRC197" s="973"/>
      <c r="NRD197" s="973"/>
      <c r="NRE197" s="973"/>
      <c r="NRF197" s="973"/>
      <c r="NRG197" s="973"/>
      <c r="NRH197" s="973"/>
      <c r="NRI197" s="973"/>
      <c r="NRJ197" s="973"/>
      <c r="NRK197" s="973"/>
      <c r="NRL197" s="973"/>
      <c r="NRM197" s="973"/>
      <c r="NRN197" s="973"/>
      <c r="NRO197" s="973"/>
      <c r="NRP197" s="973"/>
      <c r="NRQ197" s="973"/>
      <c r="NRR197" s="973"/>
      <c r="NRS197" s="973"/>
      <c r="NRT197" s="973"/>
      <c r="NRU197" s="973"/>
      <c r="NRV197" s="973"/>
      <c r="NRW197" s="973"/>
      <c r="NRX197" s="973"/>
      <c r="NRY197" s="973"/>
      <c r="NRZ197" s="973"/>
      <c r="NSA197" s="973"/>
      <c r="NSB197" s="973"/>
      <c r="NSC197" s="973"/>
      <c r="NSD197" s="973"/>
      <c r="NSE197" s="973"/>
      <c r="NSF197" s="973"/>
      <c r="NSG197" s="973"/>
      <c r="NSH197" s="973"/>
      <c r="NSI197" s="973"/>
      <c r="NSJ197" s="973"/>
      <c r="NSK197" s="973"/>
      <c r="NSL197" s="973"/>
      <c r="NSM197" s="973"/>
      <c r="NSN197" s="973"/>
      <c r="NSO197" s="973"/>
      <c r="NSP197" s="973"/>
      <c r="NSQ197" s="973"/>
      <c r="NSR197" s="973"/>
      <c r="NSS197" s="973"/>
      <c r="NST197" s="973"/>
      <c r="NSU197" s="973"/>
      <c r="NSV197" s="973"/>
      <c r="NSW197" s="973"/>
      <c r="NSX197" s="973"/>
      <c r="NSY197" s="973"/>
      <c r="NSZ197" s="973"/>
      <c r="NTA197" s="973"/>
      <c r="NTB197" s="973"/>
      <c r="NTC197" s="973"/>
      <c r="NTD197" s="973"/>
      <c r="NTE197" s="973"/>
      <c r="NTF197" s="973"/>
      <c r="NTG197" s="973"/>
      <c r="NTH197" s="973"/>
      <c r="NTI197" s="973"/>
      <c r="NTJ197" s="973"/>
      <c r="NTK197" s="973"/>
      <c r="NTL197" s="973"/>
      <c r="NTM197" s="973"/>
      <c r="NTN197" s="973"/>
      <c r="NTO197" s="973"/>
      <c r="NTP197" s="973"/>
      <c r="NTQ197" s="973"/>
      <c r="NTR197" s="973"/>
      <c r="NTS197" s="973"/>
      <c r="NTT197" s="973"/>
      <c r="NTU197" s="973"/>
      <c r="NTV197" s="973"/>
      <c r="NTW197" s="973"/>
      <c r="NTX197" s="973"/>
      <c r="NTY197" s="973"/>
      <c r="NTZ197" s="973"/>
      <c r="NUA197" s="973"/>
      <c r="NUB197" s="973"/>
      <c r="NUC197" s="973"/>
      <c r="NUD197" s="973"/>
      <c r="NUE197" s="973"/>
      <c r="NUF197" s="973"/>
      <c r="NUG197" s="973"/>
      <c r="NUH197" s="973"/>
      <c r="NUI197" s="973"/>
      <c r="NUJ197" s="973"/>
      <c r="NUK197" s="973"/>
      <c r="NUL197" s="973"/>
      <c r="NUM197" s="973"/>
      <c r="NUN197" s="973"/>
      <c r="NUO197" s="973"/>
      <c r="NUP197" s="973"/>
      <c r="NUQ197" s="973"/>
      <c r="NUR197" s="973"/>
      <c r="NUS197" s="973"/>
      <c r="NUT197" s="973"/>
      <c r="NUU197" s="973"/>
      <c r="NUV197" s="973"/>
      <c r="NUW197" s="973"/>
      <c r="NUX197" s="973"/>
      <c r="NUY197" s="973"/>
      <c r="NUZ197" s="973"/>
      <c r="NVA197" s="973"/>
      <c r="NVB197" s="973"/>
      <c r="NVC197" s="973"/>
      <c r="NVD197" s="973"/>
      <c r="NVE197" s="973"/>
      <c r="NVF197" s="973"/>
      <c r="NVG197" s="973"/>
      <c r="NVH197" s="973"/>
      <c r="NVI197" s="973"/>
      <c r="NVJ197" s="973"/>
      <c r="NVK197" s="973"/>
      <c r="NVL197" s="973"/>
      <c r="NVM197" s="973"/>
      <c r="NVN197" s="973"/>
      <c r="NVO197" s="973"/>
      <c r="NVP197" s="973"/>
      <c r="NVQ197" s="973"/>
      <c r="NVR197" s="973"/>
      <c r="NVS197" s="973"/>
      <c r="NVT197" s="973"/>
      <c r="NVU197" s="973"/>
      <c r="NVV197" s="973"/>
      <c r="NVW197" s="973"/>
      <c r="NVX197" s="973"/>
      <c r="NVY197" s="973"/>
      <c r="NVZ197" s="973"/>
      <c r="NWA197" s="973"/>
      <c r="NWB197" s="973"/>
      <c r="NWC197" s="973"/>
      <c r="NWD197" s="973"/>
      <c r="NWE197" s="973"/>
      <c r="NWF197" s="973"/>
      <c r="NWG197" s="973"/>
      <c r="NWH197" s="973"/>
      <c r="NWI197" s="973"/>
      <c r="NWJ197" s="973"/>
      <c r="NWK197" s="973"/>
      <c r="NWL197" s="973"/>
      <c r="NWM197" s="973"/>
      <c r="NWN197" s="973"/>
      <c r="NWO197" s="973"/>
      <c r="NWP197" s="973"/>
      <c r="NWQ197" s="973"/>
      <c r="NWR197" s="973"/>
      <c r="NWS197" s="973"/>
      <c r="NWT197" s="973"/>
      <c r="NWU197" s="973"/>
      <c r="NWV197" s="973"/>
      <c r="NWW197" s="973"/>
      <c r="NWX197" s="973"/>
      <c r="NWY197" s="973"/>
      <c r="NWZ197" s="973"/>
      <c r="NXA197" s="973"/>
      <c r="NXB197" s="973"/>
      <c r="NXC197" s="973"/>
      <c r="NXD197" s="973"/>
      <c r="NXE197" s="973"/>
      <c r="NXF197" s="973"/>
      <c r="NXG197" s="973"/>
      <c r="NXH197" s="973"/>
      <c r="NXI197" s="973"/>
      <c r="NXJ197" s="973"/>
      <c r="NXK197" s="973"/>
      <c r="NXL197" s="973"/>
      <c r="NXM197" s="973"/>
      <c r="NXN197" s="973"/>
      <c r="NXO197" s="973"/>
      <c r="NXP197" s="973"/>
      <c r="NXQ197" s="973"/>
      <c r="NXR197" s="973"/>
      <c r="NXS197" s="973"/>
      <c r="NXT197" s="973"/>
      <c r="NXU197" s="973"/>
      <c r="NXV197" s="973"/>
      <c r="NXW197" s="973"/>
      <c r="NXX197" s="973"/>
      <c r="NXY197" s="973"/>
      <c r="NXZ197" s="973"/>
      <c r="NYA197" s="973"/>
      <c r="NYB197" s="973"/>
      <c r="NYC197" s="973"/>
      <c r="NYD197" s="973"/>
      <c r="NYE197" s="973"/>
      <c r="NYF197" s="973"/>
      <c r="NYG197" s="973"/>
      <c r="NYH197" s="973"/>
      <c r="NYI197" s="973"/>
      <c r="NYJ197" s="973"/>
      <c r="NYK197" s="973"/>
      <c r="NYL197" s="973"/>
      <c r="NYM197" s="973"/>
      <c r="NYN197" s="973"/>
      <c r="NYO197" s="973"/>
      <c r="NYP197" s="973"/>
      <c r="NYQ197" s="973"/>
      <c r="NYR197" s="973"/>
      <c r="NYS197" s="973"/>
      <c r="NYT197" s="973"/>
      <c r="NYU197" s="973"/>
      <c r="NYV197" s="973"/>
      <c r="NYW197" s="973"/>
      <c r="NYX197" s="973"/>
      <c r="NYY197" s="973"/>
      <c r="NYZ197" s="973"/>
      <c r="NZA197" s="973"/>
      <c r="NZB197" s="973"/>
      <c r="NZC197" s="973"/>
      <c r="NZD197" s="973"/>
      <c r="NZE197" s="973"/>
      <c r="NZF197" s="973"/>
      <c r="NZG197" s="973"/>
      <c r="NZH197" s="973"/>
      <c r="NZI197" s="973"/>
      <c r="NZJ197" s="973"/>
      <c r="NZK197" s="973"/>
      <c r="NZL197" s="973"/>
      <c r="NZM197" s="973"/>
      <c r="NZN197" s="973"/>
      <c r="NZO197" s="973"/>
      <c r="NZP197" s="973"/>
      <c r="NZQ197" s="973"/>
      <c r="NZR197" s="973"/>
      <c r="NZS197" s="973"/>
      <c r="NZT197" s="973"/>
      <c r="NZU197" s="973"/>
      <c r="NZV197" s="973"/>
      <c r="NZW197" s="973"/>
      <c r="NZX197" s="973"/>
      <c r="NZY197" s="973"/>
      <c r="NZZ197" s="973"/>
      <c r="OAA197" s="973"/>
      <c r="OAB197" s="973"/>
      <c r="OAC197" s="973"/>
      <c r="OAD197" s="973"/>
      <c r="OAE197" s="973"/>
      <c r="OAF197" s="973"/>
      <c r="OAG197" s="973"/>
      <c r="OAH197" s="973"/>
      <c r="OAI197" s="973"/>
      <c r="OAJ197" s="973"/>
      <c r="OAK197" s="973"/>
      <c r="OAL197" s="973"/>
      <c r="OAM197" s="973"/>
      <c r="OAN197" s="973"/>
      <c r="OAO197" s="973"/>
      <c r="OAP197" s="973"/>
      <c r="OAQ197" s="973"/>
      <c r="OAR197" s="973"/>
      <c r="OAS197" s="973"/>
      <c r="OAT197" s="973"/>
      <c r="OAU197" s="973"/>
      <c r="OAV197" s="973"/>
      <c r="OAW197" s="973"/>
      <c r="OAX197" s="973"/>
      <c r="OAY197" s="973"/>
      <c r="OAZ197" s="973"/>
      <c r="OBA197" s="973"/>
      <c r="OBB197" s="973"/>
      <c r="OBC197" s="973"/>
      <c r="OBD197" s="973"/>
      <c r="OBE197" s="973"/>
      <c r="OBF197" s="973"/>
      <c r="OBG197" s="973"/>
      <c r="OBH197" s="973"/>
      <c r="OBI197" s="973"/>
      <c r="OBJ197" s="973"/>
      <c r="OBK197" s="973"/>
      <c r="OBL197" s="973"/>
      <c r="OBM197" s="973"/>
      <c r="OBN197" s="973"/>
      <c r="OBO197" s="973"/>
      <c r="OBP197" s="973"/>
      <c r="OBQ197" s="973"/>
      <c r="OBR197" s="973"/>
      <c r="OBS197" s="973"/>
      <c r="OBT197" s="973"/>
      <c r="OBU197" s="973"/>
      <c r="OBV197" s="973"/>
      <c r="OBW197" s="973"/>
      <c r="OBX197" s="973"/>
      <c r="OBY197" s="973"/>
      <c r="OBZ197" s="973"/>
      <c r="OCA197" s="973"/>
      <c r="OCB197" s="973"/>
      <c r="OCC197" s="973"/>
      <c r="OCD197" s="973"/>
      <c r="OCE197" s="973"/>
      <c r="OCF197" s="973"/>
      <c r="OCG197" s="973"/>
      <c r="OCH197" s="973"/>
      <c r="OCI197" s="973"/>
      <c r="OCJ197" s="973"/>
      <c r="OCK197" s="973"/>
      <c r="OCL197" s="973"/>
      <c r="OCM197" s="973"/>
      <c r="OCN197" s="973"/>
      <c r="OCO197" s="973"/>
      <c r="OCP197" s="973"/>
      <c r="OCQ197" s="973"/>
      <c r="OCR197" s="973"/>
      <c r="OCS197" s="973"/>
      <c r="OCT197" s="973"/>
      <c r="OCU197" s="973"/>
      <c r="OCV197" s="973"/>
      <c r="OCW197" s="973"/>
      <c r="OCX197" s="973"/>
      <c r="OCY197" s="973"/>
      <c r="OCZ197" s="973"/>
      <c r="ODA197" s="973"/>
      <c r="ODB197" s="973"/>
      <c r="ODC197" s="973"/>
      <c r="ODD197" s="973"/>
      <c r="ODE197" s="973"/>
      <c r="ODF197" s="973"/>
      <c r="ODG197" s="973"/>
      <c r="ODH197" s="973"/>
      <c r="ODI197" s="973"/>
      <c r="ODJ197" s="973"/>
      <c r="ODK197" s="973"/>
      <c r="ODL197" s="973"/>
      <c r="ODM197" s="973"/>
      <c r="ODN197" s="973"/>
      <c r="ODO197" s="973"/>
      <c r="ODP197" s="973"/>
      <c r="ODQ197" s="973"/>
      <c r="ODR197" s="973"/>
      <c r="ODS197" s="973"/>
      <c r="ODT197" s="973"/>
      <c r="ODU197" s="973"/>
      <c r="ODV197" s="973"/>
      <c r="ODW197" s="973"/>
      <c r="ODX197" s="973"/>
      <c r="ODY197" s="973"/>
      <c r="ODZ197" s="973"/>
      <c r="OEA197" s="973"/>
      <c r="OEB197" s="973"/>
      <c r="OEC197" s="973"/>
      <c r="OED197" s="973"/>
      <c r="OEE197" s="973"/>
      <c r="OEF197" s="973"/>
      <c r="OEG197" s="973"/>
      <c r="OEH197" s="973"/>
      <c r="OEI197" s="973"/>
      <c r="OEJ197" s="973"/>
      <c r="OEK197" s="973"/>
      <c r="OEL197" s="973"/>
      <c r="OEM197" s="973"/>
      <c r="OEN197" s="973"/>
      <c r="OEO197" s="973"/>
      <c r="OEP197" s="973"/>
      <c r="OEQ197" s="973"/>
      <c r="OER197" s="973"/>
      <c r="OES197" s="973"/>
      <c r="OET197" s="973"/>
      <c r="OEU197" s="973"/>
      <c r="OEV197" s="973"/>
      <c r="OEW197" s="973"/>
      <c r="OEX197" s="973"/>
      <c r="OEY197" s="973"/>
      <c r="OEZ197" s="973"/>
      <c r="OFA197" s="973"/>
      <c r="OFB197" s="973"/>
      <c r="OFC197" s="973"/>
      <c r="OFD197" s="973"/>
      <c r="OFE197" s="973"/>
      <c r="OFF197" s="973"/>
      <c r="OFG197" s="973"/>
      <c r="OFH197" s="973"/>
      <c r="OFI197" s="973"/>
      <c r="OFJ197" s="973"/>
      <c r="OFK197" s="973"/>
      <c r="OFL197" s="973"/>
      <c r="OFM197" s="973"/>
      <c r="OFN197" s="973"/>
      <c r="OFO197" s="973"/>
      <c r="OFP197" s="973"/>
      <c r="OFQ197" s="973"/>
      <c r="OFR197" s="973"/>
      <c r="OFS197" s="973"/>
      <c r="OFT197" s="973"/>
      <c r="OFU197" s="973"/>
      <c r="OFV197" s="973"/>
      <c r="OFW197" s="973"/>
      <c r="OFX197" s="973"/>
      <c r="OFY197" s="973"/>
      <c r="OFZ197" s="973"/>
      <c r="OGA197" s="973"/>
      <c r="OGB197" s="973"/>
      <c r="OGC197" s="973"/>
      <c r="OGD197" s="973"/>
      <c r="OGE197" s="973"/>
      <c r="OGF197" s="973"/>
      <c r="OGG197" s="973"/>
      <c r="OGH197" s="973"/>
      <c r="OGI197" s="973"/>
      <c r="OGJ197" s="973"/>
      <c r="OGK197" s="973"/>
      <c r="OGL197" s="973"/>
      <c r="OGM197" s="973"/>
      <c r="OGN197" s="973"/>
      <c r="OGO197" s="973"/>
      <c r="OGP197" s="973"/>
      <c r="OGQ197" s="973"/>
      <c r="OGR197" s="973"/>
      <c r="OGS197" s="973"/>
      <c r="OGT197" s="973"/>
      <c r="OGU197" s="973"/>
      <c r="OGV197" s="973"/>
      <c r="OGW197" s="973"/>
      <c r="OGX197" s="973"/>
      <c r="OGY197" s="973"/>
      <c r="OGZ197" s="973"/>
      <c r="OHA197" s="973"/>
      <c r="OHB197" s="973"/>
      <c r="OHC197" s="973"/>
      <c r="OHD197" s="973"/>
      <c r="OHE197" s="973"/>
      <c r="OHF197" s="973"/>
      <c r="OHG197" s="973"/>
      <c r="OHH197" s="973"/>
      <c r="OHI197" s="973"/>
      <c r="OHJ197" s="973"/>
      <c r="OHK197" s="973"/>
      <c r="OHL197" s="973"/>
      <c r="OHM197" s="973"/>
      <c r="OHN197" s="973"/>
      <c r="OHO197" s="973"/>
      <c r="OHP197" s="973"/>
      <c r="OHQ197" s="973"/>
      <c r="OHR197" s="973"/>
      <c r="OHS197" s="973"/>
      <c r="OHT197" s="973"/>
      <c r="OHU197" s="973"/>
      <c r="OHV197" s="973"/>
      <c r="OHW197" s="973"/>
      <c r="OHX197" s="973"/>
      <c r="OHY197" s="973"/>
      <c r="OHZ197" s="973"/>
      <c r="OIA197" s="973"/>
      <c r="OIB197" s="973"/>
      <c r="OIC197" s="973"/>
      <c r="OID197" s="973"/>
      <c r="OIE197" s="973"/>
      <c r="OIF197" s="973"/>
      <c r="OIG197" s="973"/>
      <c r="OIH197" s="973"/>
      <c r="OII197" s="973"/>
      <c r="OIJ197" s="973"/>
      <c r="OIK197" s="973"/>
      <c r="OIL197" s="973"/>
      <c r="OIM197" s="973"/>
      <c r="OIN197" s="973"/>
      <c r="OIO197" s="973"/>
      <c r="OIP197" s="973"/>
      <c r="OIQ197" s="973"/>
      <c r="OIR197" s="973"/>
      <c r="OIS197" s="973"/>
      <c r="OIT197" s="973"/>
      <c r="OIU197" s="973"/>
      <c r="OIV197" s="973"/>
      <c r="OIW197" s="973"/>
      <c r="OIX197" s="973"/>
      <c r="OIY197" s="973"/>
      <c r="OIZ197" s="973"/>
      <c r="OJA197" s="973"/>
      <c r="OJB197" s="973"/>
      <c r="OJC197" s="973"/>
      <c r="OJD197" s="973"/>
      <c r="OJE197" s="973"/>
      <c r="OJF197" s="973"/>
      <c r="OJG197" s="973"/>
      <c r="OJH197" s="973"/>
      <c r="OJI197" s="973"/>
      <c r="OJJ197" s="973"/>
      <c r="OJK197" s="973"/>
      <c r="OJL197" s="973"/>
      <c r="OJM197" s="973"/>
      <c r="OJN197" s="973"/>
      <c r="OJO197" s="973"/>
      <c r="OJP197" s="973"/>
      <c r="OJQ197" s="973"/>
      <c r="OJR197" s="973"/>
      <c r="OJS197" s="973"/>
      <c r="OJT197" s="973"/>
      <c r="OJU197" s="973"/>
      <c r="OJV197" s="973"/>
      <c r="OJW197" s="973"/>
      <c r="OJX197" s="973"/>
      <c r="OJY197" s="973"/>
      <c r="OJZ197" s="973"/>
      <c r="OKA197" s="973"/>
      <c r="OKB197" s="973"/>
      <c r="OKC197" s="973"/>
      <c r="OKD197" s="973"/>
      <c r="OKE197" s="973"/>
      <c r="OKF197" s="973"/>
      <c r="OKG197" s="973"/>
      <c r="OKH197" s="973"/>
      <c r="OKI197" s="973"/>
      <c r="OKJ197" s="973"/>
      <c r="OKK197" s="973"/>
      <c r="OKL197" s="973"/>
      <c r="OKM197" s="973"/>
      <c r="OKN197" s="973"/>
      <c r="OKO197" s="973"/>
      <c r="OKP197" s="973"/>
      <c r="OKQ197" s="973"/>
      <c r="OKR197" s="973"/>
      <c r="OKS197" s="973"/>
      <c r="OKT197" s="973"/>
      <c r="OKU197" s="973"/>
      <c r="OKV197" s="973"/>
      <c r="OKW197" s="973"/>
      <c r="OKX197" s="973"/>
      <c r="OKY197" s="973"/>
      <c r="OKZ197" s="973"/>
      <c r="OLA197" s="973"/>
      <c r="OLB197" s="973"/>
      <c r="OLC197" s="973"/>
      <c r="OLD197" s="973"/>
      <c r="OLE197" s="973"/>
      <c r="OLF197" s="973"/>
      <c r="OLG197" s="973"/>
      <c r="OLH197" s="973"/>
      <c r="OLI197" s="973"/>
      <c r="OLJ197" s="973"/>
      <c r="OLK197" s="973"/>
      <c r="OLL197" s="973"/>
      <c r="OLM197" s="973"/>
      <c r="OLN197" s="973"/>
      <c r="OLO197" s="973"/>
      <c r="OLP197" s="973"/>
      <c r="OLQ197" s="973"/>
      <c r="OLR197" s="973"/>
      <c r="OLS197" s="973"/>
      <c r="OLT197" s="973"/>
      <c r="OLU197" s="973"/>
      <c r="OLV197" s="973"/>
      <c r="OLW197" s="973"/>
      <c r="OLX197" s="973"/>
      <c r="OLY197" s="973"/>
      <c r="OLZ197" s="973"/>
      <c r="OMA197" s="973"/>
      <c r="OMB197" s="973"/>
      <c r="OMC197" s="973"/>
      <c r="OMD197" s="973"/>
      <c r="OME197" s="973"/>
      <c r="OMF197" s="973"/>
      <c r="OMG197" s="973"/>
      <c r="OMH197" s="973"/>
      <c r="OMI197" s="973"/>
      <c r="OMJ197" s="973"/>
      <c r="OMK197" s="973"/>
      <c r="OML197" s="973"/>
      <c r="OMM197" s="973"/>
      <c r="OMN197" s="973"/>
      <c r="OMO197" s="973"/>
      <c r="OMP197" s="973"/>
      <c r="OMQ197" s="973"/>
      <c r="OMR197" s="973"/>
      <c r="OMS197" s="973"/>
      <c r="OMT197" s="973"/>
      <c r="OMU197" s="973"/>
      <c r="OMV197" s="973"/>
      <c r="OMW197" s="973"/>
      <c r="OMX197" s="973"/>
      <c r="OMY197" s="973"/>
      <c r="OMZ197" s="973"/>
      <c r="ONA197" s="973"/>
      <c r="ONB197" s="973"/>
      <c r="ONC197" s="973"/>
      <c r="OND197" s="973"/>
      <c r="ONE197" s="973"/>
      <c r="ONF197" s="973"/>
      <c r="ONG197" s="973"/>
      <c r="ONH197" s="973"/>
      <c r="ONI197" s="973"/>
      <c r="ONJ197" s="973"/>
      <c r="ONK197" s="973"/>
      <c r="ONL197" s="973"/>
      <c r="ONM197" s="973"/>
      <c r="ONN197" s="973"/>
      <c r="ONO197" s="973"/>
      <c r="ONP197" s="973"/>
      <c r="ONQ197" s="973"/>
      <c r="ONR197" s="973"/>
      <c r="ONS197" s="973"/>
      <c r="ONT197" s="973"/>
      <c r="ONU197" s="973"/>
      <c r="ONV197" s="973"/>
      <c r="ONW197" s="973"/>
      <c r="ONX197" s="973"/>
      <c r="ONY197" s="973"/>
      <c r="ONZ197" s="973"/>
      <c r="OOA197" s="973"/>
      <c r="OOB197" s="973"/>
      <c r="OOC197" s="973"/>
      <c r="OOD197" s="973"/>
      <c r="OOE197" s="973"/>
      <c r="OOF197" s="973"/>
      <c r="OOG197" s="973"/>
      <c r="OOH197" s="973"/>
      <c r="OOI197" s="973"/>
      <c r="OOJ197" s="973"/>
      <c r="OOK197" s="973"/>
      <c r="OOL197" s="973"/>
      <c r="OOM197" s="973"/>
      <c r="OON197" s="973"/>
      <c r="OOO197" s="973"/>
      <c r="OOP197" s="973"/>
      <c r="OOQ197" s="973"/>
      <c r="OOR197" s="973"/>
      <c r="OOS197" s="973"/>
      <c r="OOT197" s="973"/>
      <c r="OOU197" s="973"/>
      <c r="OOV197" s="973"/>
      <c r="OOW197" s="973"/>
      <c r="OOX197" s="973"/>
      <c r="OOY197" s="973"/>
      <c r="OOZ197" s="973"/>
      <c r="OPA197" s="973"/>
      <c r="OPB197" s="973"/>
      <c r="OPC197" s="973"/>
      <c r="OPD197" s="973"/>
      <c r="OPE197" s="973"/>
      <c r="OPF197" s="973"/>
      <c r="OPG197" s="973"/>
      <c r="OPH197" s="973"/>
      <c r="OPI197" s="973"/>
      <c r="OPJ197" s="973"/>
      <c r="OPK197" s="973"/>
      <c r="OPL197" s="973"/>
      <c r="OPM197" s="973"/>
      <c r="OPN197" s="973"/>
      <c r="OPO197" s="973"/>
      <c r="OPP197" s="973"/>
      <c r="OPQ197" s="973"/>
      <c r="OPR197" s="973"/>
      <c r="OPS197" s="973"/>
      <c r="OPT197" s="973"/>
      <c r="OPU197" s="973"/>
      <c r="OPV197" s="973"/>
      <c r="OPW197" s="973"/>
      <c r="OPX197" s="973"/>
      <c r="OPY197" s="973"/>
      <c r="OPZ197" s="973"/>
      <c r="OQA197" s="973"/>
      <c r="OQB197" s="973"/>
      <c r="OQC197" s="973"/>
      <c r="OQD197" s="973"/>
      <c r="OQE197" s="973"/>
      <c r="OQF197" s="973"/>
      <c r="OQG197" s="973"/>
      <c r="OQH197" s="973"/>
      <c r="OQI197" s="973"/>
      <c r="OQJ197" s="973"/>
      <c r="OQK197" s="973"/>
      <c r="OQL197" s="973"/>
      <c r="OQM197" s="973"/>
      <c r="OQN197" s="973"/>
      <c r="OQO197" s="973"/>
      <c r="OQP197" s="973"/>
      <c r="OQQ197" s="973"/>
      <c r="OQR197" s="973"/>
      <c r="OQS197" s="973"/>
      <c r="OQT197" s="973"/>
      <c r="OQU197" s="973"/>
      <c r="OQV197" s="973"/>
      <c r="OQW197" s="973"/>
      <c r="OQX197" s="973"/>
      <c r="OQY197" s="973"/>
      <c r="OQZ197" s="973"/>
      <c r="ORA197" s="973"/>
      <c r="ORB197" s="973"/>
      <c r="ORC197" s="973"/>
      <c r="ORD197" s="973"/>
      <c r="ORE197" s="973"/>
      <c r="ORF197" s="973"/>
      <c r="ORG197" s="973"/>
      <c r="ORH197" s="973"/>
      <c r="ORI197" s="973"/>
      <c r="ORJ197" s="973"/>
      <c r="ORK197" s="973"/>
      <c r="ORL197" s="973"/>
      <c r="ORM197" s="973"/>
      <c r="ORN197" s="973"/>
      <c r="ORO197" s="973"/>
      <c r="ORP197" s="973"/>
      <c r="ORQ197" s="973"/>
      <c r="ORR197" s="973"/>
      <c r="ORS197" s="973"/>
      <c r="ORT197" s="973"/>
      <c r="ORU197" s="973"/>
      <c r="ORV197" s="973"/>
      <c r="ORW197" s="973"/>
      <c r="ORX197" s="973"/>
      <c r="ORY197" s="973"/>
      <c r="ORZ197" s="973"/>
      <c r="OSA197" s="973"/>
      <c r="OSB197" s="973"/>
      <c r="OSC197" s="973"/>
      <c r="OSD197" s="973"/>
      <c r="OSE197" s="973"/>
      <c r="OSF197" s="973"/>
      <c r="OSG197" s="973"/>
      <c r="OSH197" s="973"/>
      <c r="OSI197" s="973"/>
      <c r="OSJ197" s="973"/>
      <c r="OSK197" s="973"/>
      <c r="OSL197" s="973"/>
      <c r="OSM197" s="973"/>
      <c r="OSN197" s="973"/>
      <c r="OSO197" s="973"/>
      <c r="OSP197" s="973"/>
      <c r="OSQ197" s="973"/>
      <c r="OSR197" s="973"/>
      <c r="OSS197" s="973"/>
      <c r="OST197" s="973"/>
      <c r="OSU197" s="973"/>
      <c r="OSV197" s="973"/>
      <c r="OSW197" s="973"/>
      <c r="OSX197" s="973"/>
      <c r="OSY197" s="973"/>
      <c r="OSZ197" s="973"/>
      <c r="OTA197" s="973"/>
      <c r="OTB197" s="973"/>
      <c r="OTC197" s="973"/>
      <c r="OTD197" s="973"/>
      <c r="OTE197" s="973"/>
      <c r="OTF197" s="973"/>
      <c r="OTG197" s="973"/>
      <c r="OTH197" s="973"/>
      <c r="OTI197" s="973"/>
      <c r="OTJ197" s="973"/>
      <c r="OTK197" s="973"/>
      <c r="OTL197" s="973"/>
      <c r="OTM197" s="973"/>
      <c r="OTN197" s="973"/>
      <c r="OTO197" s="973"/>
      <c r="OTP197" s="973"/>
      <c r="OTQ197" s="973"/>
      <c r="OTR197" s="973"/>
      <c r="OTS197" s="973"/>
      <c r="OTT197" s="973"/>
      <c r="OTU197" s="973"/>
      <c r="OTV197" s="973"/>
      <c r="OTW197" s="973"/>
      <c r="OTX197" s="973"/>
      <c r="OTY197" s="973"/>
      <c r="OTZ197" s="973"/>
      <c r="OUA197" s="973"/>
      <c r="OUB197" s="973"/>
      <c r="OUC197" s="973"/>
      <c r="OUD197" s="973"/>
      <c r="OUE197" s="973"/>
      <c r="OUF197" s="973"/>
      <c r="OUG197" s="973"/>
      <c r="OUH197" s="973"/>
      <c r="OUI197" s="973"/>
      <c r="OUJ197" s="973"/>
      <c r="OUK197" s="973"/>
      <c r="OUL197" s="973"/>
      <c r="OUM197" s="973"/>
      <c r="OUN197" s="973"/>
      <c r="OUO197" s="973"/>
      <c r="OUP197" s="973"/>
      <c r="OUQ197" s="973"/>
      <c r="OUR197" s="973"/>
      <c r="OUS197" s="973"/>
      <c r="OUT197" s="973"/>
      <c r="OUU197" s="973"/>
      <c r="OUV197" s="973"/>
      <c r="OUW197" s="973"/>
      <c r="OUX197" s="973"/>
      <c r="OUY197" s="973"/>
      <c r="OUZ197" s="973"/>
      <c r="OVA197" s="973"/>
      <c r="OVB197" s="973"/>
      <c r="OVC197" s="973"/>
      <c r="OVD197" s="973"/>
      <c r="OVE197" s="973"/>
      <c r="OVF197" s="973"/>
      <c r="OVG197" s="973"/>
      <c r="OVH197" s="973"/>
      <c r="OVI197" s="973"/>
      <c r="OVJ197" s="973"/>
      <c r="OVK197" s="973"/>
      <c r="OVL197" s="973"/>
      <c r="OVM197" s="973"/>
      <c r="OVN197" s="973"/>
      <c r="OVO197" s="973"/>
      <c r="OVP197" s="973"/>
      <c r="OVQ197" s="973"/>
      <c r="OVR197" s="973"/>
      <c r="OVS197" s="973"/>
      <c r="OVT197" s="973"/>
      <c r="OVU197" s="973"/>
      <c r="OVV197" s="973"/>
      <c r="OVW197" s="973"/>
      <c r="OVX197" s="973"/>
      <c r="OVY197" s="973"/>
      <c r="OVZ197" s="973"/>
      <c r="OWA197" s="973"/>
      <c r="OWB197" s="973"/>
      <c r="OWC197" s="973"/>
      <c r="OWD197" s="973"/>
      <c r="OWE197" s="973"/>
      <c r="OWF197" s="973"/>
      <c r="OWG197" s="973"/>
      <c r="OWH197" s="973"/>
      <c r="OWI197" s="973"/>
      <c r="OWJ197" s="973"/>
      <c r="OWK197" s="973"/>
      <c r="OWL197" s="973"/>
      <c r="OWM197" s="973"/>
      <c r="OWN197" s="973"/>
      <c r="OWO197" s="973"/>
      <c r="OWP197" s="973"/>
      <c r="OWQ197" s="973"/>
      <c r="OWR197" s="973"/>
      <c r="OWS197" s="973"/>
      <c r="OWT197" s="973"/>
      <c r="OWU197" s="973"/>
      <c r="OWV197" s="973"/>
      <c r="OWW197" s="973"/>
      <c r="OWX197" s="973"/>
      <c r="OWY197" s="973"/>
      <c r="OWZ197" s="973"/>
      <c r="OXA197" s="973"/>
      <c r="OXB197" s="973"/>
      <c r="OXC197" s="973"/>
      <c r="OXD197" s="973"/>
      <c r="OXE197" s="973"/>
      <c r="OXF197" s="973"/>
      <c r="OXG197" s="973"/>
      <c r="OXH197" s="973"/>
      <c r="OXI197" s="973"/>
      <c r="OXJ197" s="973"/>
      <c r="OXK197" s="973"/>
      <c r="OXL197" s="973"/>
      <c r="OXM197" s="973"/>
      <c r="OXN197" s="973"/>
      <c r="OXO197" s="973"/>
      <c r="OXP197" s="973"/>
      <c r="OXQ197" s="973"/>
      <c r="OXR197" s="973"/>
      <c r="OXS197" s="973"/>
      <c r="OXT197" s="973"/>
      <c r="OXU197" s="973"/>
      <c r="OXV197" s="973"/>
      <c r="OXW197" s="973"/>
      <c r="OXX197" s="973"/>
      <c r="OXY197" s="973"/>
      <c r="OXZ197" s="973"/>
      <c r="OYA197" s="973"/>
      <c r="OYB197" s="973"/>
      <c r="OYC197" s="973"/>
      <c r="OYD197" s="973"/>
      <c r="OYE197" s="973"/>
      <c r="OYF197" s="973"/>
      <c r="OYG197" s="973"/>
      <c r="OYH197" s="973"/>
      <c r="OYI197" s="973"/>
      <c r="OYJ197" s="973"/>
      <c r="OYK197" s="973"/>
      <c r="OYL197" s="973"/>
      <c r="OYM197" s="973"/>
      <c r="OYN197" s="973"/>
      <c r="OYO197" s="973"/>
      <c r="OYP197" s="973"/>
      <c r="OYQ197" s="973"/>
      <c r="OYR197" s="973"/>
      <c r="OYS197" s="973"/>
      <c r="OYT197" s="973"/>
      <c r="OYU197" s="973"/>
      <c r="OYV197" s="973"/>
      <c r="OYW197" s="973"/>
      <c r="OYX197" s="973"/>
      <c r="OYY197" s="973"/>
      <c r="OYZ197" s="973"/>
      <c r="OZA197" s="973"/>
      <c r="OZB197" s="973"/>
      <c r="OZC197" s="973"/>
      <c r="OZD197" s="973"/>
      <c r="OZE197" s="973"/>
      <c r="OZF197" s="973"/>
      <c r="OZG197" s="973"/>
      <c r="OZH197" s="973"/>
      <c r="OZI197" s="973"/>
      <c r="OZJ197" s="973"/>
      <c r="OZK197" s="973"/>
      <c r="OZL197" s="973"/>
      <c r="OZM197" s="973"/>
      <c r="OZN197" s="973"/>
      <c r="OZO197" s="973"/>
      <c r="OZP197" s="973"/>
      <c r="OZQ197" s="973"/>
      <c r="OZR197" s="973"/>
      <c r="OZS197" s="973"/>
      <c r="OZT197" s="973"/>
      <c r="OZU197" s="973"/>
      <c r="OZV197" s="973"/>
      <c r="OZW197" s="973"/>
      <c r="OZX197" s="973"/>
      <c r="OZY197" s="973"/>
      <c r="OZZ197" s="973"/>
      <c r="PAA197" s="973"/>
      <c r="PAB197" s="973"/>
      <c r="PAC197" s="973"/>
      <c r="PAD197" s="973"/>
      <c r="PAE197" s="973"/>
      <c r="PAF197" s="973"/>
      <c r="PAG197" s="973"/>
      <c r="PAH197" s="973"/>
      <c r="PAI197" s="973"/>
      <c r="PAJ197" s="973"/>
      <c r="PAK197" s="973"/>
      <c r="PAL197" s="973"/>
      <c r="PAM197" s="973"/>
      <c r="PAN197" s="973"/>
      <c r="PAO197" s="973"/>
      <c r="PAP197" s="973"/>
      <c r="PAQ197" s="973"/>
      <c r="PAR197" s="973"/>
      <c r="PAS197" s="973"/>
      <c r="PAT197" s="973"/>
      <c r="PAU197" s="973"/>
      <c r="PAV197" s="973"/>
      <c r="PAW197" s="973"/>
      <c r="PAX197" s="973"/>
      <c r="PAY197" s="973"/>
      <c r="PAZ197" s="973"/>
      <c r="PBA197" s="973"/>
      <c r="PBB197" s="973"/>
      <c r="PBC197" s="973"/>
      <c r="PBD197" s="973"/>
      <c r="PBE197" s="973"/>
      <c r="PBF197" s="973"/>
      <c r="PBG197" s="973"/>
      <c r="PBH197" s="973"/>
      <c r="PBI197" s="973"/>
      <c r="PBJ197" s="973"/>
      <c r="PBK197" s="973"/>
      <c r="PBL197" s="973"/>
      <c r="PBM197" s="973"/>
      <c r="PBN197" s="973"/>
      <c r="PBO197" s="973"/>
      <c r="PBP197" s="973"/>
      <c r="PBQ197" s="973"/>
      <c r="PBR197" s="973"/>
      <c r="PBS197" s="973"/>
      <c r="PBT197" s="973"/>
      <c r="PBU197" s="973"/>
      <c r="PBV197" s="973"/>
      <c r="PBW197" s="973"/>
      <c r="PBX197" s="973"/>
      <c r="PBY197" s="973"/>
      <c r="PBZ197" s="973"/>
      <c r="PCA197" s="973"/>
      <c r="PCB197" s="973"/>
      <c r="PCC197" s="973"/>
      <c r="PCD197" s="973"/>
      <c r="PCE197" s="973"/>
      <c r="PCF197" s="973"/>
      <c r="PCG197" s="973"/>
      <c r="PCH197" s="973"/>
      <c r="PCI197" s="973"/>
      <c r="PCJ197" s="973"/>
      <c r="PCK197" s="973"/>
      <c r="PCL197" s="973"/>
      <c r="PCM197" s="973"/>
      <c r="PCN197" s="973"/>
      <c r="PCO197" s="973"/>
      <c r="PCP197" s="973"/>
      <c r="PCQ197" s="973"/>
      <c r="PCR197" s="973"/>
      <c r="PCS197" s="973"/>
      <c r="PCT197" s="973"/>
      <c r="PCU197" s="973"/>
      <c r="PCV197" s="973"/>
      <c r="PCW197" s="973"/>
      <c r="PCX197" s="973"/>
      <c r="PCY197" s="973"/>
      <c r="PCZ197" s="973"/>
      <c r="PDA197" s="973"/>
      <c r="PDB197" s="973"/>
      <c r="PDC197" s="973"/>
      <c r="PDD197" s="973"/>
      <c r="PDE197" s="973"/>
      <c r="PDF197" s="973"/>
      <c r="PDG197" s="973"/>
      <c r="PDH197" s="973"/>
      <c r="PDI197" s="973"/>
      <c r="PDJ197" s="973"/>
      <c r="PDK197" s="973"/>
      <c r="PDL197" s="973"/>
      <c r="PDM197" s="973"/>
      <c r="PDN197" s="973"/>
      <c r="PDO197" s="973"/>
      <c r="PDP197" s="973"/>
      <c r="PDQ197" s="973"/>
      <c r="PDR197" s="973"/>
      <c r="PDS197" s="973"/>
      <c r="PDT197" s="973"/>
      <c r="PDU197" s="973"/>
      <c r="PDV197" s="973"/>
      <c r="PDW197" s="973"/>
      <c r="PDX197" s="973"/>
      <c r="PDY197" s="973"/>
      <c r="PDZ197" s="973"/>
      <c r="PEA197" s="973"/>
      <c r="PEB197" s="973"/>
      <c r="PEC197" s="973"/>
      <c r="PED197" s="973"/>
      <c r="PEE197" s="973"/>
      <c r="PEF197" s="973"/>
      <c r="PEG197" s="973"/>
      <c r="PEH197" s="973"/>
      <c r="PEI197" s="973"/>
      <c r="PEJ197" s="973"/>
      <c r="PEK197" s="973"/>
      <c r="PEL197" s="973"/>
      <c r="PEM197" s="973"/>
      <c r="PEN197" s="973"/>
      <c r="PEO197" s="973"/>
      <c r="PEP197" s="973"/>
      <c r="PEQ197" s="973"/>
      <c r="PER197" s="973"/>
      <c r="PES197" s="973"/>
      <c r="PET197" s="973"/>
      <c r="PEU197" s="973"/>
      <c r="PEV197" s="973"/>
      <c r="PEW197" s="973"/>
      <c r="PEX197" s="973"/>
      <c r="PEY197" s="973"/>
      <c r="PEZ197" s="973"/>
      <c r="PFA197" s="973"/>
      <c r="PFB197" s="973"/>
      <c r="PFC197" s="973"/>
      <c r="PFD197" s="973"/>
      <c r="PFE197" s="973"/>
      <c r="PFF197" s="973"/>
      <c r="PFG197" s="973"/>
      <c r="PFH197" s="973"/>
      <c r="PFI197" s="973"/>
      <c r="PFJ197" s="973"/>
      <c r="PFK197" s="973"/>
      <c r="PFL197" s="973"/>
      <c r="PFM197" s="973"/>
      <c r="PFN197" s="973"/>
      <c r="PFO197" s="973"/>
      <c r="PFP197" s="973"/>
      <c r="PFQ197" s="973"/>
      <c r="PFR197" s="973"/>
      <c r="PFS197" s="973"/>
      <c r="PFT197" s="973"/>
      <c r="PFU197" s="973"/>
      <c r="PFV197" s="973"/>
      <c r="PFW197" s="973"/>
      <c r="PFX197" s="973"/>
      <c r="PFY197" s="973"/>
      <c r="PFZ197" s="973"/>
      <c r="PGA197" s="973"/>
      <c r="PGB197" s="973"/>
      <c r="PGC197" s="973"/>
      <c r="PGD197" s="973"/>
      <c r="PGE197" s="973"/>
      <c r="PGF197" s="973"/>
      <c r="PGG197" s="973"/>
      <c r="PGH197" s="973"/>
      <c r="PGI197" s="973"/>
      <c r="PGJ197" s="973"/>
      <c r="PGK197" s="973"/>
      <c r="PGL197" s="973"/>
      <c r="PGM197" s="973"/>
      <c r="PGN197" s="973"/>
      <c r="PGO197" s="973"/>
      <c r="PGP197" s="973"/>
      <c r="PGQ197" s="973"/>
      <c r="PGR197" s="973"/>
      <c r="PGS197" s="973"/>
      <c r="PGT197" s="973"/>
      <c r="PGU197" s="973"/>
      <c r="PGV197" s="973"/>
      <c r="PGW197" s="973"/>
      <c r="PGX197" s="973"/>
      <c r="PGY197" s="973"/>
      <c r="PGZ197" s="973"/>
      <c r="PHA197" s="973"/>
      <c r="PHB197" s="973"/>
      <c r="PHC197" s="973"/>
      <c r="PHD197" s="973"/>
      <c r="PHE197" s="973"/>
      <c r="PHF197" s="973"/>
      <c r="PHG197" s="973"/>
      <c r="PHH197" s="973"/>
      <c r="PHI197" s="973"/>
      <c r="PHJ197" s="973"/>
      <c r="PHK197" s="973"/>
      <c r="PHL197" s="973"/>
      <c r="PHM197" s="973"/>
      <c r="PHN197" s="973"/>
      <c r="PHO197" s="973"/>
      <c r="PHP197" s="973"/>
      <c r="PHQ197" s="973"/>
      <c r="PHR197" s="973"/>
      <c r="PHS197" s="973"/>
      <c r="PHT197" s="973"/>
      <c r="PHU197" s="973"/>
      <c r="PHV197" s="973"/>
      <c r="PHW197" s="973"/>
      <c r="PHX197" s="973"/>
      <c r="PHY197" s="973"/>
      <c r="PHZ197" s="973"/>
      <c r="PIA197" s="973"/>
      <c r="PIB197" s="973"/>
      <c r="PIC197" s="973"/>
      <c r="PID197" s="973"/>
      <c r="PIE197" s="973"/>
      <c r="PIF197" s="973"/>
      <c r="PIG197" s="973"/>
      <c r="PIH197" s="973"/>
      <c r="PII197" s="973"/>
      <c r="PIJ197" s="973"/>
      <c r="PIK197" s="973"/>
      <c r="PIL197" s="973"/>
      <c r="PIM197" s="973"/>
      <c r="PIN197" s="973"/>
      <c r="PIO197" s="973"/>
      <c r="PIP197" s="973"/>
      <c r="PIQ197" s="973"/>
      <c r="PIR197" s="973"/>
      <c r="PIS197" s="973"/>
      <c r="PIT197" s="973"/>
      <c r="PIU197" s="973"/>
      <c r="PIV197" s="973"/>
      <c r="PIW197" s="973"/>
      <c r="PIX197" s="973"/>
      <c r="PIY197" s="973"/>
      <c r="PIZ197" s="973"/>
      <c r="PJA197" s="973"/>
      <c r="PJB197" s="973"/>
      <c r="PJC197" s="973"/>
      <c r="PJD197" s="973"/>
      <c r="PJE197" s="973"/>
      <c r="PJF197" s="973"/>
      <c r="PJG197" s="973"/>
      <c r="PJH197" s="973"/>
      <c r="PJI197" s="973"/>
      <c r="PJJ197" s="973"/>
      <c r="PJK197" s="973"/>
      <c r="PJL197" s="973"/>
      <c r="PJM197" s="973"/>
      <c r="PJN197" s="973"/>
      <c r="PJO197" s="973"/>
      <c r="PJP197" s="973"/>
      <c r="PJQ197" s="973"/>
      <c r="PJR197" s="973"/>
      <c r="PJS197" s="973"/>
      <c r="PJT197" s="973"/>
      <c r="PJU197" s="973"/>
      <c r="PJV197" s="973"/>
      <c r="PJW197" s="973"/>
      <c r="PJX197" s="973"/>
      <c r="PJY197" s="973"/>
      <c r="PJZ197" s="973"/>
      <c r="PKA197" s="973"/>
      <c r="PKB197" s="973"/>
      <c r="PKC197" s="973"/>
      <c r="PKD197" s="973"/>
      <c r="PKE197" s="973"/>
      <c r="PKF197" s="973"/>
      <c r="PKG197" s="973"/>
      <c r="PKH197" s="973"/>
      <c r="PKI197" s="973"/>
      <c r="PKJ197" s="973"/>
      <c r="PKK197" s="973"/>
      <c r="PKL197" s="973"/>
      <c r="PKM197" s="973"/>
      <c r="PKN197" s="973"/>
      <c r="PKO197" s="973"/>
      <c r="PKP197" s="973"/>
      <c r="PKQ197" s="973"/>
      <c r="PKR197" s="973"/>
      <c r="PKS197" s="973"/>
      <c r="PKT197" s="973"/>
      <c r="PKU197" s="973"/>
      <c r="PKV197" s="973"/>
      <c r="PKW197" s="973"/>
      <c r="PKX197" s="973"/>
      <c r="PKY197" s="973"/>
      <c r="PKZ197" s="973"/>
      <c r="PLA197" s="973"/>
      <c r="PLB197" s="973"/>
      <c r="PLC197" s="973"/>
      <c r="PLD197" s="973"/>
      <c r="PLE197" s="973"/>
      <c r="PLF197" s="973"/>
      <c r="PLG197" s="973"/>
      <c r="PLH197" s="973"/>
      <c r="PLI197" s="973"/>
      <c r="PLJ197" s="973"/>
      <c r="PLK197" s="973"/>
      <c r="PLL197" s="973"/>
      <c r="PLM197" s="973"/>
      <c r="PLN197" s="973"/>
      <c r="PLO197" s="973"/>
      <c r="PLP197" s="973"/>
      <c r="PLQ197" s="973"/>
      <c r="PLR197" s="973"/>
      <c r="PLS197" s="973"/>
      <c r="PLT197" s="973"/>
      <c r="PLU197" s="973"/>
      <c r="PLV197" s="973"/>
      <c r="PLW197" s="973"/>
      <c r="PLX197" s="973"/>
      <c r="PLY197" s="973"/>
      <c r="PLZ197" s="973"/>
      <c r="PMA197" s="973"/>
      <c r="PMB197" s="973"/>
      <c r="PMC197" s="973"/>
      <c r="PMD197" s="973"/>
      <c r="PME197" s="973"/>
      <c r="PMF197" s="973"/>
      <c r="PMG197" s="973"/>
      <c r="PMH197" s="973"/>
      <c r="PMI197" s="973"/>
      <c r="PMJ197" s="973"/>
      <c r="PMK197" s="973"/>
      <c r="PML197" s="973"/>
      <c r="PMM197" s="973"/>
      <c r="PMN197" s="973"/>
      <c r="PMO197" s="973"/>
      <c r="PMP197" s="973"/>
      <c r="PMQ197" s="973"/>
      <c r="PMR197" s="973"/>
      <c r="PMS197" s="973"/>
      <c r="PMT197" s="973"/>
      <c r="PMU197" s="973"/>
      <c r="PMV197" s="973"/>
      <c r="PMW197" s="973"/>
      <c r="PMX197" s="973"/>
      <c r="PMY197" s="973"/>
      <c r="PMZ197" s="973"/>
      <c r="PNA197" s="973"/>
      <c r="PNB197" s="973"/>
      <c r="PNC197" s="973"/>
      <c r="PND197" s="973"/>
      <c r="PNE197" s="973"/>
      <c r="PNF197" s="973"/>
      <c r="PNG197" s="973"/>
      <c r="PNH197" s="973"/>
      <c r="PNI197" s="973"/>
      <c r="PNJ197" s="973"/>
      <c r="PNK197" s="973"/>
      <c r="PNL197" s="973"/>
      <c r="PNM197" s="973"/>
      <c r="PNN197" s="973"/>
      <c r="PNO197" s="973"/>
      <c r="PNP197" s="973"/>
      <c r="PNQ197" s="973"/>
      <c r="PNR197" s="973"/>
      <c r="PNS197" s="973"/>
      <c r="PNT197" s="973"/>
      <c r="PNU197" s="973"/>
      <c r="PNV197" s="973"/>
      <c r="PNW197" s="973"/>
      <c r="PNX197" s="973"/>
      <c r="PNY197" s="973"/>
      <c r="PNZ197" s="973"/>
      <c r="POA197" s="973"/>
      <c r="POB197" s="973"/>
      <c r="POC197" s="973"/>
      <c r="POD197" s="973"/>
      <c r="POE197" s="973"/>
      <c r="POF197" s="973"/>
      <c r="POG197" s="973"/>
      <c r="POH197" s="973"/>
      <c r="POI197" s="973"/>
      <c r="POJ197" s="973"/>
      <c r="POK197" s="973"/>
      <c r="POL197" s="973"/>
      <c r="POM197" s="973"/>
      <c r="PON197" s="973"/>
      <c r="POO197" s="973"/>
      <c r="POP197" s="973"/>
      <c r="POQ197" s="973"/>
      <c r="POR197" s="973"/>
      <c r="POS197" s="973"/>
      <c r="POT197" s="973"/>
      <c r="POU197" s="973"/>
      <c r="POV197" s="973"/>
      <c r="POW197" s="973"/>
      <c r="POX197" s="973"/>
      <c r="POY197" s="973"/>
      <c r="POZ197" s="973"/>
      <c r="PPA197" s="973"/>
      <c r="PPB197" s="973"/>
      <c r="PPC197" s="973"/>
      <c r="PPD197" s="973"/>
      <c r="PPE197" s="973"/>
      <c r="PPF197" s="973"/>
      <c r="PPG197" s="973"/>
      <c r="PPH197" s="973"/>
      <c r="PPI197" s="973"/>
      <c r="PPJ197" s="973"/>
      <c r="PPK197" s="973"/>
      <c r="PPL197" s="973"/>
      <c r="PPM197" s="973"/>
      <c r="PPN197" s="973"/>
      <c r="PPO197" s="973"/>
      <c r="PPP197" s="973"/>
      <c r="PPQ197" s="973"/>
      <c r="PPR197" s="973"/>
      <c r="PPS197" s="973"/>
      <c r="PPT197" s="973"/>
      <c r="PPU197" s="973"/>
      <c r="PPV197" s="973"/>
      <c r="PPW197" s="973"/>
      <c r="PPX197" s="973"/>
      <c r="PPY197" s="973"/>
      <c r="PPZ197" s="973"/>
      <c r="PQA197" s="973"/>
      <c r="PQB197" s="973"/>
      <c r="PQC197" s="973"/>
      <c r="PQD197" s="973"/>
      <c r="PQE197" s="973"/>
      <c r="PQF197" s="973"/>
      <c r="PQG197" s="973"/>
      <c r="PQH197" s="973"/>
      <c r="PQI197" s="973"/>
      <c r="PQJ197" s="973"/>
      <c r="PQK197" s="973"/>
      <c r="PQL197" s="973"/>
      <c r="PQM197" s="973"/>
      <c r="PQN197" s="973"/>
      <c r="PQO197" s="973"/>
      <c r="PQP197" s="973"/>
      <c r="PQQ197" s="973"/>
      <c r="PQR197" s="973"/>
      <c r="PQS197" s="973"/>
      <c r="PQT197" s="973"/>
      <c r="PQU197" s="973"/>
      <c r="PQV197" s="973"/>
      <c r="PQW197" s="973"/>
      <c r="PQX197" s="973"/>
      <c r="PQY197" s="973"/>
      <c r="PQZ197" s="973"/>
      <c r="PRA197" s="973"/>
      <c r="PRB197" s="973"/>
      <c r="PRC197" s="973"/>
      <c r="PRD197" s="973"/>
      <c r="PRE197" s="973"/>
      <c r="PRF197" s="973"/>
      <c r="PRG197" s="973"/>
      <c r="PRH197" s="973"/>
      <c r="PRI197" s="973"/>
      <c r="PRJ197" s="973"/>
      <c r="PRK197" s="973"/>
      <c r="PRL197" s="973"/>
      <c r="PRM197" s="973"/>
      <c r="PRN197" s="973"/>
      <c r="PRO197" s="973"/>
      <c r="PRP197" s="973"/>
      <c r="PRQ197" s="973"/>
      <c r="PRR197" s="973"/>
      <c r="PRS197" s="973"/>
      <c r="PRT197" s="973"/>
      <c r="PRU197" s="973"/>
      <c r="PRV197" s="973"/>
      <c r="PRW197" s="973"/>
      <c r="PRX197" s="973"/>
      <c r="PRY197" s="973"/>
      <c r="PRZ197" s="973"/>
      <c r="PSA197" s="973"/>
      <c r="PSB197" s="973"/>
      <c r="PSC197" s="973"/>
      <c r="PSD197" s="973"/>
      <c r="PSE197" s="973"/>
      <c r="PSF197" s="973"/>
      <c r="PSG197" s="973"/>
      <c r="PSH197" s="973"/>
      <c r="PSI197" s="973"/>
      <c r="PSJ197" s="973"/>
      <c r="PSK197" s="973"/>
      <c r="PSL197" s="973"/>
      <c r="PSM197" s="973"/>
      <c r="PSN197" s="973"/>
      <c r="PSO197" s="973"/>
      <c r="PSP197" s="973"/>
      <c r="PSQ197" s="973"/>
      <c r="PSR197" s="973"/>
      <c r="PSS197" s="973"/>
      <c r="PST197" s="973"/>
      <c r="PSU197" s="973"/>
      <c r="PSV197" s="973"/>
      <c r="PSW197" s="973"/>
      <c r="PSX197" s="973"/>
      <c r="PSY197" s="973"/>
      <c r="PSZ197" s="973"/>
      <c r="PTA197" s="973"/>
      <c r="PTB197" s="973"/>
      <c r="PTC197" s="973"/>
      <c r="PTD197" s="973"/>
      <c r="PTE197" s="973"/>
      <c r="PTF197" s="973"/>
      <c r="PTG197" s="973"/>
      <c r="PTH197" s="973"/>
      <c r="PTI197" s="973"/>
      <c r="PTJ197" s="973"/>
      <c r="PTK197" s="973"/>
      <c r="PTL197" s="973"/>
      <c r="PTM197" s="973"/>
      <c r="PTN197" s="973"/>
      <c r="PTO197" s="973"/>
      <c r="PTP197" s="973"/>
      <c r="PTQ197" s="973"/>
      <c r="PTR197" s="973"/>
      <c r="PTS197" s="973"/>
      <c r="PTT197" s="973"/>
      <c r="PTU197" s="973"/>
      <c r="PTV197" s="973"/>
      <c r="PTW197" s="973"/>
      <c r="PTX197" s="973"/>
      <c r="PTY197" s="973"/>
      <c r="PTZ197" s="973"/>
      <c r="PUA197" s="973"/>
      <c r="PUB197" s="973"/>
      <c r="PUC197" s="973"/>
      <c r="PUD197" s="973"/>
      <c r="PUE197" s="973"/>
      <c r="PUF197" s="973"/>
      <c r="PUG197" s="973"/>
      <c r="PUH197" s="973"/>
      <c r="PUI197" s="973"/>
      <c r="PUJ197" s="973"/>
      <c r="PUK197" s="973"/>
      <c r="PUL197" s="973"/>
      <c r="PUM197" s="973"/>
      <c r="PUN197" s="973"/>
      <c r="PUO197" s="973"/>
      <c r="PUP197" s="973"/>
      <c r="PUQ197" s="973"/>
      <c r="PUR197" s="973"/>
      <c r="PUS197" s="973"/>
      <c r="PUT197" s="973"/>
      <c r="PUU197" s="973"/>
      <c r="PUV197" s="973"/>
      <c r="PUW197" s="973"/>
      <c r="PUX197" s="973"/>
      <c r="PUY197" s="973"/>
      <c r="PUZ197" s="973"/>
      <c r="PVA197" s="973"/>
      <c r="PVB197" s="973"/>
      <c r="PVC197" s="973"/>
      <c r="PVD197" s="973"/>
      <c r="PVE197" s="973"/>
      <c r="PVF197" s="973"/>
      <c r="PVG197" s="973"/>
      <c r="PVH197" s="973"/>
      <c r="PVI197" s="973"/>
      <c r="PVJ197" s="973"/>
      <c r="PVK197" s="973"/>
      <c r="PVL197" s="973"/>
      <c r="PVM197" s="973"/>
      <c r="PVN197" s="973"/>
      <c r="PVO197" s="973"/>
      <c r="PVP197" s="973"/>
      <c r="PVQ197" s="973"/>
      <c r="PVR197" s="973"/>
      <c r="PVS197" s="973"/>
      <c r="PVT197" s="973"/>
      <c r="PVU197" s="973"/>
      <c r="PVV197" s="973"/>
      <c r="PVW197" s="973"/>
      <c r="PVX197" s="973"/>
      <c r="PVY197" s="973"/>
      <c r="PVZ197" s="973"/>
      <c r="PWA197" s="973"/>
      <c r="PWB197" s="973"/>
      <c r="PWC197" s="973"/>
      <c r="PWD197" s="973"/>
      <c r="PWE197" s="973"/>
      <c r="PWF197" s="973"/>
      <c r="PWG197" s="973"/>
      <c r="PWH197" s="973"/>
      <c r="PWI197" s="973"/>
      <c r="PWJ197" s="973"/>
      <c r="PWK197" s="973"/>
      <c r="PWL197" s="973"/>
      <c r="PWM197" s="973"/>
      <c r="PWN197" s="973"/>
      <c r="PWO197" s="973"/>
      <c r="PWP197" s="973"/>
      <c r="PWQ197" s="973"/>
      <c r="PWR197" s="973"/>
      <c r="PWS197" s="973"/>
      <c r="PWT197" s="973"/>
      <c r="PWU197" s="973"/>
      <c r="PWV197" s="973"/>
      <c r="PWW197" s="973"/>
      <c r="PWX197" s="973"/>
      <c r="PWY197" s="973"/>
      <c r="PWZ197" s="973"/>
      <c r="PXA197" s="973"/>
      <c r="PXB197" s="973"/>
      <c r="PXC197" s="973"/>
      <c r="PXD197" s="973"/>
      <c r="PXE197" s="973"/>
      <c r="PXF197" s="973"/>
      <c r="PXG197" s="973"/>
      <c r="PXH197" s="973"/>
      <c r="PXI197" s="973"/>
      <c r="PXJ197" s="973"/>
      <c r="PXK197" s="973"/>
      <c r="PXL197" s="973"/>
      <c r="PXM197" s="973"/>
      <c r="PXN197" s="973"/>
      <c r="PXO197" s="973"/>
      <c r="PXP197" s="973"/>
      <c r="PXQ197" s="973"/>
      <c r="PXR197" s="973"/>
      <c r="PXS197" s="973"/>
      <c r="PXT197" s="973"/>
      <c r="PXU197" s="973"/>
      <c r="PXV197" s="973"/>
      <c r="PXW197" s="973"/>
      <c r="PXX197" s="973"/>
      <c r="PXY197" s="973"/>
      <c r="PXZ197" s="973"/>
      <c r="PYA197" s="973"/>
      <c r="PYB197" s="973"/>
      <c r="PYC197" s="973"/>
      <c r="PYD197" s="973"/>
      <c r="PYE197" s="973"/>
      <c r="PYF197" s="973"/>
      <c r="PYG197" s="973"/>
      <c r="PYH197" s="973"/>
      <c r="PYI197" s="973"/>
      <c r="PYJ197" s="973"/>
      <c r="PYK197" s="973"/>
      <c r="PYL197" s="973"/>
      <c r="PYM197" s="973"/>
      <c r="PYN197" s="973"/>
      <c r="PYO197" s="973"/>
      <c r="PYP197" s="973"/>
      <c r="PYQ197" s="973"/>
      <c r="PYR197" s="973"/>
      <c r="PYS197" s="973"/>
      <c r="PYT197" s="973"/>
      <c r="PYU197" s="973"/>
      <c r="PYV197" s="973"/>
      <c r="PYW197" s="973"/>
      <c r="PYX197" s="973"/>
      <c r="PYY197" s="973"/>
      <c r="PYZ197" s="973"/>
      <c r="PZA197" s="973"/>
      <c r="PZB197" s="973"/>
      <c r="PZC197" s="973"/>
      <c r="PZD197" s="973"/>
      <c r="PZE197" s="973"/>
      <c r="PZF197" s="973"/>
      <c r="PZG197" s="973"/>
      <c r="PZH197" s="973"/>
      <c r="PZI197" s="973"/>
      <c r="PZJ197" s="973"/>
      <c r="PZK197" s="973"/>
      <c r="PZL197" s="973"/>
      <c r="PZM197" s="973"/>
      <c r="PZN197" s="973"/>
      <c r="PZO197" s="973"/>
      <c r="PZP197" s="973"/>
      <c r="PZQ197" s="973"/>
      <c r="PZR197" s="973"/>
      <c r="PZS197" s="973"/>
      <c r="PZT197" s="973"/>
      <c r="PZU197" s="973"/>
      <c r="PZV197" s="973"/>
      <c r="PZW197" s="973"/>
      <c r="PZX197" s="973"/>
      <c r="PZY197" s="973"/>
      <c r="PZZ197" s="973"/>
      <c r="QAA197" s="973"/>
      <c r="QAB197" s="973"/>
      <c r="QAC197" s="973"/>
      <c r="QAD197" s="973"/>
      <c r="QAE197" s="973"/>
      <c r="QAF197" s="973"/>
      <c r="QAG197" s="973"/>
      <c r="QAH197" s="973"/>
      <c r="QAI197" s="973"/>
      <c r="QAJ197" s="973"/>
      <c r="QAK197" s="973"/>
      <c r="QAL197" s="973"/>
      <c r="QAM197" s="973"/>
      <c r="QAN197" s="973"/>
      <c r="QAO197" s="973"/>
      <c r="QAP197" s="973"/>
      <c r="QAQ197" s="973"/>
      <c r="QAR197" s="973"/>
      <c r="QAS197" s="973"/>
      <c r="QAT197" s="973"/>
      <c r="QAU197" s="973"/>
      <c r="QAV197" s="973"/>
      <c r="QAW197" s="973"/>
      <c r="QAX197" s="973"/>
      <c r="QAY197" s="973"/>
      <c r="QAZ197" s="973"/>
      <c r="QBA197" s="973"/>
      <c r="QBB197" s="973"/>
      <c r="QBC197" s="973"/>
      <c r="QBD197" s="973"/>
      <c r="QBE197" s="973"/>
      <c r="QBF197" s="973"/>
      <c r="QBG197" s="973"/>
      <c r="QBH197" s="973"/>
      <c r="QBI197" s="973"/>
      <c r="QBJ197" s="973"/>
      <c r="QBK197" s="973"/>
      <c r="QBL197" s="973"/>
      <c r="QBM197" s="973"/>
      <c r="QBN197" s="973"/>
      <c r="QBO197" s="973"/>
      <c r="QBP197" s="973"/>
      <c r="QBQ197" s="973"/>
      <c r="QBR197" s="973"/>
      <c r="QBS197" s="973"/>
      <c r="QBT197" s="973"/>
      <c r="QBU197" s="973"/>
      <c r="QBV197" s="973"/>
      <c r="QBW197" s="973"/>
      <c r="QBX197" s="973"/>
      <c r="QBY197" s="973"/>
      <c r="QBZ197" s="973"/>
      <c r="QCA197" s="973"/>
      <c r="QCB197" s="973"/>
      <c r="QCC197" s="973"/>
      <c r="QCD197" s="973"/>
      <c r="QCE197" s="973"/>
      <c r="QCF197" s="973"/>
      <c r="QCG197" s="973"/>
      <c r="QCH197" s="973"/>
      <c r="QCI197" s="973"/>
      <c r="QCJ197" s="973"/>
      <c r="QCK197" s="973"/>
      <c r="QCL197" s="973"/>
      <c r="QCM197" s="973"/>
      <c r="QCN197" s="973"/>
      <c r="QCO197" s="973"/>
      <c r="QCP197" s="973"/>
      <c r="QCQ197" s="973"/>
      <c r="QCR197" s="973"/>
      <c r="QCS197" s="973"/>
      <c r="QCT197" s="973"/>
      <c r="QCU197" s="973"/>
      <c r="QCV197" s="973"/>
      <c r="QCW197" s="973"/>
      <c r="QCX197" s="973"/>
      <c r="QCY197" s="973"/>
      <c r="QCZ197" s="973"/>
      <c r="QDA197" s="973"/>
      <c r="QDB197" s="973"/>
      <c r="QDC197" s="973"/>
      <c r="QDD197" s="973"/>
      <c r="QDE197" s="973"/>
      <c r="QDF197" s="973"/>
      <c r="QDG197" s="973"/>
      <c r="QDH197" s="973"/>
      <c r="QDI197" s="973"/>
      <c r="QDJ197" s="973"/>
      <c r="QDK197" s="973"/>
      <c r="QDL197" s="973"/>
      <c r="QDM197" s="973"/>
      <c r="QDN197" s="973"/>
      <c r="QDO197" s="973"/>
      <c r="QDP197" s="973"/>
      <c r="QDQ197" s="973"/>
      <c r="QDR197" s="973"/>
      <c r="QDS197" s="973"/>
      <c r="QDT197" s="973"/>
      <c r="QDU197" s="973"/>
      <c r="QDV197" s="973"/>
      <c r="QDW197" s="973"/>
      <c r="QDX197" s="973"/>
      <c r="QDY197" s="973"/>
      <c r="QDZ197" s="973"/>
      <c r="QEA197" s="973"/>
      <c r="QEB197" s="973"/>
      <c r="QEC197" s="973"/>
      <c r="QED197" s="973"/>
      <c r="QEE197" s="973"/>
      <c r="QEF197" s="973"/>
      <c r="QEG197" s="973"/>
      <c r="QEH197" s="973"/>
      <c r="QEI197" s="973"/>
      <c r="QEJ197" s="973"/>
      <c r="QEK197" s="973"/>
      <c r="QEL197" s="973"/>
      <c r="QEM197" s="973"/>
      <c r="QEN197" s="973"/>
      <c r="QEO197" s="973"/>
      <c r="QEP197" s="973"/>
      <c r="QEQ197" s="973"/>
      <c r="QER197" s="973"/>
      <c r="QES197" s="973"/>
      <c r="QET197" s="973"/>
      <c r="QEU197" s="973"/>
      <c r="QEV197" s="973"/>
      <c r="QEW197" s="973"/>
      <c r="QEX197" s="973"/>
      <c r="QEY197" s="973"/>
      <c r="QEZ197" s="973"/>
      <c r="QFA197" s="973"/>
      <c r="QFB197" s="973"/>
      <c r="QFC197" s="973"/>
      <c r="QFD197" s="973"/>
      <c r="QFE197" s="973"/>
      <c r="QFF197" s="973"/>
      <c r="QFG197" s="973"/>
      <c r="QFH197" s="973"/>
      <c r="QFI197" s="973"/>
      <c r="QFJ197" s="973"/>
      <c r="QFK197" s="973"/>
      <c r="QFL197" s="973"/>
      <c r="QFM197" s="973"/>
      <c r="QFN197" s="973"/>
      <c r="QFO197" s="973"/>
      <c r="QFP197" s="973"/>
      <c r="QFQ197" s="973"/>
      <c r="QFR197" s="973"/>
      <c r="QFS197" s="973"/>
      <c r="QFT197" s="973"/>
      <c r="QFU197" s="973"/>
      <c r="QFV197" s="973"/>
      <c r="QFW197" s="973"/>
      <c r="QFX197" s="973"/>
      <c r="QFY197" s="973"/>
      <c r="QFZ197" s="973"/>
      <c r="QGA197" s="973"/>
      <c r="QGB197" s="973"/>
      <c r="QGC197" s="973"/>
      <c r="QGD197" s="973"/>
      <c r="QGE197" s="973"/>
      <c r="QGF197" s="973"/>
      <c r="QGG197" s="973"/>
      <c r="QGH197" s="973"/>
      <c r="QGI197" s="973"/>
      <c r="QGJ197" s="973"/>
      <c r="QGK197" s="973"/>
      <c r="QGL197" s="973"/>
      <c r="QGM197" s="973"/>
      <c r="QGN197" s="973"/>
      <c r="QGO197" s="973"/>
      <c r="QGP197" s="973"/>
      <c r="QGQ197" s="973"/>
      <c r="QGR197" s="973"/>
      <c r="QGS197" s="973"/>
      <c r="QGT197" s="973"/>
      <c r="QGU197" s="973"/>
      <c r="QGV197" s="973"/>
      <c r="QGW197" s="973"/>
      <c r="QGX197" s="973"/>
      <c r="QGY197" s="973"/>
      <c r="QGZ197" s="973"/>
      <c r="QHA197" s="973"/>
      <c r="QHB197" s="973"/>
      <c r="QHC197" s="973"/>
      <c r="QHD197" s="973"/>
      <c r="QHE197" s="973"/>
      <c r="QHF197" s="973"/>
      <c r="QHG197" s="973"/>
      <c r="QHH197" s="973"/>
      <c r="QHI197" s="973"/>
      <c r="QHJ197" s="973"/>
      <c r="QHK197" s="973"/>
      <c r="QHL197" s="973"/>
      <c r="QHM197" s="973"/>
      <c r="QHN197" s="973"/>
      <c r="QHO197" s="973"/>
      <c r="QHP197" s="973"/>
      <c r="QHQ197" s="973"/>
      <c r="QHR197" s="973"/>
      <c r="QHS197" s="973"/>
      <c r="QHT197" s="973"/>
      <c r="QHU197" s="973"/>
      <c r="QHV197" s="973"/>
      <c r="QHW197" s="973"/>
      <c r="QHX197" s="973"/>
      <c r="QHY197" s="973"/>
      <c r="QHZ197" s="973"/>
      <c r="QIA197" s="973"/>
      <c r="QIB197" s="973"/>
      <c r="QIC197" s="973"/>
      <c r="QID197" s="973"/>
      <c r="QIE197" s="973"/>
      <c r="QIF197" s="973"/>
      <c r="QIG197" s="973"/>
      <c r="QIH197" s="973"/>
      <c r="QII197" s="973"/>
      <c r="QIJ197" s="973"/>
      <c r="QIK197" s="973"/>
      <c r="QIL197" s="973"/>
      <c r="QIM197" s="973"/>
      <c r="QIN197" s="973"/>
      <c r="QIO197" s="973"/>
      <c r="QIP197" s="973"/>
      <c r="QIQ197" s="973"/>
      <c r="QIR197" s="973"/>
      <c r="QIS197" s="973"/>
      <c r="QIT197" s="973"/>
      <c r="QIU197" s="973"/>
      <c r="QIV197" s="973"/>
      <c r="QIW197" s="973"/>
      <c r="QIX197" s="973"/>
      <c r="QIY197" s="973"/>
      <c r="QIZ197" s="973"/>
      <c r="QJA197" s="973"/>
      <c r="QJB197" s="973"/>
      <c r="QJC197" s="973"/>
      <c r="QJD197" s="973"/>
      <c r="QJE197" s="973"/>
      <c r="QJF197" s="973"/>
      <c r="QJG197" s="973"/>
      <c r="QJH197" s="973"/>
      <c r="QJI197" s="973"/>
      <c r="QJJ197" s="973"/>
      <c r="QJK197" s="973"/>
      <c r="QJL197" s="973"/>
      <c r="QJM197" s="973"/>
      <c r="QJN197" s="973"/>
      <c r="QJO197" s="973"/>
      <c r="QJP197" s="973"/>
      <c r="QJQ197" s="973"/>
      <c r="QJR197" s="973"/>
      <c r="QJS197" s="973"/>
      <c r="QJT197" s="973"/>
      <c r="QJU197" s="973"/>
      <c r="QJV197" s="973"/>
      <c r="QJW197" s="973"/>
      <c r="QJX197" s="973"/>
      <c r="QJY197" s="973"/>
      <c r="QJZ197" s="973"/>
      <c r="QKA197" s="973"/>
      <c r="QKB197" s="973"/>
      <c r="QKC197" s="973"/>
      <c r="QKD197" s="973"/>
      <c r="QKE197" s="973"/>
      <c r="QKF197" s="973"/>
      <c r="QKG197" s="973"/>
      <c r="QKH197" s="973"/>
      <c r="QKI197" s="973"/>
      <c r="QKJ197" s="973"/>
      <c r="QKK197" s="973"/>
      <c r="QKL197" s="973"/>
      <c r="QKM197" s="973"/>
      <c r="QKN197" s="973"/>
      <c r="QKO197" s="973"/>
      <c r="QKP197" s="973"/>
      <c r="QKQ197" s="973"/>
      <c r="QKR197" s="973"/>
      <c r="QKS197" s="973"/>
      <c r="QKT197" s="973"/>
      <c r="QKU197" s="973"/>
      <c r="QKV197" s="973"/>
      <c r="QKW197" s="973"/>
      <c r="QKX197" s="973"/>
      <c r="QKY197" s="973"/>
      <c r="QKZ197" s="973"/>
      <c r="QLA197" s="973"/>
      <c r="QLB197" s="973"/>
      <c r="QLC197" s="973"/>
      <c r="QLD197" s="973"/>
      <c r="QLE197" s="973"/>
      <c r="QLF197" s="973"/>
      <c r="QLG197" s="973"/>
      <c r="QLH197" s="973"/>
      <c r="QLI197" s="973"/>
      <c r="QLJ197" s="973"/>
      <c r="QLK197" s="973"/>
      <c r="QLL197" s="973"/>
      <c r="QLM197" s="973"/>
      <c r="QLN197" s="973"/>
      <c r="QLO197" s="973"/>
      <c r="QLP197" s="973"/>
      <c r="QLQ197" s="973"/>
      <c r="QLR197" s="973"/>
      <c r="QLS197" s="973"/>
      <c r="QLT197" s="973"/>
      <c r="QLU197" s="973"/>
      <c r="QLV197" s="973"/>
      <c r="QLW197" s="973"/>
      <c r="QLX197" s="973"/>
      <c r="QLY197" s="973"/>
      <c r="QLZ197" s="973"/>
      <c r="QMA197" s="973"/>
      <c r="QMB197" s="973"/>
      <c r="QMC197" s="973"/>
      <c r="QMD197" s="973"/>
      <c r="QME197" s="973"/>
      <c r="QMF197" s="973"/>
      <c r="QMG197" s="973"/>
      <c r="QMH197" s="973"/>
      <c r="QMI197" s="973"/>
      <c r="QMJ197" s="973"/>
      <c r="QMK197" s="973"/>
      <c r="QML197" s="973"/>
      <c r="QMM197" s="973"/>
      <c r="QMN197" s="973"/>
      <c r="QMO197" s="973"/>
      <c r="QMP197" s="973"/>
      <c r="QMQ197" s="973"/>
      <c r="QMR197" s="973"/>
      <c r="QMS197" s="973"/>
      <c r="QMT197" s="973"/>
      <c r="QMU197" s="973"/>
      <c r="QMV197" s="973"/>
      <c r="QMW197" s="973"/>
      <c r="QMX197" s="973"/>
      <c r="QMY197" s="973"/>
      <c r="QMZ197" s="973"/>
      <c r="QNA197" s="973"/>
      <c r="QNB197" s="973"/>
      <c r="QNC197" s="973"/>
      <c r="QND197" s="973"/>
      <c r="QNE197" s="973"/>
      <c r="QNF197" s="973"/>
      <c r="QNG197" s="973"/>
      <c r="QNH197" s="973"/>
      <c r="QNI197" s="973"/>
      <c r="QNJ197" s="973"/>
      <c r="QNK197" s="973"/>
      <c r="QNL197" s="973"/>
      <c r="QNM197" s="973"/>
      <c r="QNN197" s="973"/>
      <c r="QNO197" s="973"/>
      <c r="QNP197" s="973"/>
      <c r="QNQ197" s="973"/>
      <c r="QNR197" s="973"/>
      <c r="QNS197" s="973"/>
      <c r="QNT197" s="973"/>
      <c r="QNU197" s="973"/>
      <c r="QNV197" s="973"/>
      <c r="QNW197" s="973"/>
      <c r="QNX197" s="973"/>
      <c r="QNY197" s="973"/>
      <c r="QNZ197" s="973"/>
      <c r="QOA197" s="973"/>
      <c r="QOB197" s="973"/>
      <c r="QOC197" s="973"/>
      <c r="QOD197" s="973"/>
      <c r="QOE197" s="973"/>
      <c r="QOF197" s="973"/>
      <c r="QOG197" s="973"/>
      <c r="QOH197" s="973"/>
      <c r="QOI197" s="973"/>
      <c r="QOJ197" s="973"/>
      <c r="QOK197" s="973"/>
      <c r="QOL197" s="973"/>
      <c r="QOM197" s="973"/>
      <c r="QON197" s="973"/>
      <c r="QOO197" s="973"/>
      <c r="QOP197" s="973"/>
      <c r="QOQ197" s="973"/>
      <c r="QOR197" s="973"/>
      <c r="QOS197" s="973"/>
      <c r="QOT197" s="973"/>
      <c r="QOU197" s="973"/>
      <c r="QOV197" s="973"/>
      <c r="QOW197" s="973"/>
      <c r="QOX197" s="973"/>
      <c r="QOY197" s="973"/>
      <c r="QOZ197" s="973"/>
      <c r="QPA197" s="973"/>
      <c r="QPB197" s="973"/>
      <c r="QPC197" s="973"/>
      <c r="QPD197" s="973"/>
      <c r="QPE197" s="973"/>
      <c r="QPF197" s="973"/>
      <c r="QPG197" s="973"/>
      <c r="QPH197" s="973"/>
      <c r="QPI197" s="973"/>
      <c r="QPJ197" s="973"/>
      <c r="QPK197" s="973"/>
      <c r="QPL197" s="973"/>
      <c r="QPM197" s="973"/>
      <c r="QPN197" s="973"/>
      <c r="QPO197" s="973"/>
      <c r="QPP197" s="973"/>
      <c r="QPQ197" s="973"/>
      <c r="QPR197" s="973"/>
      <c r="QPS197" s="973"/>
      <c r="QPT197" s="973"/>
      <c r="QPU197" s="973"/>
      <c r="QPV197" s="973"/>
      <c r="QPW197" s="973"/>
      <c r="QPX197" s="973"/>
      <c r="QPY197" s="973"/>
      <c r="QPZ197" s="973"/>
      <c r="QQA197" s="973"/>
      <c r="QQB197" s="973"/>
      <c r="QQC197" s="973"/>
      <c r="QQD197" s="973"/>
      <c r="QQE197" s="973"/>
      <c r="QQF197" s="973"/>
      <c r="QQG197" s="973"/>
      <c r="QQH197" s="973"/>
      <c r="QQI197" s="973"/>
      <c r="QQJ197" s="973"/>
      <c r="QQK197" s="973"/>
      <c r="QQL197" s="973"/>
      <c r="QQM197" s="973"/>
      <c r="QQN197" s="973"/>
      <c r="QQO197" s="973"/>
      <c r="QQP197" s="973"/>
      <c r="QQQ197" s="973"/>
      <c r="QQR197" s="973"/>
      <c r="QQS197" s="973"/>
      <c r="QQT197" s="973"/>
      <c r="QQU197" s="973"/>
      <c r="QQV197" s="973"/>
      <c r="QQW197" s="973"/>
      <c r="QQX197" s="973"/>
      <c r="QQY197" s="973"/>
      <c r="QQZ197" s="973"/>
      <c r="QRA197" s="973"/>
      <c r="QRB197" s="973"/>
      <c r="QRC197" s="973"/>
      <c r="QRD197" s="973"/>
      <c r="QRE197" s="973"/>
      <c r="QRF197" s="973"/>
      <c r="QRG197" s="973"/>
      <c r="QRH197" s="973"/>
      <c r="QRI197" s="973"/>
      <c r="QRJ197" s="973"/>
      <c r="QRK197" s="973"/>
      <c r="QRL197" s="973"/>
      <c r="QRM197" s="973"/>
      <c r="QRN197" s="973"/>
      <c r="QRO197" s="973"/>
      <c r="QRP197" s="973"/>
      <c r="QRQ197" s="973"/>
      <c r="QRR197" s="973"/>
      <c r="QRS197" s="973"/>
      <c r="QRT197" s="973"/>
      <c r="QRU197" s="973"/>
      <c r="QRV197" s="973"/>
      <c r="QRW197" s="973"/>
      <c r="QRX197" s="973"/>
      <c r="QRY197" s="973"/>
      <c r="QRZ197" s="973"/>
      <c r="QSA197" s="973"/>
      <c r="QSB197" s="973"/>
      <c r="QSC197" s="973"/>
      <c r="QSD197" s="973"/>
      <c r="QSE197" s="973"/>
      <c r="QSF197" s="973"/>
      <c r="QSG197" s="973"/>
      <c r="QSH197" s="973"/>
      <c r="QSI197" s="973"/>
      <c r="QSJ197" s="973"/>
      <c r="QSK197" s="973"/>
      <c r="QSL197" s="973"/>
      <c r="QSM197" s="973"/>
      <c r="QSN197" s="973"/>
      <c r="QSO197" s="973"/>
      <c r="QSP197" s="973"/>
      <c r="QSQ197" s="973"/>
      <c r="QSR197" s="973"/>
      <c r="QSS197" s="973"/>
      <c r="QST197" s="973"/>
      <c r="QSU197" s="973"/>
      <c r="QSV197" s="973"/>
      <c r="QSW197" s="973"/>
      <c r="QSX197" s="973"/>
      <c r="QSY197" s="973"/>
      <c r="QSZ197" s="973"/>
      <c r="QTA197" s="973"/>
      <c r="QTB197" s="973"/>
      <c r="QTC197" s="973"/>
      <c r="QTD197" s="973"/>
      <c r="QTE197" s="973"/>
      <c r="QTF197" s="973"/>
      <c r="QTG197" s="973"/>
      <c r="QTH197" s="973"/>
      <c r="QTI197" s="973"/>
      <c r="QTJ197" s="973"/>
      <c r="QTK197" s="973"/>
      <c r="QTL197" s="973"/>
      <c r="QTM197" s="973"/>
      <c r="QTN197" s="973"/>
      <c r="QTO197" s="973"/>
      <c r="QTP197" s="973"/>
      <c r="QTQ197" s="973"/>
      <c r="QTR197" s="973"/>
      <c r="QTS197" s="973"/>
      <c r="QTT197" s="973"/>
      <c r="QTU197" s="973"/>
      <c r="QTV197" s="973"/>
      <c r="QTW197" s="973"/>
      <c r="QTX197" s="973"/>
      <c r="QTY197" s="973"/>
      <c r="QTZ197" s="973"/>
      <c r="QUA197" s="973"/>
      <c r="QUB197" s="973"/>
      <c r="QUC197" s="973"/>
      <c r="QUD197" s="973"/>
      <c r="QUE197" s="973"/>
      <c r="QUF197" s="973"/>
      <c r="QUG197" s="973"/>
      <c r="QUH197" s="973"/>
      <c r="QUI197" s="973"/>
      <c r="QUJ197" s="973"/>
      <c r="QUK197" s="973"/>
      <c r="QUL197" s="973"/>
      <c r="QUM197" s="973"/>
      <c r="QUN197" s="973"/>
      <c r="QUO197" s="973"/>
      <c r="QUP197" s="973"/>
      <c r="QUQ197" s="973"/>
      <c r="QUR197" s="973"/>
      <c r="QUS197" s="973"/>
      <c r="QUT197" s="973"/>
      <c r="QUU197" s="973"/>
      <c r="QUV197" s="973"/>
      <c r="QUW197" s="973"/>
      <c r="QUX197" s="973"/>
      <c r="QUY197" s="973"/>
      <c r="QUZ197" s="973"/>
      <c r="QVA197" s="973"/>
      <c r="QVB197" s="973"/>
      <c r="QVC197" s="973"/>
      <c r="QVD197" s="973"/>
      <c r="QVE197" s="973"/>
      <c r="QVF197" s="973"/>
      <c r="QVG197" s="973"/>
      <c r="QVH197" s="973"/>
      <c r="QVI197" s="973"/>
      <c r="QVJ197" s="973"/>
      <c r="QVK197" s="973"/>
      <c r="QVL197" s="973"/>
      <c r="QVM197" s="973"/>
      <c r="QVN197" s="973"/>
      <c r="QVO197" s="973"/>
      <c r="QVP197" s="973"/>
      <c r="QVQ197" s="973"/>
      <c r="QVR197" s="973"/>
      <c r="QVS197" s="973"/>
      <c r="QVT197" s="973"/>
      <c r="QVU197" s="973"/>
      <c r="QVV197" s="973"/>
      <c r="QVW197" s="973"/>
      <c r="QVX197" s="973"/>
      <c r="QVY197" s="973"/>
      <c r="QVZ197" s="973"/>
      <c r="QWA197" s="973"/>
      <c r="QWB197" s="973"/>
      <c r="QWC197" s="973"/>
      <c r="QWD197" s="973"/>
      <c r="QWE197" s="973"/>
      <c r="QWF197" s="973"/>
      <c r="QWG197" s="973"/>
      <c r="QWH197" s="973"/>
      <c r="QWI197" s="973"/>
      <c r="QWJ197" s="973"/>
      <c r="QWK197" s="973"/>
      <c r="QWL197" s="973"/>
      <c r="QWM197" s="973"/>
      <c r="QWN197" s="973"/>
      <c r="QWO197" s="973"/>
      <c r="QWP197" s="973"/>
      <c r="QWQ197" s="973"/>
      <c r="QWR197" s="973"/>
      <c r="QWS197" s="973"/>
      <c r="QWT197" s="973"/>
      <c r="QWU197" s="973"/>
      <c r="QWV197" s="973"/>
      <c r="QWW197" s="973"/>
      <c r="QWX197" s="973"/>
      <c r="QWY197" s="973"/>
      <c r="QWZ197" s="973"/>
      <c r="QXA197" s="973"/>
      <c r="QXB197" s="973"/>
      <c r="QXC197" s="973"/>
      <c r="QXD197" s="973"/>
      <c r="QXE197" s="973"/>
      <c r="QXF197" s="973"/>
      <c r="QXG197" s="973"/>
      <c r="QXH197" s="973"/>
      <c r="QXI197" s="973"/>
      <c r="QXJ197" s="973"/>
      <c r="QXK197" s="973"/>
      <c r="QXL197" s="973"/>
      <c r="QXM197" s="973"/>
      <c r="QXN197" s="973"/>
      <c r="QXO197" s="973"/>
      <c r="QXP197" s="973"/>
      <c r="QXQ197" s="973"/>
      <c r="QXR197" s="973"/>
      <c r="QXS197" s="973"/>
      <c r="QXT197" s="973"/>
      <c r="QXU197" s="973"/>
      <c r="QXV197" s="973"/>
      <c r="QXW197" s="973"/>
      <c r="QXX197" s="973"/>
      <c r="QXY197" s="973"/>
      <c r="QXZ197" s="973"/>
      <c r="QYA197" s="973"/>
      <c r="QYB197" s="973"/>
      <c r="QYC197" s="973"/>
      <c r="QYD197" s="973"/>
      <c r="QYE197" s="973"/>
      <c r="QYF197" s="973"/>
      <c r="QYG197" s="973"/>
      <c r="QYH197" s="973"/>
      <c r="QYI197" s="973"/>
      <c r="QYJ197" s="973"/>
      <c r="QYK197" s="973"/>
      <c r="QYL197" s="973"/>
      <c r="QYM197" s="973"/>
      <c r="QYN197" s="973"/>
      <c r="QYO197" s="973"/>
      <c r="QYP197" s="973"/>
      <c r="QYQ197" s="973"/>
      <c r="QYR197" s="973"/>
      <c r="QYS197" s="973"/>
      <c r="QYT197" s="973"/>
      <c r="QYU197" s="973"/>
      <c r="QYV197" s="973"/>
      <c r="QYW197" s="973"/>
      <c r="QYX197" s="973"/>
      <c r="QYY197" s="973"/>
      <c r="QYZ197" s="973"/>
      <c r="QZA197" s="973"/>
      <c r="QZB197" s="973"/>
      <c r="QZC197" s="973"/>
      <c r="QZD197" s="973"/>
      <c r="QZE197" s="973"/>
      <c r="QZF197" s="973"/>
      <c r="QZG197" s="973"/>
      <c r="QZH197" s="973"/>
      <c r="QZI197" s="973"/>
      <c r="QZJ197" s="973"/>
      <c r="QZK197" s="973"/>
      <c r="QZL197" s="973"/>
      <c r="QZM197" s="973"/>
      <c r="QZN197" s="973"/>
      <c r="QZO197" s="973"/>
      <c r="QZP197" s="973"/>
      <c r="QZQ197" s="973"/>
      <c r="QZR197" s="973"/>
      <c r="QZS197" s="973"/>
      <c r="QZT197" s="973"/>
      <c r="QZU197" s="973"/>
      <c r="QZV197" s="973"/>
      <c r="QZW197" s="973"/>
      <c r="QZX197" s="973"/>
      <c r="QZY197" s="973"/>
      <c r="QZZ197" s="973"/>
      <c r="RAA197" s="973"/>
      <c r="RAB197" s="973"/>
      <c r="RAC197" s="973"/>
      <c r="RAD197" s="973"/>
      <c r="RAE197" s="973"/>
      <c r="RAF197" s="973"/>
      <c r="RAG197" s="973"/>
      <c r="RAH197" s="973"/>
      <c r="RAI197" s="973"/>
      <c r="RAJ197" s="973"/>
      <c r="RAK197" s="973"/>
      <c r="RAL197" s="973"/>
      <c r="RAM197" s="973"/>
      <c r="RAN197" s="973"/>
      <c r="RAO197" s="973"/>
      <c r="RAP197" s="973"/>
      <c r="RAQ197" s="973"/>
      <c r="RAR197" s="973"/>
      <c r="RAS197" s="973"/>
      <c r="RAT197" s="973"/>
      <c r="RAU197" s="973"/>
      <c r="RAV197" s="973"/>
      <c r="RAW197" s="973"/>
      <c r="RAX197" s="973"/>
      <c r="RAY197" s="973"/>
      <c r="RAZ197" s="973"/>
      <c r="RBA197" s="973"/>
      <c r="RBB197" s="973"/>
      <c r="RBC197" s="973"/>
      <c r="RBD197" s="973"/>
      <c r="RBE197" s="973"/>
      <c r="RBF197" s="973"/>
      <c r="RBG197" s="973"/>
      <c r="RBH197" s="973"/>
      <c r="RBI197" s="973"/>
      <c r="RBJ197" s="973"/>
      <c r="RBK197" s="973"/>
      <c r="RBL197" s="973"/>
      <c r="RBM197" s="973"/>
      <c r="RBN197" s="973"/>
      <c r="RBO197" s="973"/>
      <c r="RBP197" s="973"/>
      <c r="RBQ197" s="973"/>
      <c r="RBR197" s="973"/>
      <c r="RBS197" s="973"/>
      <c r="RBT197" s="973"/>
      <c r="RBU197" s="973"/>
      <c r="RBV197" s="973"/>
      <c r="RBW197" s="973"/>
      <c r="RBX197" s="973"/>
      <c r="RBY197" s="973"/>
      <c r="RBZ197" s="973"/>
      <c r="RCA197" s="973"/>
      <c r="RCB197" s="973"/>
      <c r="RCC197" s="973"/>
      <c r="RCD197" s="973"/>
      <c r="RCE197" s="973"/>
      <c r="RCF197" s="973"/>
      <c r="RCG197" s="973"/>
      <c r="RCH197" s="973"/>
      <c r="RCI197" s="973"/>
      <c r="RCJ197" s="973"/>
      <c r="RCK197" s="973"/>
      <c r="RCL197" s="973"/>
      <c r="RCM197" s="973"/>
      <c r="RCN197" s="973"/>
      <c r="RCO197" s="973"/>
      <c r="RCP197" s="973"/>
      <c r="RCQ197" s="973"/>
      <c r="RCR197" s="973"/>
      <c r="RCS197" s="973"/>
      <c r="RCT197" s="973"/>
      <c r="RCU197" s="973"/>
      <c r="RCV197" s="973"/>
      <c r="RCW197" s="973"/>
      <c r="RCX197" s="973"/>
      <c r="RCY197" s="973"/>
      <c r="RCZ197" s="973"/>
      <c r="RDA197" s="973"/>
      <c r="RDB197" s="973"/>
      <c r="RDC197" s="973"/>
      <c r="RDD197" s="973"/>
      <c r="RDE197" s="973"/>
      <c r="RDF197" s="973"/>
      <c r="RDG197" s="973"/>
      <c r="RDH197" s="973"/>
      <c r="RDI197" s="973"/>
      <c r="RDJ197" s="973"/>
      <c r="RDK197" s="973"/>
      <c r="RDL197" s="973"/>
      <c r="RDM197" s="973"/>
      <c r="RDN197" s="973"/>
      <c r="RDO197" s="973"/>
      <c r="RDP197" s="973"/>
      <c r="RDQ197" s="973"/>
      <c r="RDR197" s="973"/>
      <c r="RDS197" s="973"/>
      <c r="RDT197" s="973"/>
      <c r="RDU197" s="973"/>
      <c r="RDV197" s="973"/>
      <c r="RDW197" s="973"/>
      <c r="RDX197" s="973"/>
      <c r="RDY197" s="973"/>
      <c r="RDZ197" s="973"/>
      <c r="REA197" s="973"/>
      <c r="REB197" s="973"/>
      <c r="REC197" s="973"/>
      <c r="RED197" s="973"/>
      <c r="REE197" s="973"/>
      <c r="REF197" s="973"/>
      <c r="REG197" s="973"/>
      <c r="REH197" s="973"/>
      <c r="REI197" s="973"/>
      <c r="REJ197" s="973"/>
      <c r="REK197" s="973"/>
      <c r="REL197" s="973"/>
      <c r="REM197" s="973"/>
      <c r="REN197" s="973"/>
      <c r="REO197" s="973"/>
      <c r="REP197" s="973"/>
      <c r="REQ197" s="973"/>
      <c r="RER197" s="973"/>
      <c r="RES197" s="973"/>
      <c r="RET197" s="973"/>
      <c r="REU197" s="973"/>
      <c r="REV197" s="973"/>
      <c r="REW197" s="973"/>
      <c r="REX197" s="973"/>
      <c r="REY197" s="973"/>
      <c r="REZ197" s="973"/>
      <c r="RFA197" s="973"/>
      <c r="RFB197" s="973"/>
      <c r="RFC197" s="973"/>
      <c r="RFD197" s="973"/>
      <c r="RFE197" s="973"/>
      <c r="RFF197" s="973"/>
      <c r="RFG197" s="973"/>
      <c r="RFH197" s="973"/>
      <c r="RFI197" s="973"/>
      <c r="RFJ197" s="973"/>
      <c r="RFK197" s="973"/>
      <c r="RFL197" s="973"/>
      <c r="RFM197" s="973"/>
      <c r="RFN197" s="973"/>
      <c r="RFO197" s="973"/>
      <c r="RFP197" s="973"/>
      <c r="RFQ197" s="973"/>
      <c r="RFR197" s="973"/>
      <c r="RFS197" s="973"/>
      <c r="RFT197" s="973"/>
      <c r="RFU197" s="973"/>
      <c r="RFV197" s="973"/>
      <c r="RFW197" s="973"/>
      <c r="RFX197" s="973"/>
      <c r="RFY197" s="973"/>
      <c r="RFZ197" s="973"/>
      <c r="RGA197" s="973"/>
      <c r="RGB197" s="973"/>
      <c r="RGC197" s="973"/>
      <c r="RGD197" s="973"/>
      <c r="RGE197" s="973"/>
      <c r="RGF197" s="973"/>
      <c r="RGG197" s="973"/>
      <c r="RGH197" s="973"/>
      <c r="RGI197" s="973"/>
      <c r="RGJ197" s="973"/>
      <c r="RGK197" s="973"/>
      <c r="RGL197" s="973"/>
      <c r="RGM197" s="973"/>
      <c r="RGN197" s="973"/>
      <c r="RGO197" s="973"/>
      <c r="RGP197" s="973"/>
      <c r="RGQ197" s="973"/>
      <c r="RGR197" s="973"/>
      <c r="RGS197" s="973"/>
      <c r="RGT197" s="973"/>
      <c r="RGU197" s="973"/>
      <c r="RGV197" s="973"/>
      <c r="RGW197" s="973"/>
      <c r="RGX197" s="973"/>
      <c r="RGY197" s="973"/>
      <c r="RGZ197" s="973"/>
      <c r="RHA197" s="973"/>
      <c r="RHB197" s="973"/>
      <c r="RHC197" s="973"/>
      <c r="RHD197" s="973"/>
      <c r="RHE197" s="973"/>
      <c r="RHF197" s="973"/>
      <c r="RHG197" s="973"/>
      <c r="RHH197" s="973"/>
      <c r="RHI197" s="973"/>
      <c r="RHJ197" s="973"/>
      <c r="RHK197" s="973"/>
      <c r="RHL197" s="973"/>
      <c r="RHM197" s="973"/>
      <c r="RHN197" s="973"/>
      <c r="RHO197" s="973"/>
      <c r="RHP197" s="973"/>
      <c r="RHQ197" s="973"/>
      <c r="RHR197" s="973"/>
      <c r="RHS197" s="973"/>
      <c r="RHT197" s="973"/>
      <c r="RHU197" s="973"/>
      <c r="RHV197" s="973"/>
      <c r="RHW197" s="973"/>
      <c r="RHX197" s="973"/>
      <c r="RHY197" s="973"/>
      <c r="RHZ197" s="973"/>
      <c r="RIA197" s="973"/>
      <c r="RIB197" s="973"/>
      <c r="RIC197" s="973"/>
      <c r="RID197" s="973"/>
      <c r="RIE197" s="973"/>
      <c r="RIF197" s="973"/>
      <c r="RIG197" s="973"/>
      <c r="RIH197" s="973"/>
      <c r="RII197" s="973"/>
      <c r="RIJ197" s="973"/>
      <c r="RIK197" s="973"/>
      <c r="RIL197" s="973"/>
      <c r="RIM197" s="973"/>
      <c r="RIN197" s="973"/>
      <c r="RIO197" s="973"/>
      <c r="RIP197" s="973"/>
      <c r="RIQ197" s="973"/>
      <c r="RIR197" s="973"/>
      <c r="RIS197" s="973"/>
      <c r="RIT197" s="973"/>
      <c r="RIU197" s="973"/>
      <c r="RIV197" s="973"/>
      <c r="RIW197" s="973"/>
      <c r="RIX197" s="973"/>
      <c r="RIY197" s="973"/>
      <c r="RIZ197" s="973"/>
      <c r="RJA197" s="973"/>
      <c r="RJB197" s="973"/>
      <c r="RJC197" s="973"/>
      <c r="RJD197" s="973"/>
      <c r="RJE197" s="973"/>
      <c r="RJF197" s="973"/>
      <c r="RJG197" s="973"/>
      <c r="RJH197" s="973"/>
      <c r="RJI197" s="973"/>
      <c r="RJJ197" s="973"/>
      <c r="RJK197" s="973"/>
      <c r="RJL197" s="973"/>
      <c r="RJM197" s="973"/>
      <c r="RJN197" s="973"/>
      <c r="RJO197" s="973"/>
      <c r="RJP197" s="973"/>
      <c r="RJQ197" s="973"/>
      <c r="RJR197" s="973"/>
      <c r="RJS197" s="973"/>
      <c r="RJT197" s="973"/>
      <c r="RJU197" s="973"/>
      <c r="RJV197" s="973"/>
      <c r="RJW197" s="973"/>
      <c r="RJX197" s="973"/>
      <c r="RJY197" s="973"/>
      <c r="RJZ197" s="973"/>
      <c r="RKA197" s="973"/>
      <c r="RKB197" s="973"/>
      <c r="RKC197" s="973"/>
      <c r="RKD197" s="973"/>
      <c r="RKE197" s="973"/>
      <c r="RKF197" s="973"/>
      <c r="RKG197" s="973"/>
      <c r="RKH197" s="973"/>
      <c r="RKI197" s="973"/>
      <c r="RKJ197" s="973"/>
      <c r="RKK197" s="973"/>
      <c r="RKL197" s="973"/>
      <c r="RKM197" s="973"/>
      <c r="RKN197" s="973"/>
      <c r="RKO197" s="973"/>
      <c r="RKP197" s="973"/>
      <c r="RKQ197" s="973"/>
      <c r="RKR197" s="973"/>
      <c r="RKS197" s="973"/>
      <c r="RKT197" s="973"/>
      <c r="RKU197" s="973"/>
      <c r="RKV197" s="973"/>
      <c r="RKW197" s="973"/>
      <c r="RKX197" s="973"/>
      <c r="RKY197" s="973"/>
      <c r="RKZ197" s="973"/>
      <c r="RLA197" s="973"/>
      <c r="RLB197" s="973"/>
      <c r="RLC197" s="973"/>
      <c r="RLD197" s="973"/>
      <c r="RLE197" s="973"/>
      <c r="RLF197" s="973"/>
      <c r="RLG197" s="973"/>
      <c r="RLH197" s="973"/>
      <c r="RLI197" s="973"/>
      <c r="RLJ197" s="973"/>
      <c r="RLK197" s="973"/>
      <c r="RLL197" s="973"/>
      <c r="RLM197" s="973"/>
      <c r="RLN197" s="973"/>
      <c r="RLO197" s="973"/>
      <c r="RLP197" s="973"/>
      <c r="RLQ197" s="973"/>
      <c r="RLR197" s="973"/>
      <c r="RLS197" s="973"/>
      <c r="RLT197" s="973"/>
      <c r="RLU197" s="973"/>
      <c r="RLV197" s="973"/>
      <c r="RLW197" s="973"/>
      <c r="RLX197" s="973"/>
      <c r="RLY197" s="973"/>
      <c r="RLZ197" s="973"/>
      <c r="RMA197" s="973"/>
      <c r="RMB197" s="973"/>
      <c r="RMC197" s="973"/>
      <c r="RMD197" s="973"/>
      <c r="RME197" s="973"/>
      <c r="RMF197" s="973"/>
      <c r="RMG197" s="973"/>
      <c r="RMH197" s="973"/>
      <c r="RMI197" s="973"/>
      <c r="RMJ197" s="973"/>
      <c r="RMK197" s="973"/>
      <c r="RML197" s="973"/>
      <c r="RMM197" s="973"/>
      <c r="RMN197" s="973"/>
      <c r="RMO197" s="973"/>
      <c r="RMP197" s="973"/>
      <c r="RMQ197" s="973"/>
      <c r="RMR197" s="973"/>
      <c r="RMS197" s="973"/>
      <c r="RMT197" s="973"/>
      <c r="RMU197" s="973"/>
      <c r="RMV197" s="973"/>
      <c r="RMW197" s="973"/>
      <c r="RMX197" s="973"/>
      <c r="RMY197" s="973"/>
      <c r="RMZ197" s="973"/>
      <c r="RNA197" s="973"/>
      <c r="RNB197" s="973"/>
      <c r="RNC197" s="973"/>
      <c r="RND197" s="973"/>
      <c r="RNE197" s="973"/>
      <c r="RNF197" s="973"/>
      <c r="RNG197" s="973"/>
      <c r="RNH197" s="973"/>
      <c r="RNI197" s="973"/>
      <c r="RNJ197" s="973"/>
      <c r="RNK197" s="973"/>
      <c r="RNL197" s="973"/>
      <c r="RNM197" s="973"/>
      <c r="RNN197" s="973"/>
      <c r="RNO197" s="973"/>
      <c r="RNP197" s="973"/>
      <c r="RNQ197" s="973"/>
      <c r="RNR197" s="973"/>
      <c r="RNS197" s="973"/>
      <c r="RNT197" s="973"/>
      <c r="RNU197" s="973"/>
      <c r="RNV197" s="973"/>
      <c r="RNW197" s="973"/>
      <c r="RNX197" s="973"/>
      <c r="RNY197" s="973"/>
      <c r="RNZ197" s="973"/>
      <c r="ROA197" s="973"/>
      <c r="ROB197" s="973"/>
      <c r="ROC197" s="973"/>
      <c r="ROD197" s="973"/>
      <c r="ROE197" s="973"/>
      <c r="ROF197" s="973"/>
      <c r="ROG197" s="973"/>
      <c r="ROH197" s="973"/>
      <c r="ROI197" s="973"/>
      <c r="ROJ197" s="973"/>
      <c r="ROK197" s="973"/>
      <c r="ROL197" s="973"/>
      <c r="ROM197" s="973"/>
      <c r="RON197" s="973"/>
      <c r="ROO197" s="973"/>
      <c r="ROP197" s="973"/>
      <c r="ROQ197" s="973"/>
      <c r="ROR197" s="973"/>
      <c r="ROS197" s="973"/>
      <c r="ROT197" s="973"/>
      <c r="ROU197" s="973"/>
      <c r="ROV197" s="973"/>
      <c r="ROW197" s="973"/>
      <c r="ROX197" s="973"/>
      <c r="ROY197" s="973"/>
      <c r="ROZ197" s="973"/>
      <c r="RPA197" s="973"/>
      <c r="RPB197" s="973"/>
      <c r="RPC197" s="973"/>
      <c r="RPD197" s="973"/>
      <c r="RPE197" s="973"/>
      <c r="RPF197" s="973"/>
      <c r="RPG197" s="973"/>
      <c r="RPH197" s="973"/>
      <c r="RPI197" s="973"/>
      <c r="RPJ197" s="973"/>
      <c r="RPK197" s="973"/>
      <c r="RPL197" s="973"/>
      <c r="RPM197" s="973"/>
      <c r="RPN197" s="973"/>
      <c r="RPO197" s="973"/>
      <c r="RPP197" s="973"/>
      <c r="RPQ197" s="973"/>
      <c r="RPR197" s="973"/>
      <c r="RPS197" s="973"/>
      <c r="RPT197" s="973"/>
      <c r="RPU197" s="973"/>
      <c r="RPV197" s="973"/>
      <c r="RPW197" s="973"/>
      <c r="RPX197" s="973"/>
      <c r="RPY197" s="973"/>
      <c r="RPZ197" s="973"/>
      <c r="RQA197" s="973"/>
      <c r="RQB197" s="973"/>
      <c r="RQC197" s="973"/>
      <c r="RQD197" s="973"/>
      <c r="RQE197" s="973"/>
      <c r="RQF197" s="973"/>
      <c r="RQG197" s="973"/>
      <c r="RQH197" s="973"/>
      <c r="RQI197" s="973"/>
      <c r="RQJ197" s="973"/>
      <c r="RQK197" s="973"/>
      <c r="RQL197" s="973"/>
      <c r="RQM197" s="973"/>
      <c r="RQN197" s="973"/>
      <c r="RQO197" s="973"/>
      <c r="RQP197" s="973"/>
      <c r="RQQ197" s="973"/>
      <c r="RQR197" s="973"/>
      <c r="RQS197" s="973"/>
      <c r="RQT197" s="973"/>
      <c r="RQU197" s="973"/>
      <c r="RQV197" s="973"/>
      <c r="RQW197" s="973"/>
      <c r="RQX197" s="973"/>
      <c r="RQY197" s="973"/>
      <c r="RQZ197" s="973"/>
      <c r="RRA197" s="973"/>
      <c r="RRB197" s="973"/>
      <c r="RRC197" s="973"/>
      <c r="RRD197" s="973"/>
      <c r="RRE197" s="973"/>
      <c r="RRF197" s="973"/>
      <c r="RRG197" s="973"/>
      <c r="RRH197" s="973"/>
      <c r="RRI197" s="973"/>
      <c r="RRJ197" s="973"/>
      <c r="RRK197" s="973"/>
      <c r="RRL197" s="973"/>
      <c r="RRM197" s="973"/>
      <c r="RRN197" s="973"/>
      <c r="RRO197" s="973"/>
      <c r="RRP197" s="973"/>
      <c r="RRQ197" s="973"/>
      <c r="RRR197" s="973"/>
      <c r="RRS197" s="973"/>
      <c r="RRT197" s="973"/>
      <c r="RRU197" s="973"/>
      <c r="RRV197" s="973"/>
      <c r="RRW197" s="973"/>
      <c r="RRX197" s="973"/>
      <c r="RRY197" s="973"/>
      <c r="RRZ197" s="973"/>
      <c r="RSA197" s="973"/>
      <c r="RSB197" s="973"/>
      <c r="RSC197" s="973"/>
      <c r="RSD197" s="973"/>
      <c r="RSE197" s="973"/>
      <c r="RSF197" s="973"/>
      <c r="RSG197" s="973"/>
      <c r="RSH197" s="973"/>
      <c r="RSI197" s="973"/>
      <c r="RSJ197" s="973"/>
      <c r="RSK197" s="973"/>
      <c r="RSL197" s="973"/>
      <c r="RSM197" s="973"/>
      <c r="RSN197" s="973"/>
      <c r="RSO197" s="973"/>
      <c r="RSP197" s="973"/>
      <c r="RSQ197" s="973"/>
      <c r="RSR197" s="973"/>
      <c r="RSS197" s="973"/>
      <c r="RST197" s="973"/>
      <c r="RSU197" s="973"/>
      <c r="RSV197" s="973"/>
      <c r="RSW197" s="973"/>
      <c r="RSX197" s="973"/>
      <c r="RSY197" s="973"/>
      <c r="RSZ197" s="973"/>
      <c r="RTA197" s="973"/>
      <c r="RTB197" s="973"/>
      <c r="RTC197" s="973"/>
      <c r="RTD197" s="973"/>
      <c r="RTE197" s="973"/>
      <c r="RTF197" s="973"/>
      <c r="RTG197" s="973"/>
      <c r="RTH197" s="973"/>
      <c r="RTI197" s="973"/>
      <c r="RTJ197" s="973"/>
      <c r="RTK197" s="973"/>
      <c r="RTL197" s="973"/>
      <c r="RTM197" s="973"/>
      <c r="RTN197" s="973"/>
      <c r="RTO197" s="973"/>
      <c r="RTP197" s="973"/>
      <c r="RTQ197" s="973"/>
      <c r="RTR197" s="973"/>
      <c r="RTS197" s="973"/>
      <c r="RTT197" s="973"/>
      <c r="RTU197" s="973"/>
      <c r="RTV197" s="973"/>
      <c r="RTW197" s="973"/>
      <c r="RTX197" s="973"/>
      <c r="RTY197" s="973"/>
      <c r="RTZ197" s="973"/>
      <c r="RUA197" s="973"/>
      <c r="RUB197" s="973"/>
      <c r="RUC197" s="973"/>
      <c r="RUD197" s="973"/>
      <c r="RUE197" s="973"/>
      <c r="RUF197" s="973"/>
      <c r="RUG197" s="973"/>
      <c r="RUH197" s="973"/>
      <c r="RUI197" s="973"/>
      <c r="RUJ197" s="973"/>
      <c r="RUK197" s="973"/>
      <c r="RUL197" s="973"/>
      <c r="RUM197" s="973"/>
      <c r="RUN197" s="973"/>
      <c r="RUO197" s="973"/>
      <c r="RUP197" s="973"/>
      <c r="RUQ197" s="973"/>
      <c r="RUR197" s="973"/>
      <c r="RUS197" s="973"/>
      <c r="RUT197" s="973"/>
      <c r="RUU197" s="973"/>
      <c r="RUV197" s="973"/>
      <c r="RUW197" s="973"/>
      <c r="RUX197" s="973"/>
      <c r="RUY197" s="973"/>
      <c r="RUZ197" s="973"/>
      <c r="RVA197" s="973"/>
      <c r="RVB197" s="973"/>
      <c r="RVC197" s="973"/>
      <c r="RVD197" s="973"/>
      <c r="RVE197" s="973"/>
      <c r="RVF197" s="973"/>
      <c r="RVG197" s="973"/>
      <c r="RVH197" s="973"/>
      <c r="RVI197" s="973"/>
      <c r="RVJ197" s="973"/>
      <c r="RVK197" s="973"/>
      <c r="RVL197" s="973"/>
      <c r="RVM197" s="973"/>
      <c r="RVN197" s="973"/>
      <c r="RVO197" s="973"/>
      <c r="RVP197" s="973"/>
      <c r="RVQ197" s="973"/>
      <c r="RVR197" s="973"/>
      <c r="RVS197" s="973"/>
      <c r="RVT197" s="973"/>
      <c r="RVU197" s="973"/>
      <c r="RVV197" s="973"/>
      <c r="RVW197" s="973"/>
      <c r="RVX197" s="973"/>
      <c r="RVY197" s="973"/>
      <c r="RVZ197" s="973"/>
      <c r="RWA197" s="973"/>
      <c r="RWB197" s="973"/>
      <c r="RWC197" s="973"/>
      <c r="RWD197" s="973"/>
      <c r="RWE197" s="973"/>
      <c r="RWF197" s="973"/>
      <c r="RWG197" s="973"/>
      <c r="RWH197" s="973"/>
      <c r="RWI197" s="973"/>
      <c r="RWJ197" s="973"/>
      <c r="RWK197" s="973"/>
      <c r="RWL197" s="973"/>
      <c r="RWM197" s="973"/>
      <c r="RWN197" s="973"/>
      <c r="RWO197" s="973"/>
      <c r="RWP197" s="973"/>
      <c r="RWQ197" s="973"/>
      <c r="RWR197" s="973"/>
      <c r="RWS197" s="973"/>
      <c r="RWT197" s="973"/>
      <c r="RWU197" s="973"/>
      <c r="RWV197" s="973"/>
      <c r="RWW197" s="973"/>
      <c r="RWX197" s="973"/>
      <c r="RWY197" s="973"/>
      <c r="RWZ197" s="973"/>
      <c r="RXA197" s="973"/>
      <c r="RXB197" s="973"/>
      <c r="RXC197" s="973"/>
      <c r="RXD197" s="973"/>
      <c r="RXE197" s="973"/>
      <c r="RXF197" s="973"/>
      <c r="RXG197" s="973"/>
      <c r="RXH197" s="973"/>
      <c r="RXI197" s="973"/>
      <c r="RXJ197" s="973"/>
      <c r="RXK197" s="973"/>
      <c r="RXL197" s="973"/>
      <c r="RXM197" s="973"/>
      <c r="RXN197" s="973"/>
      <c r="RXO197" s="973"/>
      <c r="RXP197" s="973"/>
      <c r="RXQ197" s="973"/>
      <c r="RXR197" s="973"/>
      <c r="RXS197" s="973"/>
      <c r="RXT197" s="973"/>
      <c r="RXU197" s="973"/>
      <c r="RXV197" s="973"/>
      <c r="RXW197" s="973"/>
      <c r="RXX197" s="973"/>
      <c r="RXY197" s="973"/>
      <c r="RXZ197" s="973"/>
      <c r="RYA197" s="973"/>
      <c r="RYB197" s="973"/>
      <c r="RYC197" s="973"/>
      <c r="RYD197" s="973"/>
      <c r="RYE197" s="973"/>
      <c r="RYF197" s="973"/>
      <c r="RYG197" s="973"/>
      <c r="RYH197" s="973"/>
      <c r="RYI197" s="973"/>
      <c r="RYJ197" s="973"/>
      <c r="RYK197" s="973"/>
      <c r="RYL197" s="973"/>
      <c r="RYM197" s="973"/>
      <c r="RYN197" s="973"/>
      <c r="RYO197" s="973"/>
      <c r="RYP197" s="973"/>
      <c r="RYQ197" s="973"/>
      <c r="RYR197" s="973"/>
      <c r="RYS197" s="973"/>
      <c r="RYT197" s="973"/>
      <c r="RYU197" s="973"/>
      <c r="RYV197" s="973"/>
      <c r="RYW197" s="973"/>
      <c r="RYX197" s="973"/>
      <c r="RYY197" s="973"/>
      <c r="RYZ197" s="973"/>
      <c r="RZA197" s="973"/>
      <c r="RZB197" s="973"/>
      <c r="RZC197" s="973"/>
      <c r="RZD197" s="973"/>
      <c r="RZE197" s="973"/>
      <c r="RZF197" s="973"/>
      <c r="RZG197" s="973"/>
      <c r="RZH197" s="973"/>
      <c r="RZI197" s="973"/>
      <c r="RZJ197" s="973"/>
      <c r="RZK197" s="973"/>
      <c r="RZL197" s="973"/>
      <c r="RZM197" s="973"/>
      <c r="RZN197" s="973"/>
      <c r="RZO197" s="973"/>
      <c r="RZP197" s="973"/>
      <c r="RZQ197" s="973"/>
      <c r="RZR197" s="973"/>
      <c r="RZS197" s="973"/>
      <c r="RZT197" s="973"/>
      <c r="RZU197" s="973"/>
      <c r="RZV197" s="973"/>
      <c r="RZW197" s="973"/>
      <c r="RZX197" s="973"/>
      <c r="RZY197" s="973"/>
      <c r="RZZ197" s="973"/>
      <c r="SAA197" s="973"/>
      <c r="SAB197" s="973"/>
      <c r="SAC197" s="973"/>
      <c r="SAD197" s="973"/>
      <c r="SAE197" s="973"/>
      <c r="SAF197" s="973"/>
      <c r="SAG197" s="973"/>
      <c r="SAH197" s="973"/>
      <c r="SAI197" s="973"/>
      <c r="SAJ197" s="973"/>
      <c r="SAK197" s="973"/>
      <c r="SAL197" s="973"/>
      <c r="SAM197" s="973"/>
      <c r="SAN197" s="973"/>
      <c r="SAO197" s="973"/>
      <c r="SAP197" s="973"/>
      <c r="SAQ197" s="973"/>
      <c r="SAR197" s="973"/>
      <c r="SAS197" s="973"/>
      <c r="SAT197" s="973"/>
      <c r="SAU197" s="973"/>
      <c r="SAV197" s="973"/>
      <c r="SAW197" s="973"/>
      <c r="SAX197" s="973"/>
      <c r="SAY197" s="973"/>
      <c r="SAZ197" s="973"/>
      <c r="SBA197" s="973"/>
      <c r="SBB197" s="973"/>
      <c r="SBC197" s="973"/>
      <c r="SBD197" s="973"/>
      <c r="SBE197" s="973"/>
      <c r="SBF197" s="973"/>
      <c r="SBG197" s="973"/>
      <c r="SBH197" s="973"/>
      <c r="SBI197" s="973"/>
      <c r="SBJ197" s="973"/>
      <c r="SBK197" s="973"/>
      <c r="SBL197" s="973"/>
      <c r="SBM197" s="973"/>
      <c r="SBN197" s="973"/>
      <c r="SBO197" s="973"/>
      <c r="SBP197" s="973"/>
      <c r="SBQ197" s="973"/>
      <c r="SBR197" s="973"/>
      <c r="SBS197" s="973"/>
      <c r="SBT197" s="973"/>
      <c r="SBU197" s="973"/>
      <c r="SBV197" s="973"/>
      <c r="SBW197" s="973"/>
      <c r="SBX197" s="973"/>
      <c r="SBY197" s="973"/>
      <c r="SBZ197" s="973"/>
      <c r="SCA197" s="973"/>
      <c r="SCB197" s="973"/>
      <c r="SCC197" s="973"/>
      <c r="SCD197" s="973"/>
      <c r="SCE197" s="973"/>
      <c r="SCF197" s="973"/>
      <c r="SCG197" s="973"/>
      <c r="SCH197" s="973"/>
      <c r="SCI197" s="973"/>
      <c r="SCJ197" s="973"/>
      <c r="SCK197" s="973"/>
      <c r="SCL197" s="973"/>
      <c r="SCM197" s="973"/>
      <c r="SCN197" s="973"/>
      <c r="SCO197" s="973"/>
      <c r="SCP197" s="973"/>
      <c r="SCQ197" s="973"/>
      <c r="SCR197" s="973"/>
      <c r="SCS197" s="973"/>
      <c r="SCT197" s="973"/>
      <c r="SCU197" s="973"/>
      <c r="SCV197" s="973"/>
      <c r="SCW197" s="973"/>
      <c r="SCX197" s="973"/>
      <c r="SCY197" s="973"/>
      <c r="SCZ197" s="973"/>
      <c r="SDA197" s="973"/>
      <c r="SDB197" s="973"/>
      <c r="SDC197" s="973"/>
      <c r="SDD197" s="973"/>
      <c r="SDE197" s="973"/>
      <c r="SDF197" s="973"/>
      <c r="SDG197" s="973"/>
      <c r="SDH197" s="973"/>
      <c r="SDI197" s="973"/>
      <c r="SDJ197" s="973"/>
      <c r="SDK197" s="973"/>
      <c r="SDL197" s="973"/>
      <c r="SDM197" s="973"/>
      <c r="SDN197" s="973"/>
      <c r="SDO197" s="973"/>
      <c r="SDP197" s="973"/>
      <c r="SDQ197" s="973"/>
      <c r="SDR197" s="973"/>
      <c r="SDS197" s="973"/>
      <c r="SDT197" s="973"/>
      <c r="SDU197" s="973"/>
      <c r="SDV197" s="973"/>
      <c r="SDW197" s="973"/>
      <c r="SDX197" s="973"/>
      <c r="SDY197" s="973"/>
      <c r="SDZ197" s="973"/>
      <c r="SEA197" s="973"/>
      <c r="SEB197" s="973"/>
      <c r="SEC197" s="973"/>
      <c r="SED197" s="973"/>
      <c r="SEE197" s="973"/>
      <c r="SEF197" s="973"/>
      <c r="SEG197" s="973"/>
      <c r="SEH197" s="973"/>
      <c r="SEI197" s="973"/>
      <c r="SEJ197" s="973"/>
      <c r="SEK197" s="973"/>
      <c r="SEL197" s="973"/>
      <c r="SEM197" s="973"/>
      <c r="SEN197" s="973"/>
      <c r="SEO197" s="973"/>
      <c r="SEP197" s="973"/>
      <c r="SEQ197" s="973"/>
      <c r="SER197" s="973"/>
      <c r="SES197" s="973"/>
      <c r="SET197" s="973"/>
      <c r="SEU197" s="973"/>
      <c r="SEV197" s="973"/>
      <c r="SEW197" s="973"/>
      <c r="SEX197" s="973"/>
      <c r="SEY197" s="973"/>
      <c r="SEZ197" s="973"/>
      <c r="SFA197" s="973"/>
      <c r="SFB197" s="973"/>
      <c r="SFC197" s="973"/>
      <c r="SFD197" s="973"/>
      <c r="SFE197" s="973"/>
      <c r="SFF197" s="973"/>
      <c r="SFG197" s="973"/>
      <c r="SFH197" s="973"/>
      <c r="SFI197" s="973"/>
      <c r="SFJ197" s="973"/>
      <c r="SFK197" s="973"/>
      <c r="SFL197" s="973"/>
      <c r="SFM197" s="973"/>
      <c r="SFN197" s="973"/>
      <c r="SFO197" s="973"/>
      <c r="SFP197" s="973"/>
      <c r="SFQ197" s="973"/>
      <c r="SFR197" s="973"/>
      <c r="SFS197" s="973"/>
      <c r="SFT197" s="973"/>
      <c r="SFU197" s="973"/>
      <c r="SFV197" s="973"/>
      <c r="SFW197" s="973"/>
      <c r="SFX197" s="973"/>
      <c r="SFY197" s="973"/>
      <c r="SFZ197" s="973"/>
      <c r="SGA197" s="973"/>
      <c r="SGB197" s="973"/>
      <c r="SGC197" s="973"/>
      <c r="SGD197" s="973"/>
      <c r="SGE197" s="973"/>
      <c r="SGF197" s="973"/>
      <c r="SGG197" s="973"/>
      <c r="SGH197" s="973"/>
      <c r="SGI197" s="973"/>
      <c r="SGJ197" s="973"/>
      <c r="SGK197" s="973"/>
      <c r="SGL197" s="973"/>
      <c r="SGM197" s="973"/>
      <c r="SGN197" s="973"/>
      <c r="SGO197" s="973"/>
      <c r="SGP197" s="973"/>
      <c r="SGQ197" s="973"/>
      <c r="SGR197" s="973"/>
      <c r="SGS197" s="973"/>
      <c r="SGT197" s="973"/>
      <c r="SGU197" s="973"/>
      <c r="SGV197" s="973"/>
      <c r="SGW197" s="973"/>
      <c r="SGX197" s="973"/>
      <c r="SGY197" s="973"/>
      <c r="SGZ197" s="973"/>
      <c r="SHA197" s="973"/>
      <c r="SHB197" s="973"/>
      <c r="SHC197" s="973"/>
      <c r="SHD197" s="973"/>
      <c r="SHE197" s="973"/>
      <c r="SHF197" s="973"/>
      <c r="SHG197" s="973"/>
      <c r="SHH197" s="973"/>
      <c r="SHI197" s="973"/>
      <c r="SHJ197" s="973"/>
      <c r="SHK197" s="973"/>
      <c r="SHL197" s="973"/>
      <c r="SHM197" s="973"/>
      <c r="SHN197" s="973"/>
      <c r="SHO197" s="973"/>
      <c r="SHP197" s="973"/>
      <c r="SHQ197" s="973"/>
      <c r="SHR197" s="973"/>
      <c r="SHS197" s="973"/>
      <c r="SHT197" s="973"/>
      <c r="SHU197" s="973"/>
      <c r="SHV197" s="973"/>
      <c r="SHW197" s="973"/>
      <c r="SHX197" s="973"/>
      <c r="SHY197" s="973"/>
      <c r="SHZ197" s="973"/>
      <c r="SIA197" s="973"/>
      <c r="SIB197" s="973"/>
      <c r="SIC197" s="973"/>
      <c r="SID197" s="973"/>
      <c r="SIE197" s="973"/>
      <c r="SIF197" s="973"/>
      <c r="SIG197" s="973"/>
      <c r="SIH197" s="973"/>
      <c r="SII197" s="973"/>
      <c r="SIJ197" s="973"/>
      <c r="SIK197" s="973"/>
      <c r="SIL197" s="973"/>
      <c r="SIM197" s="973"/>
      <c r="SIN197" s="973"/>
      <c r="SIO197" s="973"/>
      <c r="SIP197" s="973"/>
      <c r="SIQ197" s="973"/>
      <c r="SIR197" s="973"/>
      <c r="SIS197" s="973"/>
      <c r="SIT197" s="973"/>
      <c r="SIU197" s="973"/>
      <c r="SIV197" s="973"/>
      <c r="SIW197" s="973"/>
      <c r="SIX197" s="973"/>
      <c r="SIY197" s="973"/>
      <c r="SIZ197" s="973"/>
      <c r="SJA197" s="973"/>
      <c r="SJB197" s="973"/>
      <c r="SJC197" s="973"/>
      <c r="SJD197" s="973"/>
      <c r="SJE197" s="973"/>
      <c r="SJF197" s="973"/>
      <c r="SJG197" s="973"/>
      <c r="SJH197" s="973"/>
      <c r="SJI197" s="973"/>
      <c r="SJJ197" s="973"/>
      <c r="SJK197" s="973"/>
      <c r="SJL197" s="973"/>
      <c r="SJM197" s="973"/>
      <c r="SJN197" s="973"/>
      <c r="SJO197" s="973"/>
      <c r="SJP197" s="973"/>
      <c r="SJQ197" s="973"/>
      <c r="SJR197" s="973"/>
      <c r="SJS197" s="973"/>
      <c r="SJT197" s="973"/>
      <c r="SJU197" s="973"/>
      <c r="SJV197" s="973"/>
      <c r="SJW197" s="973"/>
      <c r="SJX197" s="973"/>
      <c r="SJY197" s="973"/>
      <c r="SJZ197" s="973"/>
      <c r="SKA197" s="973"/>
      <c r="SKB197" s="973"/>
      <c r="SKC197" s="973"/>
      <c r="SKD197" s="973"/>
      <c r="SKE197" s="973"/>
      <c r="SKF197" s="973"/>
      <c r="SKG197" s="973"/>
      <c r="SKH197" s="973"/>
      <c r="SKI197" s="973"/>
      <c r="SKJ197" s="973"/>
      <c r="SKK197" s="973"/>
      <c r="SKL197" s="973"/>
      <c r="SKM197" s="973"/>
      <c r="SKN197" s="973"/>
      <c r="SKO197" s="973"/>
      <c r="SKP197" s="973"/>
      <c r="SKQ197" s="973"/>
      <c r="SKR197" s="973"/>
      <c r="SKS197" s="973"/>
      <c r="SKT197" s="973"/>
      <c r="SKU197" s="973"/>
      <c r="SKV197" s="973"/>
      <c r="SKW197" s="973"/>
      <c r="SKX197" s="973"/>
      <c r="SKY197" s="973"/>
      <c r="SKZ197" s="973"/>
      <c r="SLA197" s="973"/>
      <c r="SLB197" s="973"/>
      <c r="SLC197" s="973"/>
      <c r="SLD197" s="973"/>
      <c r="SLE197" s="973"/>
      <c r="SLF197" s="973"/>
      <c r="SLG197" s="973"/>
      <c r="SLH197" s="973"/>
      <c r="SLI197" s="973"/>
      <c r="SLJ197" s="973"/>
      <c r="SLK197" s="973"/>
      <c r="SLL197" s="973"/>
      <c r="SLM197" s="973"/>
      <c r="SLN197" s="973"/>
      <c r="SLO197" s="973"/>
      <c r="SLP197" s="973"/>
      <c r="SLQ197" s="973"/>
      <c r="SLR197" s="973"/>
      <c r="SLS197" s="973"/>
      <c r="SLT197" s="973"/>
      <c r="SLU197" s="973"/>
      <c r="SLV197" s="973"/>
      <c r="SLW197" s="973"/>
      <c r="SLX197" s="973"/>
      <c r="SLY197" s="973"/>
      <c r="SLZ197" s="973"/>
      <c r="SMA197" s="973"/>
      <c r="SMB197" s="973"/>
      <c r="SMC197" s="973"/>
      <c r="SMD197" s="973"/>
      <c r="SME197" s="973"/>
      <c r="SMF197" s="973"/>
      <c r="SMG197" s="973"/>
      <c r="SMH197" s="973"/>
      <c r="SMI197" s="973"/>
      <c r="SMJ197" s="973"/>
      <c r="SMK197" s="973"/>
      <c r="SML197" s="973"/>
      <c r="SMM197" s="973"/>
      <c r="SMN197" s="973"/>
      <c r="SMO197" s="973"/>
      <c r="SMP197" s="973"/>
      <c r="SMQ197" s="973"/>
      <c r="SMR197" s="973"/>
      <c r="SMS197" s="973"/>
      <c r="SMT197" s="973"/>
      <c r="SMU197" s="973"/>
      <c r="SMV197" s="973"/>
      <c r="SMW197" s="973"/>
      <c r="SMX197" s="973"/>
      <c r="SMY197" s="973"/>
      <c r="SMZ197" s="973"/>
      <c r="SNA197" s="973"/>
      <c r="SNB197" s="973"/>
      <c r="SNC197" s="973"/>
      <c r="SND197" s="973"/>
      <c r="SNE197" s="973"/>
      <c r="SNF197" s="973"/>
      <c r="SNG197" s="973"/>
      <c r="SNH197" s="973"/>
      <c r="SNI197" s="973"/>
      <c r="SNJ197" s="973"/>
      <c r="SNK197" s="973"/>
      <c r="SNL197" s="973"/>
      <c r="SNM197" s="973"/>
      <c r="SNN197" s="973"/>
      <c r="SNO197" s="973"/>
      <c r="SNP197" s="973"/>
      <c r="SNQ197" s="973"/>
      <c r="SNR197" s="973"/>
      <c r="SNS197" s="973"/>
      <c r="SNT197" s="973"/>
      <c r="SNU197" s="973"/>
      <c r="SNV197" s="973"/>
      <c r="SNW197" s="973"/>
      <c r="SNX197" s="973"/>
      <c r="SNY197" s="973"/>
      <c r="SNZ197" s="973"/>
      <c r="SOA197" s="973"/>
      <c r="SOB197" s="973"/>
      <c r="SOC197" s="973"/>
      <c r="SOD197" s="973"/>
      <c r="SOE197" s="973"/>
      <c r="SOF197" s="973"/>
      <c r="SOG197" s="973"/>
      <c r="SOH197" s="973"/>
      <c r="SOI197" s="973"/>
      <c r="SOJ197" s="973"/>
      <c r="SOK197" s="973"/>
      <c r="SOL197" s="973"/>
      <c r="SOM197" s="973"/>
      <c r="SON197" s="973"/>
      <c r="SOO197" s="973"/>
      <c r="SOP197" s="973"/>
      <c r="SOQ197" s="973"/>
      <c r="SOR197" s="973"/>
      <c r="SOS197" s="973"/>
      <c r="SOT197" s="973"/>
      <c r="SOU197" s="973"/>
      <c r="SOV197" s="973"/>
      <c r="SOW197" s="973"/>
      <c r="SOX197" s="973"/>
      <c r="SOY197" s="973"/>
      <c r="SOZ197" s="973"/>
      <c r="SPA197" s="973"/>
      <c r="SPB197" s="973"/>
      <c r="SPC197" s="973"/>
      <c r="SPD197" s="973"/>
      <c r="SPE197" s="973"/>
      <c r="SPF197" s="973"/>
      <c r="SPG197" s="973"/>
      <c r="SPH197" s="973"/>
      <c r="SPI197" s="973"/>
      <c r="SPJ197" s="973"/>
      <c r="SPK197" s="973"/>
      <c r="SPL197" s="973"/>
      <c r="SPM197" s="973"/>
      <c r="SPN197" s="973"/>
      <c r="SPO197" s="973"/>
      <c r="SPP197" s="973"/>
      <c r="SPQ197" s="973"/>
      <c r="SPR197" s="973"/>
      <c r="SPS197" s="973"/>
      <c r="SPT197" s="973"/>
      <c r="SPU197" s="973"/>
      <c r="SPV197" s="973"/>
      <c r="SPW197" s="973"/>
      <c r="SPX197" s="973"/>
      <c r="SPY197" s="973"/>
      <c r="SPZ197" s="973"/>
      <c r="SQA197" s="973"/>
      <c r="SQB197" s="973"/>
      <c r="SQC197" s="973"/>
      <c r="SQD197" s="973"/>
      <c r="SQE197" s="973"/>
      <c r="SQF197" s="973"/>
      <c r="SQG197" s="973"/>
      <c r="SQH197" s="973"/>
      <c r="SQI197" s="973"/>
      <c r="SQJ197" s="973"/>
      <c r="SQK197" s="973"/>
      <c r="SQL197" s="973"/>
      <c r="SQM197" s="973"/>
      <c r="SQN197" s="973"/>
      <c r="SQO197" s="973"/>
      <c r="SQP197" s="973"/>
      <c r="SQQ197" s="973"/>
      <c r="SQR197" s="973"/>
      <c r="SQS197" s="973"/>
      <c r="SQT197" s="973"/>
      <c r="SQU197" s="973"/>
      <c r="SQV197" s="973"/>
      <c r="SQW197" s="973"/>
      <c r="SQX197" s="973"/>
      <c r="SQY197" s="973"/>
      <c r="SQZ197" s="973"/>
      <c r="SRA197" s="973"/>
      <c r="SRB197" s="973"/>
      <c r="SRC197" s="973"/>
      <c r="SRD197" s="973"/>
      <c r="SRE197" s="973"/>
      <c r="SRF197" s="973"/>
      <c r="SRG197" s="973"/>
      <c r="SRH197" s="973"/>
      <c r="SRI197" s="973"/>
      <c r="SRJ197" s="973"/>
      <c r="SRK197" s="973"/>
      <c r="SRL197" s="973"/>
      <c r="SRM197" s="973"/>
      <c r="SRN197" s="973"/>
      <c r="SRO197" s="973"/>
      <c r="SRP197" s="973"/>
      <c r="SRQ197" s="973"/>
      <c r="SRR197" s="973"/>
      <c r="SRS197" s="973"/>
      <c r="SRT197" s="973"/>
      <c r="SRU197" s="973"/>
      <c r="SRV197" s="973"/>
      <c r="SRW197" s="973"/>
      <c r="SRX197" s="973"/>
      <c r="SRY197" s="973"/>
      <c r="SRZ197" s="973"/>
      <c r="SSA197" s="973"/>
      <c r="SSB197" s="973"/>
      <c r="SSC197" s="973"/>
      <c r="SSD197" s="973"/>
      <c r="SSE197" s="973"/>
      <c r="SSF197" s="973"/>
      <c r="SSG197" s="973"/>
      <c r="SSH197" s="973"/>
      <c r="SSI197" s="973"/>
      <c r="SSJ197" s="973"/>
      <c r="SSK197" s="973"/>
      <c r="SSL197" s="973"/>
      <c r="SSM197" s="973"/>
      <c r="SSN197" s="973"/>
      <c r="SSO197" s="973"/>
      <c r="SSP197" s="973"/>
      <c r="SSQ197" s="973"/>
      <c r="SSR197" s="973"/>
      <c r="SSS197" s="973"/>
      <c r="SST197" s="973"/>
      <c r="SSU197" s="973"/>
      <c r="SSV197" s="973"/>
      <c r="SSW197" s="973"/>
      <c r="SSX197" s="973"/>
      <c r="SSY197" s="973"/>
      <c r="SSZ197" s="973"/>
      <c r="STA197" s="973"/>
      <c r="STB197" s="973"/>
      <c r="STC197" s="973"/>
      <c r="STD197" s="973"/>
      <c r="STE197" s="973"/>
      <c r="STF197" s="973"/>
      <c r="STG197" s="973"/>
      <c r="STH197" s="973"/>
      <c r="STI197" s="973"/>
      <c r="STJ197" s="973"/>
      <c r="STK197" s="973"/>
      <c r="STL197" s="973"/>
      <c r="STM197" s="973"/>
      <c r="STN197" s="973"/>
      <c r="STO197" s="973"/>
      <c r="STP197" s="973"/>
      <c r="STQ197" s="973"/>
      <c r="STR197" s="973"/>
      <c r="STS197" s="973"/>
      <c r="STT197" s="973"/>
      <c r="STU197" s="973"/>
      <c r="STV197" s="973"/>
      <c r="STW197" s="973"/>
      <c r="STX197" s="973"/>
      <c r="STY197" s="973"/>
      <c r="STZ197" s="973"/>
      <c r="SUA197" s="973"/>
      <c r="SUB197" s="973"/>
      <c r="SUC197" s="973"/>
      <c r="SUD197" s="973"/>
      <c r="SUE197" s="973"/>
      <c r="SUF197" s="973"/>
      <c r="SUG197" s="973"/>
      <c r="SUH197" s="973"/>
      <c r="SUI197" s="973"/>
      <c r="SUJ197" s="973"/>
      <c r="SUK197" s="973"/>
      <c r="SUL197" s="973"/>
      <c r="SUM197" s="973"/>
      <c r="SUN197" s="973"/>
      <c r="SUO197" s="973"/>
      <c r="SUP197" s="973"/>
      <c r="SUQ197" s="973"/>
      <c r="SUR197" s="973"/>
      <c r="SUS197" s="973"/>
      <c r="SUT197" s="973"/>
      <c r="SUU197" s="973"/>
      <c r="SUV197" s="973"/>
      <c r="SUW197" s="973"/>
      <c r="SUX197" s="973"/>
      <c r="SUY197" s="973"/>
      <c r="SUZ197" s="973"/>
      <c r="SVA197" s="973"/>
      <c r="SVB197" s="973"/>
      <c r="SVC197" s="973"/>
      <c r="SVD197" s="973"/>
      <c r="SVE197" s="973"/>
      <c r="SVF197" s="973"/>
      <c r="SVG197" s="973"/>
      <c r="SVH197" s="973"/>
      <c r="SVI197" s="973"/>
      <c r="SVJ197" s="973"/>
      <c r="SVK197" s="973"/>
      <c r="SVL197" s="973"/>
      <c r="SVM197" s="973"/>
      <c r="SVN197" s="973"/>
      <c r="SVO197" s="973"/>
      <c r="SVP197" s="973"/>
      <c r="SVQ197" s="973"/>
      <c r="SVR197" s="973"/>
      <c r="SVS197" s="973"/>
      <c r="SVT197" s="973"/>
      <c r="SVU197" s="973"/>
      <c r="SVV197" s="973"/>
      <c r="SVW197" s="973"/>
      <c r="SVX197" s="973"/>
      <c r="SVY197" s="973"/>
      <c r="SVZ197" s="973"/>
      <c r="SWA197" s="973"/>
      <c r="SWB197" s="973"/>
      <c r="SWC197" s="973"/>
      <c r="SWD197" s="973"/>
      <c r="SWE197" s="973"/>
      <c r="SWF197" s="973"/>
      <c r="SWG197" s="973"/>
      <c r="SWH197" s="973"/>
      <c r="SWI197" s="973"/>
      <c r="SWJ197" s="973"/>
      <c r="SWK197" s="973"/>
      <c r="SWL197" s="973"/>
      <c r="SWM197" s="973"/>
      <c r="SWN197" s="973"/>
      <c r="SWO197" s="973"/>
      <c r="SWP197" s="973"/>
      <c r="SWQ197" s="973"/>
      <c r="SWR197" s="973"/>
      <c r="SWS197" s="973"/>
      <c r="SWT197" s="973"/>
      <c r="SWU197" s="973"/>
      <c r="SWV197" s="973"/>
      <c r="SWW197" s="973"/>
      <c r="SWX197" s="973"/>
      <c r="SWY197" s="973"/>
      <c r="SWZ197" s="973"/>
      <c r="SXA197" s="973"/>
      <c r="SXB197" s="973"/>
      <c r="SXC197" s="973"/>
      <c r="SXD197" s="973"/>
      <c r="SXE197" s="973"/>
      <c r="SXF197" s="973"/>
      <c r="SXG197" s="973"/>
      <c r="SXH197" s="973"/>
      <c r="SXI197" s="973"/>
      <c r="SXJ197" s="973"/>
      <c r="SXK197" s="973"/>
      <c r="SXL197" s="973"/>
      <c r="SXM197" s="973"/>
      <c r="SXN197" s="973"/>
      <c r="SXO197" s="973"/>
      <c r="SXP197" s="973"/>
      <c r="SXQ197" s="973"/>
      <c r="SXR197" s="973"/>
      <c r="SXS197" s="973"/>
      <c r="SXT197" s="973"/>
      <c r="SXU197" s="973"/>
      <c r="SXV197" s="973"/>
      <c r="SXW197" s="973"/>
      <c r="SXX197" s="973"/>
      <c r="SXY197" s="973"/>
      <c r="SXZ197" s="973"/>
      <c r="SYA197" s="973"/>
      <c r="SYB197" s="973"/>
      <c r="SYC197" s="973"/>
      <c r="SYD197" s="973"/>
      <c r="SYE197" s="973"/>
      <c r="SYF197" s="973"/>
      <c r="SYG197" s="973"/>
      <c r="SYH197" s="973"/>
      <c r="SYI197" s="973"/>
      <c r="SYJ197" s="973"/>
      <c r="SYK197" s="973"/>
      <c r="SYL197" s="973"/>
      <c r="SYM197" s="973"/>
      <c r="SYN197" s="973"/>
      <c r="SYO197" s="973"/>
      <c r="SYP197" s="973"/>
      <c r="SYQ197" s="973"/>
      <c r="SYR197" s="973"/>
      <c r="SYS197" s="973"/>
      <c r="SYT197" s="973"/>
      <c r="SYU197" s="973"/>
      <c r="SYV197" s="973"/>
      <c r="SYW197" s="973"/>
      <c r="SYX197" s="973"/>
      <c r="SYY197" s="973"/>
      <c r="SYZ197" s="973"/>
      <c r="SZA197" s="973"/>
      <c r="SZB197" s="973"/>
      <c r="SZC197" s="973"/>
      <c r="SZD197" s="973"/>
      <c r="SZE197" s="973"/>
      <c r="SZF197" s="973"/>
      <c r="SZG197" s="973"/>
      <c r="SZH197" s="973"/>
      <c r="SZI197" s="973"/>
      <c r="SZJ197" s="973"/>
      <c r="SZK197" s="973"/>
      <c r="SZL197" s="973"/>
      <c r="SZM197" s="973"/>
      <c r="SZN197" s="973"/>
      <c r="SZO197" s="973"/>
      <c r="SZP197" s="973"/>
      <c r="SZQ197" s="973"/>
      <c r="SZR197" s="973"/>
      <c r="SZS197" s="973"/>
      <c r="SZT197" s="973"/>
      <c r="SZU197" s="973"/>
      <c r="SZV197" s="973"/>
      <c r="SZW197" s="973"/>
      <c r="SZX197" s="973"/>
      <c r="SZY197" s="973"/>
      <c r="SZZ197" s="973"/>
      <c r="TAA197" s="973"/>
      <c r="TAB197" s="973"/>
      <c r="TAC197" s="973"/>
      <c r="TAD197" s="973"/>
      <c r="TAE197" s="973"/>
      <c r="TAF197" s="973"/>
      <c r="TAG197" s="973"/>
      <c r="TAH197" s="973"/>
      <c r="TAI197" s="973"/>
      <c r="TAJ197" s="973"/>
      <c r="TAK197" s="973"/>
      <c r="TAL197" s="973"/>
      <c r="TAM197" s="973"/>
      <c r="TAN197" s="973"/>
      <c r="TAO197" s="973"/>
      <c r="TAP197" s="973"/>
      <c r="TAQ197" s="973"/>
      <c r="TAR197" s="973"/>
      <c r="TAS197" s="973"/>
      <c r="TAT197" s="973"/>
      <c r="TAU197" s="973"/>
      <c r="TAV197" s="973"/>
      <c r="TAW197" s="973"/>
      <c r="TAX197" s="973"/>
      <c r="TAY197" s="973"/>
      <c r="TAZ197" s="973"/>
      <c r="TBA197" s="973"/>
      <c r="TBB197" s="973"/>
      <c r="TBC197" s="973"/>
      <c r="TBD197" s="973"/>
      <c r="TBE197" s="973"/>
      <c r="TBF197" s="973"/>
      <c r="TBG197" s="973"/>
      <c r="TBH197" s="973"/>
      <c r="TBI197" s="973"/>
      <c r="TBJ197" s="973"/>
      <c r="TBK197" s="973"/>
      <c r="TBL197" s="973"/>
      <c r="TBM197" s="973"/>
      <c r="TBN197" s="973"/>
      <c r="TBO197" s="973"/>
      <c r="TBP197" s="973"/>
      <c r="TBQ197" s="973"/>
      <c r="TBR197" s="973"/>
      <c r="TBS197" s="973"/>
      <c r="TBT197" s="973"/>
      <c r="TBU197" s="973"/>
      <c r="TBV197" s="973"/>
      <c r="TBW197" s="973"/>
      <c r="TBX197" s="973"/>
      <c r="TBY197" s="973"/>
      <c r="TBZ197" s="973"/>
      <c r="TCA197" s="973"/>
      <c r="TCB197" s="973"/>
      <c r="TCC197" s="973"/>
      <c r="TCD197" s="973"/>
      <c r="TCE197" s="973"/>
      <c r="TCF197" s="973"/>
      <c r="TCG197" s="973"/>
      <c r="TCH197" s="973"/>
      <c r="TCI197" s="973"/>
      <c r="TCJ197" s="973"/>
      <c r="TCK197" s="973"/>
      <c r="TCL197" s="973"/>
      <c r="TCM197" s="973"/>
      <c r="TCN197" s="973"/>
      <c r="TCO197" s="973"/>
      <c r="TCP197" s="973"/>
      <c r="TCQ197" s="973"/>
      <c r="TCR197" s="973"/>
      <c r="TCS197" s="973"/>
      <c r="TCT197" s="973"/>
      <c r="TCU197" s="973"/>
      <c r="TCV197" s="973"/>
      <c r="TCW197" s="973"/>
      <c r="TCX197" s="973"/>
      <c r="TCY197" s="973"/>
      <c r="TCZ197" s="973"/>
      <c r="TDA197" s="973"/>
      <c r="TDB197" s="973"/>
      <c r="TDC197" s="973"/>
      <c r="TDD197" s="973"/>
      <c r="TDE197" s="973"/>
      <c r="TDF197" s="973"/>
      <c r="TDG197" s="973"/>
      <c r="TDH197" s="973"/>
      <c r="TDI197" s="973"/>
      <c r="TDJ197" s="973"/>
      <c r="TDK197" s="973"/>
      <c r="TDL197" s="973"/>
      <c r="TDM197" s="973"/>
      <c r="TDN197" s="973"/>
      <c r="TDO197" s="973"/>
      <c r="TDP197" s="973"/>
      <c r="TDQ197" s="973"/>
      <c r="TDR197" s="973"/>
      <c r="TDS197" s="973"/>
      <c r="TDT197" s="973"/>
      <c r="TDU197" s="973"/>
      <c r="TDV197" s="973"/>
      <c r="TDW197" s="973"/>
      <c r="TDX197" s="973"/>
      <c r="TDY197" s="973"/>
      <c r="TDZ197" s="973"/>
      <c r="TEA197" s="973"/>
      <c r="TEB197" s="973"/>
      <c r="TEC197" s="973"/>
      <c r="TED197" s="973"/>
      <c r="TEE197" s="973"/>
      <c r="TEF197" s="973"/>
      <c r="TEG197" s="973"/>
      <c r="TEH197" s="973"/>
      <c r="TEI197" s="973"/>
      <c r="TEJ197" s="973"/>
      <c r="TEK197" s="973"/>
      <c r="TEL197" s="973"/>
      <c r="TEM197" s="973"/>
      <c r="TEN197" s="973"/>
      <c r="TEO197" s="973"/>
      <c r="TEP197" s="973"/>
      <c r="TEQ197" s="973"/>
      <c r="TER197" s="973"/>
      <c r="TES197" s="973"/>
      <c r="TET197" s="973"/>
      <c r="TEU197" s="973"/>
      <c r="TEV197" s="973"/>
      <c r="TEW197" s="973"/>
      <c r="TEX197" s="973"/>
      <c r="TEY197" s="973"/>
      <c r="TEZ197" s="973"/>
      <c r="TFA197" s="973"/>
      <c r="TFB197" s="973"/>
      <c r="TFC197" s="973"/>
      <c r="TFD197" s="973"/>
      <c r="TFE197" s="973"/>
      <c r="TFF197" s="973"/>
      <c r="TFG197" s="973"/>
      <c r="TFH197" s="973"/>
      <c r="TFI197" s="973"/>
      <c r="TFJ197" s="973"/>
      <c r="TFK197" s="973"/>
      <c r="TFL197" s="973"/>
      <c r="TFM197" s="973"/>
      <c r="TFN197" s="973"/>
      <c r="TFO197" s="973"/>
      <c r="TFP197" s="973"/>
      <c r="TFQ197" s="973"/>
      <c r="TFR197" s="973"/>
      <c r="TFS197" s="973"/>
      <c r="TFT197" s="973"/>
      <c r="TFU197" s="973"/>
      <c r="TFV197" s="973"/>
      <c r="TFW197" s="973"/>
      <c r="TFX197" s="973"/>
      <c r="TFY197" s="973"/>
      <c r="TFZ197" s="973"/>
      <c r="TGA197" s="973"/>
      <c r="TGB197" s="973"/>
      <c r="TGC197" s="973"/>
      <c r="TGD197" s="973"/>
      <c r="TGE197" s="973"/>
      <c r="TGF197" s="973"/>
      <c r="TGG197" s="973"/>
      <c r="TGH197" s="973"/>
      <c r="TGI197" s="973"/>
      <c r="TGJ197" s="973"/>
      <c r="TGK197" s="973"/>
      <c r="TGL197" s="973"/>
      <c r="TGM197" s="973"/>
      <c r="TGN197" s="973"/>
      <c r="TGO197" s="973"/>
      <c r="TGP197" s="973"/>
      <c r="TGQ197" s="973"/>
      <c r="TGR197" s="973"/>
      <c r="TGS197" s="973"/>
      <c r="TGT197" s="973"/>
      <c r="TGU197" s="973"/>
      <c r="TGV197" s="973"/>
      <c r="TGW197" s="973"/>
      <c r="TGX197" s="973"/>
      <c r="TGY197" s="973"/>
      <c r="TGZ197" s="973"/>
      <c r="THA197" s="973"/>
      <c r="THB197" s="973"/>
      <c r="THC197" s="973"/>
      <c r="THD197" s="973"/>
      <c r="THE197" s="973"/>
      <c r="THF197" s="973"/>
      <c r="THG197" s="973"/>
      <c r="THH197" s="973"/>
      <c r="THI197" s="973"/>
      <c r="THJ197" s="973"/>
      <c r="THK197" s="973"/>
      <c r="THL197" s="973"/>
      <c r="THM197" s="973"/>
      <c r="THN197" s="973"/>
      <c r="THO197" s="973"/>
      <c r="THP197" s="973"/>
      <c r="THQ197" s="973"/>
      <c r="THR197" s="973"/>
      <c r="THS197" s="973"/>
      <c r="THT197" s="973"/>
      <c r="THU197" s="973"/>
      <c r="THV197" s="973"/>
      <c r="THW197" s="973"/>
      <c r="THX197" s="973"/>
      <c r="THY197" s="973"/>
      <c r="THZ197" s="973"/>
      <c r="TIA197" s="973"/>
      <c r="TIB197" s="973"/>
      <c r="TIC197" s="973"/>
      <c r="TID197" s="973"/>
      <c r="TIE197" s="973"/>
      <c r="TIF197" s="973"/>
      <c r="TIG197" s="973"/>
      <c r="TIH197" s="973"/>
      <c r="TII197" s="973"/>
      <c r="TIJ197" s="973"/>
      <c r="TIK197" s="973"/>
      <c r="TIL197" s="973"/>
      <c r="TIM197" s="973"/>
      <c r="TIN197" s="973"/>
      <c r="TIO197" s="973"/>
      <c r="TIP197" s="973"/>
      <c r="TIQ197" s="973"/>
      <c r="TIR197" s="973"/>
      <c r="TIS197" s="973"/>
      <c r="TIT197" s="973"/>
      <c r="TIU197" s="973"/>
      <c r="TIV197" s="973"/>
      <c r="TIW197" s="973"/>
      <c r="TIX197" s="973"/>
      <c r="TIY197" s="973"/>
      <c r="TIZ197" s="973"/>
      <c r="TJA197" s="973"/>
      <c r="TJB197" s="973"/>
      <c r="TJC197" s="973"/>
      <c r="TJD197" s="973"/>
      <c r="TJE197" s="973"/>
      <c r="TJF197" s="973"/>
      <c r="TJG197" s="973"/>
      <c r="TJH197" s="973"/>
      <c r="TJI197" s="973"/>
      <c r="TJJ197" s="973"/>
      <c r="TJK197" s="973"/>
      <c r="TJL197" s="973"/>
      <c r="TJM197" s="973"/>
      <c r="TJN197" s="973"/>
      <c r="TJO197" s="973"/>
      <c r="TJP197" s="973"/>
      <c r="TJQ197" s="973"/>
      <c r="TJR197" s="973"/>
      <c r="TJS197" s="973"/>
      <c r="TJT197" s="973"/>
      <c r="TJU197" s="973"/>
      <c r="TJV197" s="973"/>
      <c r="TJW197" s="973"/>
      <c r="TJX197" s="973"/>
      <c r="TJY197" s="973"/>
      <c r="TJZ197" s="973"/>
      <c r="TKA197" s="973"/>
      <c r="TKB197" s="973"/>
      <c r="TKC197" s="973"/>
      <c r="TKD197" s="973"/>
      <c r="TKE197" s="973"/>
      <c r="TKF197" s="973"/>
      <c r="TKG197" s="973"/>
      <c r="TKH197" s="973"/>
      <c r="TKI197" s="973"/>
      <c r="TKJ197" s="973"/>
      <c r="TKK197" s="973"/>
      <c r="TKL197" s="973"/>
      <c r="TKM197" s="973"/>
      <c r="TKN197" s="973"/>
      <c r="TKO197" s="973"/>
      <c r="TKP197" s="973"/>
      <c r="TKQ197" s="973"/>
      <c r="TKR197" s="973"/>
      <c r="TKS197" s="973"/>
      <c r="TKT197" s="973"/>
      <c r="TKU197" s="973"/>
      <c r="TKV197" s="973"/>
      <c r="TKW197" s="973"/>
      <c r="TKX197" s="973"/>
      <c r="TKY197" s="973"/>
      <c r="TKZ197" s="973"/>
      <c r="TLA197" s="973"/>
      <c r="TLB197" s="973"/>
      <c r="TLC197" s="973"/>
      <c r="TLD197" s="973"/>
      <c r="TLE197" s="973"/>
      <c r="TLF197" s="973"/>
      <c r="TLG197" s="973"/>
      <c r="TLH197" s="973"/>
      <c r="TLI197" s="973"/>
      <c r="TLJ197" s="973"/>
      <c r="TLK197" s="973"/>
      <c r="TLL197" s="973"/>
      <c r="TLM197" s="973"/>
      <c r="TLN197" s="973"/>
      <c r="TLO197" s="973"/>
      <c r="TLP197" s="973"/>
      <c r="TLQ197" s="973"/>
      <c r="TLR197" s="973"/>
      <c r="TLS197" s="973"/>
      <c r="TLT197" s="973"/>
      <c r="TLU197" s="973"/>
      <c r="TLV197" s="973"/>
      <c r="TLW197" s="973"/>
      <c r="TLX197" s="973"/>
      <c r="TLY197" s="973"/>
      <c r="TLZ197" s="973"/>
      <c r="TMA197" s="973"/>
      <c r="TMB197" s="973"/>
      <c r="TMC197" s="973"/>
      <c r="TMD197" s="973"/>
      <c r="TME197" s="973"/>
      <c r="TMF197" s="973"/>
      <c r="TMG197" s="973"/>
      <c r="TMH197" s="973"/>
      <c r="TMI197" s="973"/>
      <c r="TMJ197" s="973"/>
      <c r="TMK197" s="973"/>
      <c r="TML197" s="973"/>
      <c r="TMM197" s="973"/>
      <c r="TMN197" s="973"/>
      <c r="TMO197" s="973"/>
      <c r="TMP197" s="973"/>
      <c r="TMQ197" s="973"/>
      <c r="TMR197" s="973"/>
      <c r="TMS197" s="973"/>
      <c r="TMT197" s="973"/>
      <c r="TMU197" s="973"/>
      <c r="TMV197" s="973"/>
      <c r="TMW197" s="973"/>
      <c r="TMX197" s="973"/>
      <c r="TMY197" s="973"/>
      <c r="TMZ197" s="973"/>
      <c r="TNA197" s="973"/>
      <c r="TNB197" s="973"/>
      <c r="TNC197" s="973"/>
      <c r="TND197" s="973"/>
      <c r="TNE197" s="973"/>
      <c r="TNF197" s="973"/>
      <c r="TNG197" s="973"/>
      <c r="TNH197" s="973"/>
      <c r="TNI197" s="973"/>
      <c r="TNJ197" s="973"/>
      <c r="TNK197" s="973"/>
      <c r="TNL197" s="973"/>
      <c r="TNM197" s="973"/>
      <c r="TNN197" s="973"/>
      <c r="TNO197" s="973"/>
      <c r="TNP197" s="973"/>
      <c r="TNQ197" s="973"/>
      <c r="TNR197" s="973"/>
      <c r="TNS197" s="973"/>
      <c r="TNT197" s="973"/>
      <c r="TNU197" s="973"/>
      <c r="TNV197" s="973"/>
      <c r="TNW197" s="973"/>
      <c r="TNX197" s="973"/>
      <c r="TNY197" s="973"/>
      <c r="TNZ197" s="973"/>
      <c r="TOA197" s="973"/>
      <c r="TOB197" s="973"/>
      <c r="TOC197" s="973"/>
      <c r="TOD197" s="973"/>
      <c r="TOE197" s="973"/>
      <c r="TOF197" s="973"/>
      <c r="TOG197" s="973"/>
      <c r="TOH197" s="973"/>
      <c r="TOI197" s="973"/>
      <c r="TOJ197" s="973"/>
      <c r="TOK197" s="973"/>
      <c r="TOL197" s="973"/>
      <c r="TOM197" s="973"/>
      <c r="TON197" s="973"/>
      <c r="TOO197" s="973"/>
      <c r="TOP197" s="973"/>
      <c r="TOQ197" s="973"/>
      <c r="TOR197" s="973"/>
      <c r="TOS197" s="973"/>
      <c r="TOT197" s="973"/>
      <c r="TOU197" s="973"/>
      <c r="TOV197" s="973"/>
      <c r="TOW197" s="973"/>
      <c r="TOX197" s="973"/>
      <c r="TOY197" s="973"/>
      <c r="TOZ197" s="973"/>
      <c r="TPA197" s="973"/>
      <c r="TPB197" s="973"/>
      <c r="TPC197" s="973"/>
      <c r="TPD197" s="973"/>
      <c r="TPE197" s="973"/>
      <c r="TPF197" s="973"/>
      <c r="TPG197" s="973"/>
      <c r="TPH197" s="973"/>
      <c r="TPI197" s="973"/>
      <c r="TPJ197" s="973"/>
      <c r="TPK197" s="973"/>
      <c r="TPL197" s="973"/>
      <c r="TPM197" s="973"/>
      <c r="TPN197" s="973"/>
      <c r="TPO197" s="973"/>
      <c r="TPP197" s="973"/>
      <c r="TPQ197" s="973"/>
      <c r="TPR197" s="973"/>
      <c r="TPS197" s="973"/>
      <c r="TPT197" s="973"/>
      <c r="TPU197" s="973"/>
      <c r="TPV197" s="973"/>
      <c r="TPW197" s="973"/>
      <c r="TPX197" s="973"/>
      <c r="TPY197" s="973"/>
      <c r="TPZ197" s="973"/>
      <c r="TQA197" s="973"/>
      <c r="TQB197" s="973"/>
      <c r="TQC197" s="973"/>
      <c r="TQD197" s="973"/>
      <c r="TQE197" s="973"/>
      <c r="TQF197" s="973"/>
      <c r="TQG197" s="973"/>
      <c r="TQH197" s="973"/>
      <c r="TQI197" s="973"/>
      <c r="TQJ197" s="973"/>
      <c r="TQK197" s="973"/>
      <c r="TQL197" s="973"/>
      <c r="TQM197" s="973"/>
      <c r="TQN197" s="973"/>
      <c r="TQO197" s="973"/>
      <c r="TQP197" s="973"/>
      <c r="TQQ197" s="973"/>
      <c r="TQR197" s="973"/>
      <c r="TQS197" s="973"/>
      <c r="TQT197" s="973"/>
      <c r="TQU197" s="973"/>
      <c r="TQV197" s="973"/>
      <c r="TQW197" s="973"/>
      <c r="TQX197" s="973"/>
      <c r="TQY197" s="973"/>
      <c r="TQZ197" s="973"/>
      <c r="TRA197" s="973"/>
      <c r="TRB197" s="973"/>
      <c r="TRC197" s="973"/>
      <c r="TRD197" s="973"/>
      <c r="TRE197" s="973"/>
      <c r="TRF197" s="973"/>
      <c r="TRG197" s="973"/>
      <c r="TRH197" s="973"/>
      <c r="TRI197" s="973"/>
      <c r="TRJ197" s="973"/>
      <c r="TRK197" s="973"/>
      <c r="TRL197" s="973"/>
      <c r="TRM197" s="973"/>
      <c r="TRN197" s="973"/>
      <c r="TRO197" s="973"/>
      <c r="TRP197" s="973"/>
      <c r="TRQ197" s="973"/>
      <c r="TRR197" s="973"/>
      <c r="TRS197" s="973"/>
      <c r="TRT197" s="973"/>
      <c r="TRU197" s="973"/>
      <c r="TRV197" s="973"/>
      <c r="TRW197" s="973"/>
      <c r="TRX197" s="973"/>
      <c r="TRY197" s="973"/>
      <c r="TRZ197" s="973"/>
      <c r="TSA197" s="973"/>
      <c r="TSB197" s="973"/>
      <c r="TSC197" s="973"/>
      <c r="TSD197" s="973"/>
      <c r="TSE197" s="973"/>
      <c r="TSF197" s="973"/>
      <c r="TSG197" s="973"/>
      <c r="TSH197" s="973"/>
      <c r="TSI197" s="973"/>
      <c r="TSJ197" s="973"/>
      <c r="TSK197" s="973"/>
      <c r="TSL197" s="973"/>
      <c r="TSM197" s="973"/>
      <c r="TSN197" s="973"/>
      <c r="TSO197" s="973"/>
      <c r="TSP197" s="973"/>
      <c r="TSQ197" s="973"/>
      <c r="TSR197" s="973"/>
      <c r="TSS197" s="973"/>
      <c r="TST197" s="973"/>
      <c r="TSU197" s="973"/>
      <c r="TSV197" s="973"/>
      <c r="TSW197" s="973"/>
      <c r="TSX197" s="973"/>
      <c r="TSY197" s="973"/>
      <c r="TSZ197" s="973"/>
      <c r="TTA197" s="973"/>
      <c r="TTB197" s="973"/>
      <c r="TTC197" s="973"/>
      <c r="TTD197" s="973"/>
      <c r="TTE197" s="973"/>
      <c r="TTF197" s="973"/>
      <c r="TTG197" s="973"/>
      <c r="TTH197" s="973"/>
      <c r="TTI197" s="973"/>
      <c r="TTJ197" s="973"/>
      <c r="TTK197" s="973"/>
      <c r="TTL197" s="973"/>
      <c r="TTM197" s="973"/>
      <c r="TTN197" s="973"/>
      <c r="TTO197" s="973"/>
      <c r="TTP197" s="973"/>
      <c r="TTQ197" s="973"/>
      <c r="TTR197" s="973"/>
      <c r="TTS197" s="973"/>
      <c r="TTT197" s="973"/>
      <c r="TTU197" s="973"/>
      <c r="TTV197" s="973"/>
      <c r="TTW197" s="973"/>
      <c r="TTX197" s="973"/>
      <c r="TTY197" s="973"/>
      <c r="TTZ197" s="973"/>
      <c r="TUA197" s="973"/>
      <c r="TUB197" s="973"/>
      <c r="TUC197" s="973"/>
      <c r="TUD197" s="973"/>
      <c r="TUE197" s="973"/>
      <c r="TUF197" s="973"/>
      <c r="TUG197" s="973"/>
      <c r="TUH197" s="973"/>
      <c r="TUI197" s="973"/>
      <c r="TUJ197" s="973"/>
      <c r="TUK197" s="973"/>
      <c r="TUL197" s="973"/>
      <c r="TUM197" s="973"/>
      <c r="TUN197" s="973"/>
      <c r="TUO197" s="973"/>
      <c r="TUP197" s="973"/>
      <c r="TUQ197" s="973"/>
      <c r="TUR197" s="973"/>
      <c r="TUS197" s="973"/>
      <c r="TUT197" s="973"/>
      <c r="TUU197" s="973"/>
      <c r="TUV197" s="973"/>
      <c r="TUW197" s="973"/>
      <c r="TUX197" s="973"/>
      <c r="TUY197" s="973"/>
      <c r="TUZ197" s="973"/>
      <c r="TVA197" s="973"/>
      <c r="TVB197" s="973"/>
      <c r="TVC197" s="973"/>
      <c r="TVD197" s="973"/>
      <c r="TVE197" s="973"/>
      <c r="TVF197" s="973"/>
      <c r="TVG197" s="973"/>
      <c r="TVH197" s="973"/>
      <c r="TVI197" s="973"/>
      <c r="TVJ197" s="973"/>
      <c r="TVK197" s="973"/>
      <c r="TVL197" s="973"/>
      <c r="TVM197" s="973"/>
      <c r="TVN197" s="973"/>
      <c r="TVO197" s="973"/>
      <c r="TVP197" s="973"/>
      <c r="TVQ197" s="973"/>
      <c r="TVR197" s="973"/>
      <c r="TVS197" s="973"/>
      <c r="TVT197" s="973"/>
      <c r="TVU197" s="973"/>
      <c r="TVV197" s="973"/>
      <c r="TVW197" s="973"/>
      <c r="TVX197" s="973"/>
      <c r="TVY197" s="973"/>
      <c r="TVZ197" s="973"/>
      <c r="TWA197" s="973"/>
      <c r="TWB197" s="973"/>
      <c r="TWC197" s="973"/>
      <c r="TWD197" s="973"/>
      <c r="TWE197" s="973"/>
      <c r="TWF197" s="973"/>
      <c r="TWG197" s="973"/>
      <c r="TWH197" s="973"/>
      <c r="TWI197" s="973"/>
      <c r="TWJ197" s="973"/>
      <c r="TWK197" s="973"/>
      <c r="TWL197" s="973"/>
      <c r="TWM197" s="973"/>
      <c r="TWN197" s="973"/>
      <c r="TWO197" s="973"/>
      <c r="TWP197" s="973"/>
      <c r="TWQ197" s="973"/>
      <c r="TWR197" s="973"/>
      <c r="TWS197" s="973"/>
      <c r="TWT197" s="973"/>
      <c r="TWU197" s="973"/>
      <c r="TWV197" s="973"/>
      <c r="TWW197" s="973"/>
      <c r="TWX197" s="973"/>
      <c r="TWY197" s="973"/>
      <c r="TWZ197" s="973"/>
      <c r="TXA197" s="973"/>
      <c r="TXB197" s="973"/>
      <c r="TXC197" s="973"/>
      <c r="TXD197" s="973"/>
      <c r="TXE197" s="973"/>
      <c r="TXF197" s="973"/>
      <c r="TXG197" s="973"/>
      <c r="TXH197" s="973"/>
      <c r="TXI197" s="973"/>
      <c r="TXJ197" s="973"/>
      <c r="TXK197" s="973"/>
      <c r="TXL197" s="973"/>
      <c r="TXM197" s="973"/>
      <c r="TXN197" s="973"/>
      <c r="TXO197" s="973"/>
      <c r="TXP197" s="973"/>
      <c r="TXQ197" s="973"/>
      <c r="TXR197" s="973"/>
      <c r="TXS197" s="973"/>
      <c r="TXT197" s="973"/>
      <c r="TXU197" s="973"/>
      <c r="TXV197" s="973"/>
      <c r="TXW197" s="973"/>
      <c r="TXX197" s="973"/>
      <c r="TXY197" s="973"/>
      <c r="TXZ197" s="973"/>
      <c r="TYA197" s="973"/>
      <c r="TYB197" s="973"/>
      <c r="TYC197" s="973"/>
      <c r="TYD197" s="973"/>
      <c r="TYE197" s="973"/>
      <c r="TYF197" s="973"/>
      <c r="TYG197" s="973"/>
      <c r="TYH197" s="973"/>
      <c r="TYI197" s="973"/>
      <c r="TYJ197" s="973"/>
      <c r="TYK197" s="973"/>
      <c r="TYL197" s="973"/>
      <c r="TYM197" s="973"/>
      <c r="TYN197" s="973"/>
      <c r="TYO197" s="973"/>
      <c r="TYP197" s="973"/>
      <c r="TYQ197" s="973"/>
      <c r="TYR197" s="973"/>
      <c r="TYS197" s="973"/>
      <c r="TYT197" s="973"/>
      <c r="TYU197" s="973"/>
      <c r="TYV197" s="973"/>
      <c r="TYW197" s="973"/>
      <c r="TYX197" s="973"/>
      <c r="TYY197" s="973"/>
      <c r="TYZ197" s="973"/>
      <c r="TZA197" s="973"/>
      <c r="TZB197" s="973"/>
      <c r="TZC197" s="973"/>
      <c r="TZD197" s="973"/>
      <c r="TZE197" s="973"/>
      <c r="TZF197" s="973"/>
      <c r="TZG197" s="973"/>
      <c r="TZH197" s="973"/>
      <c r="TZI197" s="973"/>
      <c r="TZJ197" s="973"/>
      <c r="TZK197" s="973"/>
      <c r="TZL197" s="973"/>
      <c r="TZM197" s="973"/>
      <c r="TZN197" s="973"/>
      <c r="TZO197" s="973"/>
      <c r="TZP197" s="973"/>
      <c r="TZQ197" s="973"/>
      <c r="TZR197" s="973"/>
      <c r="TZS197" s="973"/>
      <c r="TZT197" s="973"/>
      <c r="TZU197" s="973"/>
      <c r="TZV197" s="973"/>
      <c r="TZW197" s="973"/>
      <c r="TZX197" s="973"/>
      <c r="TZY197" s="973"/>
      <c r="TZZ197" s="973"/>
      <c r="UAA197" s="973"/>
      <c r="UAB197" s="973"/>
      <c r="UAC197" s="973"/>
      <c r="UAD197" s="973"/>
      <c r="UAE197" s="973"/>
      <c r="UAF197" s="973"/>
      <c r="UAG197" s="973"/>
      <c r="UAH197" s="973"/>
      <c r="UAI197" s="973"/>
      <c r="UAJ197" s="973"/>
      <c r="UAK197" s="973"/>
      <c r="UAL197" s="973"/>
      <c r="UAM197" s="973"/>
      <c r="UAN197" s="973"/>
      <c r="UAO197" s="973"/>
      <c r="UAP197" s="973"/>
      <c r="UAQ197" s="973"/>
      <c r="UAR197" s="973"/>
      <c r="UAS197" s="973"/>
      <c r="UAT197" s="973"/>
      <c r="UAU197" s="973"/>
      <c r="UAV197" s="973"/>
      <c r="UAW197" s="973"/>
      <c r="UAX197" s="973"/>
      <c r="UAY197" s="973"/>
      <c r="UAZ197" s="973"/>
      <c r="UBA197" s="973"/>
      <c r="UBB197" s="973"/>
      <c r="UBC197" s="973"/>
      <c r="UBD197" s="973"/>
      <c r="UBE197" s="973"/>
      <c r="UBF197" s="973"/>
      <c r="UBG197" s="973"/>
      <c r="UBH197" s="973"/>
      <c r="UBI197" s="973"/>
      <c r="UBJ197" s="973"/>
      <c r="UBK197" s="973"/>
      <c r="UBL197" s="973"/>
      <c r="UBM197" s="973"/>
      <c r="UBN197" s="973"/>
      <c r="UBO197" s="973"/>
      <c r="UBP197" s="973"/>
      <c r="UBQ197" s="973"/>
      <c r="UBR197" s="973"/>
      <c r="UBS197" s="973"/>
      <c r="UBT197" s="973"/>
      <c r="UBU197" s="973"/>
      <c r="UBV197" s="973"/>
      <c r="UBW197" s="973"/>
      <c r="UBX197" s="973"/>
      <c r="UBY197" s="973"/>
      <c r="UBZ197" s="973"/>
      <c r="UCA197" s="973"/>
      <c r="UCB197" s="973"/>
      <c r="UCC197" s="973"/>
      <c r="UCD197" s="973"/>
      <c r="UCE197" s="973"/>
      <c r="UCF197" s="973"/>
      <c r="UCG197" s="973"/>
      <c r="UCH197" s="973"/>
      <c r="UCI197" s="973"/>
      <c r="UCJ197" s="973"/>
      <c r="UCK197" s="973"/>
      <c r="UCL197" s="973"/>
      <c r="UCM197" s="973"/>
      <c r="UCN197" s="973"/>
      <c r="UCO197" s="973"/>
      <c r="UCP197" s="973"/>
      <c r="UCQ197" s="973"/>
      <c r="UCR197" s="973"/>
      <c r="UCS197" s="973"/>
      <c r="UCT197" s="973"/>
      <c r="UCU197" s="973"/>
      <c r="UCV197" s="973"/>
      <c r="UCW197" s="973"/>
      <c r="UCX197" s="973"/>
      <c r="UCY197" s="973"/>
      <c r="UCZ197" s="973"/>
      <c r="UDA197" s="973"/>
      <c r="UDB197" s="973"/>
      <c r="UDC197" s="973"/>
      <c r="UDD197" s="973"/>
      <c r="UDE197" s="973"/>
      <c r="UDF197" s="973"/>
      <c r="UDG197" s="973"/>
      <c r="UDH197" s="973"/>
      <c r="UDI197" s="973"/>
      <c r="UDJ197" s="973"/>
      <c r="UDK197" s="973"/>
      <c r="UDL197" s="973"/>
      <c r="UDM197" s="973"/>
      <c r="UDN197" s="973"/>
      <c r="UDO197" s="973"/>
      <c r="UDP197" s="973"/>
      <c r="UDQ197" s="973"/>
      <c r="UDR197" s="973"/>
      <c r="UDS197" s="973"/>
      <c r="UDT197" s="973"/>
      <c r="UDU197" s="973"/>
      <c r="UDV197" s="973"/>
      <c r="UDW197" s="973"/>
      <c r="UDX197" s="973"/>
      <c r="UDY197" s="973"/>
      <c r="UDZ197" s="973"/>
      <c r="UEA197" s="973"/>
      <c r="UEB197" s="973"/>
      <c r="UEC197" s="973"/>
      <c r="UED197" s="973"/>
      <c r="UEE197" s="973"/>
      <c r="UEF197" s="973"/>
      <c r="UEG197" s="973"/>
      <c r="UEH197" s="973"/>
      <c r="UEI197" s="973"/>
      <c r="UEJ197" s="973"/>
      <c r="UEK197" s="973"/>
      <c r="UEL197" s="973"/>
      <c r="UEM197" s="973"/>
      <c r="UEN197" s="973"/>
      <c r="UEO197" s="973"/>
      <c r="UEP197" s="973"/>
      <c r="UEQ197" s="973"/>
      <c r="UER197" s="973"/>
      <c r="UES197" s="973"/>
      <c r="UET197" s="973"/>
      <c r="UEU197" s="973"/>
      <c r="UEV197" s="973"/>
      <c r="UEW197" s="973"/>
      <c r="UEX197" s="973"/>
      <c r="UEY197" s="973"/>
      <c r="UEZ197" s="973"/>
      <c r="UFA197" s="973"/>
      <c r="UFB197" s="973"/>
      <c r="UFC197" s="973"/>
      <c r="UFD197" s="973"/>
      <c r="UFE197" s="973"/>
      <c r="UFF197" s="973"/>
      <c r="UFG197" s="973"/>
      <c r="UFH197" s="973"/>
      <c r="UFI197" s="973"/>
      <c r="UFJ197" s="973"/>
      <c r="UFK197" s="973"/>
      <c r="UFL197" s="973"/>
      <c r="UFM197" s="973"/>
      <c r="UFN197" s="973"/>
      <c r="UFO197" s="973"/>
      <c r="UFP197" s="973"/>
      <c r="UFQ197" s="973"/>
      <c r="UFR197" s="973"/>
      <c r="UFS197" s="973"/>
      <c r="UFT197" s="973"/>
      <c r="UFU197" s="973"/>
      <c r="UFV197" s="973"/>
      <c r="UFW197" s="973"/>
      <c r="UFX197" s="973"/>
      <c r="UFY197" s="973"/>
      <c r="UFZ197" s="973"/>
      <c r="UGA197" s="973"/>
      <c r="UGB197" s="973"/>
      <c r="UGC197" s="973"/>
      <c r="UGD197" s="973"/>
      <c r="UGE197" s="973"/>
      <c r="UGF197" s="973"/>
      <c r="UGG197" s="973"/>
      <c r="UGH197" s="973"/>
      <c r="UGI197" s="973"/>
      <c r="UGJ197" s="973"/>
      <c r="UGK197" s="973"/>
      <c r="UGL197" s="973"/>
      <c r="UGM197" s="973"/>
      <c r="UGN197" s="973"/>
      <c r="UGO197" s="973"/>
      <c r="UGP197" s="973"/>
      <c r="UGQ197" s="973"/>
      <c r="UGR197" s="973"/>
      <c r="UGS197" s="973"/>
      <c r="UGT197" s="973"/>
      <c r="UGU197" s="973"/>
      <c r="UGV197" s="973"/>
      <c r="UGW197" s="973"/>
      <c r="UGX197" s="973"/>
      <c r="UGY197" s="973"/>
      <c r="UGZ197" s="973"/>
      <c r="UHA197" s="973"/>
      <c r="UHB197" s="973"/>
      <c r="UHC197" s="973"/>
      <c r="UHD197" s="973"/>
      <c r="UHE197" s="973"/>
      <c r="UHF197" s="973"/>
      <c r="UHG197" s="973"/>
      <c r="UHH197" s="973"/>
      <c r="UHI197" s="973"/>
      <c r="UHJ197" s="973"/>
      <c r="UHK197" s="973"/>
      <c r="UHL197" s="973"/>
      <c r="UHM197" s="973"/>
      <c r="UHN197" s="973"/>
      <c r="UHO197" s="973"/>
      <c r="UHP197" s="973"/>
      <c r="UHQ197" s="973"/>
      <c r="UHR197" s="973"/>
      <c r="UHS197" s="973"/>
      <c r="UHT197" s="973"/>
      <c r="UHU197" s="973"/>
      <c r="UHV197" s="973"/>
      <c r="UHW197" s="973"/>
      <c r="UHX197" s="973"/>
      <c r="UHY197" s="973"/>
      <c r="UHZ197" s="973"/>
      <c r="UIA197" s="973"/>
      <c r="UIB197" s="973"/>
      <c r="UIC197" s="973"/>
      <c r="UID197" s="973"/>
      <c r="UIE197" s="973"/>
      <c r="UIF197" s="973"/>
      <c r="UIG197" s="973"/>
      <c r="UIH197" s="973"/>
      <c r="UII197" s="973"/>
      <c r="UIJ197" s="973"/>
      <c r="UIK197" s="973"/>
      <c r="UIL197" s="973"/>
      <c r="UIM197" s="973"/>
      <c r="UIN197" s="973"/>
      <c r="UIO197" s="973"/>
      <c r="UIP197" s="973"/>
      <c r="UIQ197" s="973"/>
      <c r="UIR197" s="973"/>
      <c r="UIS197" s="973"/>
      <c r="UIT197" s="973"/>
      <c r="UIU197" s="973"/>
      <c r="UIV197" s="973"/>
      <c r="UIW197" s="973"/>
      <c r="UIX197" s="973"/>
      <c r="UIY197" s="973"/>
      <c r="UIZ197" s="973"/>
      <c r="UJA197" s="973"/>
      <c r="UJB197" s="973"/>
      <c r="UJC197" s="973"/>
      <c r="UJD197" s="973"/>
      <c r="UJE197" s="973"/>
      <c r="UJF197" s="973"/>
      <c r="UJG197" s="973"/>
      <c r="UJH197" s="973"/>
      <c r="UJI197" s="973"/>
      <c r="UJJ197" s="973"/>
      <c r="UJK197" s="973"/>
      <c r="UJL197" s="973"/>
      <c r="UJM197" s="973"/>
      <c r="UJN197" s="973"/>
      <c r="UJO197" s="973"/>
      <c r="UJP197" s="973"/>
      <c r="UJQ197" s="973"/>
      <c r="UJR197" s="973"/>
      <c r="UJS197" s="973"/>
      <c r="UJT197" s="973"/>
      <c r="UJU197" s="973"/>
      <c r="UJV197" s="973"/>
      <c r="UJW197" s="973"/>
      <c r="UJX197" s="973"/>
      <c r="UJY197" s="973"/>
      <c r="UJZ197" s="973"/>
      <c r="UKA197" s="973"/>
      <c r="UKB197" s="973"/>
      <c r="UKC197" s="973"/>
      <c r="UKD197" s="973"/>
      <c r="UKE197" s="973"/>
      <c r="UKF197" s="973"/>
      <c r="UKG197" s="973"/>
      <c r="UKH197" s="973"/>
      <c r="UKI197" s="973"/>
      <c r="UKJ197" s="973"/>
      <c r="UKK197" s="973"/>
      <c r="UKL197" s="973"/>
      <c r="UKM197" s="973"/>
      <c r="UKN197" s="973"/>
      <c r="UKO197" s="973"/>
      <c r="UKP197" s="973"/>
      <c r="UKQ197" s="973"/>
      <c r="UKR197" s="973"/>
      <c r="UKS197" s="973"/>
      <c r="UKT197" s="973"/>
      <c r="UKU197" s="973"/>
      <c r="UKV197" s="973"/>
      <c r="UKW197" s="973"/>
      <c r="UKX197" s="973"/>
      <c r="UKY197" s="973"/>
      <c r="UKZ197" s="973"/>
      <c r="ULA197" s="973"/>
      <c r="ULB197" s="973"/>
      <c r="ULC197" s="973"/>
      <c r="ULD197" s="973"/>
      <c r="ULE197" s="973"/>
      <c r="ULF197" s="973"/>
      <c r="ULG197" s="973"/>
      <c r="ULH197" s="973"/>
      <c r="ULI197" s="973"/>
      <c r="ULJ197" s="973"/>
      <c r="ULK197" s="973"/>
      <c r="ULL197" s="973"/>
      <c r="ULM197" s="973"/>
      <c r="ULN197" s="973"/>
      <c r="ULO197" s="973"/>
      <c r="ULP197" s="973"/>
      <c r="ULQ197" s="973"/>
      <c r="ULR197" s="973"/>
      <c r="ULS197" s="973"/>
      <c r="ULT197" s="973"/>
      <c r="ULU197" s="973"/>
      <c r="ULV197" s="973"/>
      <c r="ULW197" s="973"/>
      <c r="ULX197" s="973"/>
      <c r="ULY197" s="973"/>
      <c r="ULZ197" s="973"/>
      <c r="UMA197" s="973"/>
      <c r="UMB197" s="973"/>
      <c r="UMC197" s="973"/>
      <c r="UMD197" s="973"/>
      <c r="UME197" s="973"/>
      <c r="UMF197" s="973"/>
      <c r="UMG197" s="973"/>
      <c r="UMH197" s="973"/>
      <c r="UMI197" s="973"/>
      <c r="UMJ197" s="973"/>
      <c r="UMK197" s="973"/>
      <c r="UML197" s="973"/>
      <c r="UMM197" s="973"/>
      <c r="UMN197" s="973"/>
      <c r="UMO197" s="973"/>
      <c r="UMP197" s="973"/>
      <c r="UMQ197" s="973"/>
      <c r="UMR197" s="973"/>
      <c r="UMS197" s="973"/>
      <c r="UMT197" s="973"/>
      <c r="UMU197" s="973"/>
      <c r="UMV197" s="973"/>
      <c r="UMW197" s="973"/>
      <c r="UMX197" s="973"/>
      <c r="UMY197" s="973"/>
      <c r="UMZ197" s="973"/>
      <c r="UNA197" s="973"/>
      <c r="UNB197" s="973"/>
      <c r="UNC197" s="973"/>
      <c r="UND197" s="973"/>
      <c r="UNE197" s="973"/>
      <c r="UNF197" s="973"/>
      <c r="UNG197" s="973"/>
      <c r="UNH197" s="973"/>
      <c r="UNI197" s="973"/>
      <c r="UNJ197" s="973"/>
      <c r="UNK197" s="973"/>
      <c r="UNL197" s="973"/>
      <c r="UNM197" s="973"/>
      <c r="UNN197" s="973"/>
      <c r="UNO197" s="973"/>
      <c r="UNP197" s="973"/>
      <c r="UNQ197" s="973"/>
      <c r="UNR197" s="973"/>
      <c r="UNS197" s="973"/>
      <c r="UNT197" s="973"/>
      <c r="UNU197" s="973"/>
      <c r="UNV197" s="973"/>
      <c r="UNW197" s="973"/>
      <c r="UNX197" s="973"/>
      <c r="UNY197" s="973"/>
      <c r="UNZ197" s="973"/>
      <c r="UOA197" s="973"/>
      <c r="UOB197" s="973"/>
      <c r="UOC197" s="973"/>
      <c r="UOD197" s="973"/>
      <c r="UOE197" s="973"/>
      <c r="UOF197" s="973"/>
      <c r="UOG197" s="973"/>
      <c r="UOH197" s="973"/>
      <c r="UOI197" s="973"/>
      <c r="UOJ197" s="973"/>
      <c r="UOK197" s="973"/>
      <c r="UOL197" s="973"/>
      <c r="UOM197" s="973"/>
      <c r="UON197" s="973"/>
      <c r="UOO197" s="973"/>
      <c r="UOP197" s="973"/>
      <c r="UOQ197" s="973"/>
      <c r="UOR197" s="973"/>
      <c r="UOS197" s="973"/>
      <c r="UOT197" s="973"/>
      <c r="UOU197" s="973"/>
      <c r="UOV197" s="973"/>
      <c r="UOW197" s="973"/>
      <c r="UOX197" s="973"/>
      <c r="UOY197" s="973"/>
      <c r="UOZ197" s="973"/>
      <c r="UPA197" s="973"/>
      <c r="UPB197" s="973"/>
      <c r="UPC197" s="973"/>
      <c r="UPD197" s="973"/>
      <c r="UPE197" s="973"/>
      <c r="UPF197" s="973"/>
      <c r="UPG197" s="973"/>
      <c r="UPH197" s="973"/>
      <c r="UPI197" s="973"/>
      <c r="UPJ197" s="973"/>
      <c r="UPK197" s="973"/>
      <c r="UPL197" s="973"/>
      <c r="UPM197" s="973"/>
      <c r="UPN197" s="973"/>
      <c r="UPO197" s="973"/>
      <c r="UPP197" s="973"/>
      <c r="UPQ197" s="973"/>
      <c r="UPR197" s="973"/>
      <c r="UPS197" s="973"/>
      <c r="UPT197" s="973"/>
      <c r="UPU197" s="973"/>
      <c r="UPV197" s="973"/>
      <c r="UPW197" s="973"/>
      <c r="UPX197" s="973"/>
      <c r="UPY197" s="973"/>
      <c r="UPZ197" s="973"/>
      <c r="UQA197" s="973"/>
      <c r="UQB197" s="973"/>
      <c r="UQC197" s="973"/>
      <c r="UQD197" s="973"/>
      <c r="UQE197" s="973"/>
      <c r="UQF197" s="973"/>
      <c r="UQG197" s="973"/>
      <c r="UQH197" s="973"/>
      <c r="UQI197" s="973"/>
      <c r="UQJ197" s="973"/>
      <c r="UQK197" s="973"/>
      <c r="UQL197" s="973"/>
      <c r="UQM197" s="973"/>
      <c r="UQN197" s="973"/>
      <c r="UQO197" s="973"/>
      <c r="UQP197" s="973"/>
      <c r="UQQ197" s="973"/>
      <c r="UQR197" s="973"/>
      <c r="UQS197" s="973"/>
      <c r="UQT197" s="973"/>
      <c r="UQU197" s="973"/>
      <c r="UQV197" s="973"/>
      <c r="UQW197" s="973"/>
      <c r="UQX197" s="973"/>
      <c r="UQY197" s="973"/>
      <c r="UQZ197" s="973"/>
      <c r="URA197" s="973"/>
      <c r="URB197" s="973"/>
      <c r="URC197" s="973"/>
      <c r="URD197" s="973"/>
      <c r="URE197" s="973"/>
      <c r="URF197" s="973"/>
      <c r="URG197" s="973"/>
      <c r="URH197" s="973"/>
      <c r="URI197" s="973"/>
      <c r="URJ197" s="973"/>
      <c r="URK197" s="973"/>
      <c r="URL197" s="973"/>
      <c r="URM197" s="973"/>
      <c r="URN197" s="973"/>
      <c r="URO197" s="973"/>
      <c r="URP197" s="973"/>
      <c r="URQ197" s="973"/>
      <c r="URR197" s="973"/>
      <c r="URS197" s="973"/>
      <c r="URT197" s="973"/>
      <c r="URU197" s="973"/>
      <c r="URV197" s="973"/>
      <c r="URW197" s="973"/>
      <c r="URX197" s="973"/>
      <c r="URY197" s="973"/>
      <c r="URZ197" s="973"/>
      <c r="USA197" s="973"/>
      <c r="USB197" s="973"/>
      <c r="USC197" s="973"/>
      <c r="USD197" s="973"/>
      <c r="USE197" s="973"/>
      <c r="USF197" s="973"/>
      <c r="USG197" s="973"/>
      <c r="USH197" s="973"/>
      <c r="USI197" s="973"/>
      <c r="USJ197" s="973"/>
      <c r="USK197" s="973"/>
      <c r="USL197" s="973"/>
      <c r="USM197" s="973"/>
      <c r="USN197" s="973"/>
      <c r="USO197" s="973"/>
      <c r="USP197" s="973"/>
      <c r="USQ197" s="973"/>
      <c r="USR197" s="973"/>
      <c r="USS197" s="973"/>
      <c r="UST197" s="973"/>
      <c r="USU197" s="973"/>
      <c r="USV197" s="973"/>
      <c r="USW197" s="973"/>
      <c r="USX197" s="973"/>
      <c r="USY197" s="973"/>
      <c r="USZ197" s="973"/>
      <c r="UTA197" s="973"/>
      <c r="UTB197" s="973"/>
      <c r="UTC197" s="973"/>
      <c r="UTD197" s="973"/>
      <c r="UTE197" s="973"/>
      <c r="UTF197" s="973"/>
      <c r="UTG197" s="973"/>
      <c r="UTH197" s="973"/>
      <c r="UTI197" s="973"/>
      <c r="UTJ197" s="973"/>
      <c r="UTK197" s="973"/>
      <c r="UTL197" s="973"/>
      <c r="UTM197" s="973"/>
      <c r="UTN197" s="973"/>
      <c r="UTO197" s="973"/>
      <c r="UTP197" s="973"/>
      <c r="UTQ197" s="973"/>
      <c r="UTR197" s="973"/>
      <c r="UTS197" s="973"/>
      <c r="UTT197" s="973"/>
      <c r="UTU197" s="973"/>
      <c r="UTV197" s="973"/>
      <c r="UTW197" s="973"/>
      <c r="UTX197" s="973"/>
      <c r="UTY197" s="973"/>
      <c r="UTZ197" s="973"/>
      <c r="UUA197" s="973"/>
      <c r="UUB197" s="973"/>
      <c r="UUC197" s="973"/>
      <c r="UUD197" s="973"/>
      <c r="UUE197" s="973"/>
      <c r="UUF197" s="973"/>
      <c r="UUG197" s="973"/>
      <c r="UUH197" s="973"/>
      <c r="UUI197" s="973"/>
      <c r="UUJ197" s="973"/>
      <c r="UUK197" s="973"/>
      <c r="UUL197" s="973"/>
      <c r="UUM197" s="973"/>
      <c r="UUN197" s="973"/>
      <c r="UUO197" s="973"/>
      <c r="UUP197" s="973"/>
      <c r="UUQ197" s="973"/>
      <c r="UUR197" s="973"/>
      <c r="UUS197" s="973"/>
      <c r="UUT197" s="973"/>
      <c r="UUU197" s="973"/>
      <c r="UUV197" s="973"/>
      <c r="UUW197" s="973"/>
      <c r="UUX197" s="973"/>
      <c r="UUY197" s="973"/>
      <c r="UUZ197" s="973"/>
      <c r="UVA197" s="973"/>
      <c r="UVB197" s="973"/>
      <c r="UVC197" s="973"/>
      <c r="UVD197" s="973"/>
      <c r="UVE197" s="973"/>
      <c r="UVF197" s="973"/>
      <c r="UVG197" s="973"/>
      <c r="UVH197" s="973"/>
      <c r="UVI197" s="973"/>
      <c r="UVJ197" s="973"/>
      <c r="UVK197" s="973"/>
      <c r="UVL197" s="973"/>
      <c r="UVM197" s="973"/>
      <c r="UVN197" s="973"/>
      <c r="UVO197" s="973"/>
      <c r="UVP197" s="973"/>
      <c r="UVQ197" s="973"/>
      <c r="UVR197" s="973"/>
      <c r="UVS197" s="973"/>
      <c r="UVT197" s="973"/>
      <c r="UVU197" s="973"/>
      <c r="UVV197" s="973"/>
      <c r="UVW197" s="973"/>
      <c r="UVX197" s="973"/>
      <c r="UVY197" s="973"/>
      <c r="UVZ197" s="973"/>
      <c r="UWA197" s="973"/>
      <c r="UWB197" s="973"/>
      <c r="UWC197" s="973"/>
      <c r="UWD197" s="973"/>
      <c r="UWE197" s="973"/>
      <c r="UWF197" s="973"/>
      <c r="UWG197" s="973"/>
      <c r="UWH197" s="973"/>
      <c r="UWI197" s="973"/>
      <c r="UWJ197" s="973"/>
      <c r="UWK197" s="973"/>
      <c r="UWL197" s="973"/>
      <c r="UWM197" s="973"/>
      <c r="UWN197" s="973"/>
      <c r="UWO197" s="973"/>
      <c r="UWP197" s="973"/>
      <c r="UWQ197" s="973"/>
      <c r="UWR197" s="973"/>
      <c r="UWS197" s="973"/>
      <c r="UWT197" s="973"/>
      <c r="UWU197" s="973"/>
      <c r="UWV197" s="973"/>
      <c r="UWW197" s="973"/>
      <c r="UWX197" s="973"/>
      <c r="UWY197" s="973"/>
      <c r="UWZ197" s="973"/>
      <c r="UXA197" s="973"/>
      <c r="UXB197" s="973"/>
      <c r="UXC197" s="973"/>
      <c r="UXD197" s="973"/>
      <c r="UXE197" s="973"/>
      <c r="UXF197" s="973"/>
      <c r="UXG197" s="973"/>
      <c r="UXH197" s="973"/>
      <c r="UXI197" s="973"/>
      <c r="UXJ197" s="973"/>
      <c r="UXK197" s="973"/>
      <c r="UXL197" s="973"/>
      <c r="UXM197" s="973"/>
      <c r="UXN197" s="973"/>
      <c r="UXO197" s="973"/>
      <c r="UXP197" s="973"/>
      <c r="UXQ197" s="973"/>
      <c r="UXR197" s="973"/>
      <c r="UXS197" s="973"/>
      <c r="UXT197" s="973"/>
      <c r="UXU197" s="973"/>
      <c r="UXV197" s="973"/>
      <c r="UXW197" s="973"/>
      <c r="UXX197" s="973"/>
      <c r="UXY197" s="973"/>
      <c r="UXZ197" s="973"/>
      <c r="UYA197" s="973"/>
      <c r="UYB197" s="973"/>
      <c r="UYC197" s="973"/>
      <c r="UYD197" s="973"/>
      <c r="UYE197" s="973"/>
      <c r="UYF197" s="973"/>
      <c r="UYG197" s="973"/>
      <c r="UYH197" s="973"/>
      <c r="UYI197" s="973"/>
      <c r="UYJ197" s="973"/>
      <c r="UYK197" s="973"/>
      <c r="UYL197" s="973"/>
      <c r="UYM197" s="973"/>
      <c r="UYN197" s="973"/>
      <c r="UYO197" s="973"/>
      <c r="UYP197" s="973"/>
      <c r="UYQ197" s="973"/>
      <c r="UYR197" s="973"/>
      <c r="UYS197" s="973"/>
      <c r="UYT197" s="973"/>
      <c r="UYU197" s="973"/>
      <c r="UYV197" s="973"/>
      <c r="UYW197" s="973"/>
      <c r="UYX197" s="973"/>
      <c r="UYY197" s="973"/>
      <c r="UYZ197" s="973"/>
      <c r="UZA197" s="973"/>
      <c r="UZB197" s="973"/>
      <c r="UZC197" s="973"/>
      <c r="UZD197" s="973"/>
      <c r="UZE197" s="973"/>
      <c r="UZF197" s="973"/>
      <c r="UZG197" s="973"/>
      <c r="UZH197" s="973"/>
      <c r="UZI197" s="973"/>
      <c r="UZJ197" s="973"/>
      <c r="UZK197" s="973"/>
      <c r="UZL197" s="973"/>
      <c r="UZM197" s="973"/>
      <c r="UZN197" s="973"/>
      <c r="UZO197" s="973"/>
      <c r="UZP197" s="973"/>
      <c r="UZQ197" s="973"/>
      <c r="UZR197" s="973"/>
      <c r="UZS197" s="973"/>
      <c r="UZT197" s="973"/>
      <c r="UZU197" s="973"/>
      <c r="UZV197" s="973"/>
      <c r="UZW197" s="973"/>
      <c r="UZX197" s="973"/>
      <c r="UZY197" s="973"/>
      <c r="UZZ197" s="973"/>
      <c r="VAA197" s="973"/>
      <c r="VAB197" s="973"/>
      <c r="VAC197" s="973"/>
      <c r="VAD197" s="973"/>
      <c r="VAE197" s="973"/>
      <c r="VAF197" s="973"/>
      <c r="VAG197" s="973"/>
      <c r="VAH197" s="973"/>
      <c r="VAI197" s="973"/>
      <c r="VAJ197" s="973"/>
      <c r="VAK197" s="973"/>
      <c r="VAL197" s="973"/>
      <c r="VAM197" s="973"/>
      <c r="VAN197" s="973"/>
      <c r="VAO197" s="973"/>
      <c r="VAP197" s="973"/>
      <c r="VAQ197" s="973"/>
      <c r="VAR197" s="973"/>
      <c r="VAS197" s="973"/>
      <c r="VAT197" s="973"/>
      <c r="VAU197" s="973"/>
      <c r="VAV197" s="973"/>
      <c r="VAW197" s="973"/>
      <c r="VAX197" s="973"/>
      <c r="VAY197" s="973"/>
      <c r="VAZ197" s="973"/>
      <c r="VBA197" s="973"/>
      <c r="VBB197" s="973"/>
      <c r="VBC197" s="973"/>
      <c r="VBD197" s="973"/>
      <c r="VBE197" s="973"/>
      <c r="VBF197" s="973"/>
      <c r="VBG197" s="973"/>
      <c r="VBH197" s="973"/>
      <c r="VBI197" s="973"/>
      <c r="VBJ197" s="973"/>
      <c r="VBK197" s="973"/>
      <c r="VBL197" s="973"/>
      <c r="VBM197" s="973"/>
      <c r="VBN197" s="973"/>
      <c r="VBO197" s="973"/>
      <c r="VBP197" s="973"/>
      <c r="VBQ197" s="973"/>
      <c r="VBR197" s="973"/>
      <c r="VBS197" s="973"/>
      <c r="VBT197" s="973"/>
      <c r="VBU197" s="973"/>
      <c r="VBV197" s="973"/>
      <c r="VBW197" s="973"/>
      <c r="VBX197" s="973"/>
      <c r="VBY197" s="973"/>
      <c r="VBZ197" s="973"/>
      <c r="VCA197" s="973"/>
      <c r="VCB197" s="973"/>
      <c r="VCC197" s="973"/>
      <c r="VCD197" s="973"/>
      <c r="VCE197" s="973"/>
      <c r="VCF197" s="973"/>
      <c r="VCG197" s="973"/>
      <c r="VCH197" s="973"/>
      <c r="VCI197" s="973"/>
      <c r="VCJ197" s="973"/>
      <c r="VCK197" s="973"/>
      <c r="VCL197" s="973"/>
      <c r="VCM197" s="973"/>
      <c r="VCN197" s="973"/>
      <c r="VCO197" s="973"/>
      <c r="VCP197" s="973"/>
      <c r="VCQ197" s="973"/>
      <c r="VCR197" s="973"/>
      <c r="VCS197" s="973"/>
      <c r="VCT197" s="973"/>
      <c r="VCU197" s="973"/>
      <c r="VCV197" s="973"/>
      <c r="VCW197" s="973"/>
      <c r="VCX197" s="973"/>
      <c r="VCY197" s="973"/>
      <c r="VCZ197" s="973"/>
      <c r="VDA197" s="973"/>
      <c r="VDB197" s="973"/>
      <c r="VDC197" s="973"/>
      <c r="VDD197" s="973"/>
      <c r="VDE197" s="973"/>
      <c r="VDF197" s="973"/>
      <c r="VDG197" s="973"/>
      <c r="VDH197" s="973"/>
      <c r="VDI197" s="973"/>
      <c r="VDJ197" s="973"/>
      <c r="VDK197" s="973"/>
      <c r="VDL197" s="973"/>
      <c r="VDM197" s="973"/>
      <c r="VDN197" s="973"/>
      <c r="VDO197" s="973"/>
      <c r="VDP197" s="973"/>
      <c r="VDQ197" s="973"/>
      <c r="VDR197" s="973"/>
      <c r="VDS197" s="973"/>
      <c r="VDT197" s="973"/>
      <c r="VDU197" s="973"/>
      <c r="VDV197" s="973"/>
      <c r="VDW197" s="973"/>
      <c r="VDX197" s="973"/>
      <c r="VDY197" s="973"/>
      <c r="VDZ197" s="973"/>
      <c r="VEA197" s="973"/>
      <c r="VEB197" s="973"/>
      <c r="VEC197" s="973"/>
      <c r="VED197" s="973"/>
      <c r="VEE197" s="973"/>
      <c r="VEF197" s="973"/>
      <c r="VEG197" s="973"/>
      <c r="VEH197" s="973"/>
      <c r="VEI197" s="973"/>
      <c r="VEJ197" s="973"/>
      <c r="VEK197" s="973"/>
      <c r="VEL197" s="973"/>
      <c r="VEM197" s="973"/>
      <c r="VEN197" s="973"/>
      <c r="VEO197" s="973"/>
      <c r="VEP197" s="973"/>
      <c r="VEQ197" s="973"/>
      <c r="VER197" s="973"/>
      <c r="VES197" s="973"/>
      <c r="VET197" s="973"/>
      <c r="VEU197" s="973"/>
      <c r="VEV197" s="973"/>
      <c r="VEW197" s="973"/>
      <c r="VEX197" s="973"/>
      <c r="VEY197" s="973"/>
      <c r="VEZ197" s="973"/>
      <c r="VFA197" s="973"/>
      <c r="VFB197" s="973"/>
      <c r="VFC197" s="973"/>
      <c r="VFD197" s="973"/>
      <c r="VFE197" s="973"/>
      <c r="VFF197" s="973"/>
      <c r="VFG197" s="973"/>
      <c r="VFH197" s="973"/>
      <c r="VFI197" s="973"/>
      <c r="VFJ197" s="973"/>
      <c r="VFK197" s="973"/>
      <c r="VFL197" s="973"/>
      <c r="VFM197" s="973"/>
      <c r="VFN197" s="973"/>
      <c r="VFO197" s="973"/>
      <c r="VFP197" s="973"/>
      <c r="VFQ197" s="973"/>
      <c r="VFR197" s="973"/>
      <c r="VFS197" s="973"/>
      <c r="VFT197" s="973"/>
      <c r="VFU197" s="973"/>
      <c r="VFV197" s="973"/>
      <c r="VFW197" s="973"/>
      <c r="VFX197" s="973"/>
      <c r="VFY197" s="973"/>
      <c r="VFZ197" s="973"/>
      <c r="VGA197" s="973"/>
      <c r="VGB197" s="973"/>
      <c r="VGC197" s="973"/>
      <c r="VGD197" s="973"/>
      <c r="VGE197" s="973"/>
      <c r="VGF197" s="973"/>
      <c r="VGG197" s="973"/>
      <c r="VGH197" s="973"/>
      <c r="VGI197" s="973"/>
      <c r="VGJ197" s="973"/>
      <c r="VGK197" s="973"/>
      <c r="VGL197" s="973"/>
      <c r="VGM197" s="973"/>
      <c r="VGN197" s="973"/>
      <c r="VGO197" s="973"/>
      <c r="VGP197" s="973"/>
      <c r="VGQ197" s="973"/>
      <c r="VGR197" s="973"/>
      <c r="VGS197" s="973"/>
      <c r="VGT197" s="973"/>
      <c r="VGU197" s="973"/>
      <c r="VGV197" s="973"/>
      <c r="VGW197" s="973"/>
      <c r="VGX197" s="973"/>
      <c r="VGY197" s="973"/>
      <c r="VGZ197" s="973"/>
      <c r="VHA197" s="973"/>
      <c r="VHB197" s="973"/>
      <c r="VHC197" s="973"/>
      <c r="VHD197" s="973"/>
      <c r="VHE197" s="973"/>
      <c r="VHF197" s="973"/>
      <c r="VHG197" s="973"/>
      <c r="VHH197" s="973"/>
      <c r="VHI197" s="973"/>
      <c r="VHJ197" s="973"/>
      <c r="VHK197" s="973"/>
      <c r="VHL197" s="973"/>
      <c r="VHM197" s="973"/>
      <c r="VHN197" s="973"/>
      <c r="VHO197" s="973"/>
      <c r="VHP197" s="973"/>
      <c r="VHQ197" s="973"/>
      <c r="VHR197" s="973"/>
      <c r="VHS197" s="973"/>
      <c r="VHT197" s="973"/>
      <c r="VHU197" s="973"/>
      <c r="VHV197" s="973"/>
      <c r="VHW197" s="973"/>
      <c r="VHX197" s="973"/>
      <c r="VHY197" s="973"/>
      <c r="VHZ197" s="973"/>
      <c r="VIA197" s="973"/>
      <c r="VIB197" s="973"/>
      <c r="VIC197" s="973"/>
      <c r="VID197" s="973"/>
      <c r="VIE197" s="973"/>
      <c r="VIF197" s="973"/>
      <c r="VIG197" s="973"/>
      <c r="VIH197" s="973"/>
      <c r="VII197" s="973"/>
      <c r="VIJ197" s="973"/>
      <c r="VIK197" s="973"/>
      <c r="VIL197" s="973"/>
      <c r="VIM197" s="973"/>
      <c r="VIN197" s="973"/>
      <c r="VIO197" s="973"/>
      <c r="VIP197" s="973"/>
      <c r="VIQ197" s="973"/>
      <c r="VIR197" s="973"/>
      <c r="VIS197" s="973"/>
      <c r="VIT197" s="973"/>
      <c r="VIU197" s="973"/>
      <c r="VIV197" s="973"/>
      <c r="VIW197" s="973"/>
      <c r="VIX197" s="973"/>
      <c r="VIY197" s="973"/>
      <c r="VIZ197" s="973"/>
      <c r="VJA197" s="973"/>
      <c r="VJB197" s="973"/>
      <c r="VJC197" s="973"/>
      <c r="VJD197" s="973"/>
      <c r="VJE197" s="973"/>
      <c r="VJF197" s="973"/>
      <c r="VJG197" s="973"/>
      <c r="VJH197" s="973"/>
      <c r="VJI197" s="973"/>
      <c r="VJJ197" s="973"/>
      <c r="VJK197" s="973"/>
      <c r="VJL197" s="973"/>
      <c r="VJM197" s="973"/>
      <c r="VJN197" s="973"/>
      <c r="VJO197" s="973"/>
      <c r="VJP197" s="973"/>
      <c r="VJQ197" s="973"/>
      <c r="VJR197" s="973"/>
      <c r="VJS197" s="973"/>
      <c r="VJT197" s="973"/>
      <c r="VJU197" s="973"/>
      <c r="VJV197" s="973"/>
      <c r="VJW197" s="973"/>
      <c r="VJX197" s="973"/>
      <c r="VJY197" s="973"/>
      <c r="VJZ197" s="973"/>
      <c r="VKA197" s="973"/>
      <c r="VKB197" s="973"/>
      <c r="VKC197" s="973"/>
      <c r="VKD197" s="973"/>
      <c r="VKE197" s="973"/>
      <c r="VKF197" s="973"/>
      <c r="VKG197" s="973"/>
      <c r="VKH197" s="973"/>
      <c r="VKI197" s="973"/>
      <c r="VKJ197" s="973"/>
      <c r="VKK197" s="973"/>
      <c r="VKL197" s="973"/>
      <c r="VKM197" s="973"/>
      <c r="VKN197" s="973"/>
      <c r="VKO197" s="973"/>
      <c r="VKP197" s="973"/>
      <c r="VKQ197" s="973"/>
      <c r="VKR197" s="973"/>
      <c r="VKS197" s="973"/>
      <c r="VKT197" s="973"/>
      <c r="VKU197" s="973"/>
      <c r="VKV197" s="973"/>
      <c r="VKW197" s="973"/>
      <c r="VKX197" s="973"/>
      <c r="VKY197" s="973"/>
      <c r="VKZ197" s="973"/>
      <c r="VLA197" s="973"/>
      <c r="VLB197" s="973"/>
      <c r="VLC197" s="973"/>
      <c r="VLD197" s="973"/>
      <c r="VLE197" s="973"/>
      <c r="VLF197" s="973"/>
      <c r="VLG197" s="973"/>
      <c r="VLH197" s="973"/>
      <c r="VLI197" s="973"/>
      <c r="VLJ197" s="973"/>
      <c r="VLK197" s="973"/>
      <c r="VLL197" s="973"/>
      <c r="VLM197" s="973"/>
      <c r="VLN197" s="973"/>
      <c r="VLO197" s="973"/>
      <c r="VLP197" s="973"/>
      <c r="VLQ197" s="973"/>
      <c r="VLR197" s="973"/>
      <c r="VLS197" s="973"/>
      <c r="VLT197" s="973"/>
      <c r="VLU197" s="973"/>
      <c r="VLV197" s="973"/>
      <c r="VLW197" s="973"/>
      <c r="VLX197" s="973"/>
      <c r="VLY197" s="973"/>
      <c r="VLZ197" s="973"/>
      <c r="VMA197" s="973"/>
      <c r="VMB197" s="973"/>
      <c r="VMC197" s="973"/>
      <c r="VMD197" s="973"/>
      <c r="VME197" s="973"/>
      <c r="VMF197" s="973"/>
      <c r="VMG197" s="973"/>
      <c r="VMH197" s="973"/>
      <c r="VMI197" s="973"/>
      <c r="VMJ197" s="973"/>
      <c r="VMK197" s="973"/>
      <c r="VML197" s="973"/>
      <c r="VMM197" s="973"/>
      <c r="VMN197" s="973"/>
      <c r="VMO197" s="973"/>
      <c r="VMP197" s="973"/>
      <c r="VMQ197" s="973"/>
      <c r="VMR197" s="973"/>
      <c r="VMS197" s="973"/>
      <c r="VMT197" s="973"/>
      <c r="VMU197" s="973"/>
      <c r="VMV197" s="973"/>
      <c r="VMW197" s="973"/>
      <c r="VMX197" s="973"/>
      <c r="VMY197" s="973"/>
      <c r="VMZ197" s="973"/>
      <c r="VNA197" s="973"/>
      <c r="VNB197" s="973"/>
      <c r="VNC197" s="973"/>
      <c r="VND197" s="973"/>
      <c r="VNE197" s="973"/>
      <c r="VNF197" s="973"/>
      <c r="VNG197" s="973"/>
      <c r="VNH197" s="973"/>
      <c r="VNI197" s="973"/>
      <c r="VNJ197" s="973"/>
      <c r="VNK197" s="973"/>
      <c r="VNL197" s="973"/>
      <c r="VNM197" s="973"/>
      <c r="VNN197" s="973"/>
      <c r="VNO197" s="973"/>
      <c r="VNP197" s="973"/>
      <c r="VNQ197" s="973"/>
      <c r="VNR197" s="973"/>
      <c r="VNS197" s="973"/>
      <c r="VNT197" s="973"/>
      <c r="VNU197" s="973"/>
      <c r="VNV197" s="973"/>
      <c r="VNW197" s="973"/>
      <c r="VNX197" s="973"/>
      <c r="VNY197" s="973"/>
      <c r="VNZ197" s="973"/>
      <c r="VOA197" s="973"/>
      <c r="VOB197" s="973"/>
      <c r="VOC197" s="973"/>
      <c r="VOD197" s="973"/>
      <c r="VOE197" s="973"/>
      <c r="VOF197" s="973"/>
      <c r="VOG197" s="973"/>
      <c r="VOH197" s="973"/>
      <c r="VOI197" s="973"/>
      <c r="VOJ197" s="973"/>
      <c r="VOK197" s="973"/>
      <c r="VOL197" s="973"/>
      <c r="VOM197" s="973"/>
      <c r="VON197" s="973"/>
      <c r="VOO197" s="973"/>
      <c r="VOP197" s="973"/>
      <c r="VOQ197" s="973"/>
      <c r="VOR197" s="973"/>
      <c r="VOS197" s="973"/>
      <c r="VOT197" s="973"/>
      <c r="VOU197" s="973"/>
      <c r="VOV197" s="973"/>
      <c r="VOW197" s="973"/>
      <c r="VOX197" s="973"/>
      <c r="VOY197" s="973"/>
      <c r="VOZ197" s="973"/>
      <c r="VPA197" s="973"/>
      <c r="VPB197" s="973"/>
      <c r="VPC197" s="973"/>
      <c r="VPD197" s="973"/>
      <c r="VPE197" s="973"/>
      <c r="VPF197" s="973"/>
      <c r="VPG197" s="973"/>
      <c r="VPH197" s="973"/>
      <c r="VPI197" s="973"/>
      <c r="VPJ197" s="973"/>
      <c r="VPK197" s="973"/>
      <c r="VPL197" s="973"/>
      <c r="VPM197" s="973"/>
      <c r="VPN197" s="973"/>
      <c r="VPO197" s="973"/>
      <c r="VPP197" s="973"/>
      <c r="VPQ197" s="973"/>
      <c r="VPR197" s="973"/>
      <c r="VPS197" s="973"/>
      <c r="VPT197" s="973"/>
      <c r="VPU197" s="973"/>
      <c r="VPV197" s="973"/>
      <c r="VPW197" s="973"/>
      <c r="VPX197" s="973"/>
      <c r="VPY197" s="973"/>
      <c r="VPZ197" s="973"/>
      <c r="VQA197" s="973"/>
      <c r="VQB197" s="973"/>
      <c r="VQC197" s="973"/>
      <c r="VQD197" s="973"/>
      <c r="VQE197" s="973"/>
      <c r="VQF197" s="973"/>
      <c r="VQG197" s="973"/>
      <c r="VQH197" s="973"/>
      <c r="VQI197" s="973"/>
      <c r="VQJ197" s="973"/>
      <c r="VQK197" s="973"/>
      <c r="VQL197" s="973"/>
      <c r="VQM197" s="973"/>
      <c r="VQN197" s="973"/>
      <c r="VQO197" s="973"/>
      <c r="VQP197" s="973"/>
      <c r="VQQ197" s="973"/>
      <c r="VQR197" s="973"/>
      <c r="VQS197" s="973"/>
      <c r="VQT197" s="973"/>
      <c r="VQU197" s="973"/>
      <c r="VQV197" s="973"/>
      <c r="VQW197" s="973"/>
      <c r="VQX197" s="973"/>
      <c r="VQY197" s="973"/>
      <c r="VQZ197" s="973"/>
      <c r="VRA197" s="973"/>
      <c r="VRB197" s="973"/>
      <c r="VRC197" s="973"/>
      <c r="VRD197" s="973"/>
      <c r="VRE197" s="973"/>
      <c r="VRF197" s="973"/>
      <c r="VRG197" s="973"/>
      <c r="VRH197" s="973"/>
      <c r="VRI197" s="973"/>
      <c r="VRJ197" s="973"/>
      <c r="VRK197" s="973"/>
      <c r="VRL197" s="973"/>
      <c r="VRM197" s="973"/>
      <c r="VRN197" s="973"/>
      <c r="VRO197" s="973"/>
      <c r="VRP197" s="973"/>
      <c r="VRQ197" s="973"/>
      <c r="VRR197" s="973"/>
      <c r="VRS197" s="973"/>
      <c r="VRT197" s="973"/>
      <c r="VRU197" s="973"/>
      <c r="VRV197" s="973"/>
      <c r="VRW197" s="973"/>
      <c r="VRX197" s="973"/>
      <c r="VRY197" s="973"/>
      <c r="VRZ197" s="973"/>
      <c r="VSA197" s="973"/>
      <c r="VSB197" s="973"/>
      <c r="VSC197" s="973"/>
      <c r="VSD197" s="973"/>
      <c r="VSE197" s="973"/>
      <c r="VSF197" s="973"/>
      <c r="VSG197" s="973"/>
      <c r="VSH197" s="973"/>
      <c r="VSI197" s="973"/>
      <c r="VSJ197" s="973"/>
      <c r="VSK197" s="973"/>
      <c r="VSL197" s="973"/>
      <c r="VSM197" s="973"/>
      <c r="VSN197" s="973"/>
      <c r="VSO197" s="973"/>
      <c r="VSP197" s="973"/>
      <c r="VSQ197" s="973"/>
      <c r="VSR197" s="973"/>
      <c r="VSS197" s="973"/>
      <c r="VST197" s="973"/>
      <c r="VSU197" s="973"/>
      <c r="VSV197" s="973"/>
      <c r="VSW197" s="973"/>
      <c r="VSX197" s="973"/>
      <c r="VSY197" s="973"/>
      <c r="VSZ197" s="973"/>
      <c r="VTA197" s="973"/>
      <c r="VTB197" s="973"/>
      <c r="VTC197" s="973"/>
      <c r="VTD197" s="973"/>
      <c r="VTE197" s="973"/>
      <c r="VTF197" s="973"/>
      <c r="VTG197" s="973"/>
      <c r="VTH197" s="973"/>
      <c r="VTI197" s="973"/>
      <c r="VTJ197" s="973"/>
      <c r="VTK197" s="973"/>
      <c r="VTL197" s="973"/>
      <c r="VTM197" s="973"/>
      <c r="VTN197" s="973"/>
      <c r="VTO197" s="973"/>
      <c r="VTP197" s="973"/>
      <c r="VTQ197" s="973"/>
      <c r="VTR197" s="973"/>
      <c r="VTS197" s="973"/>
      <c r="VTT197" s="973"/>
      <c r="VTU197" s="973"/>
      <c r="VTV197" s="973"/>
      <c r="VTW197" s="973"/>
      <c r="VTX197" s="973"/>
      <c r="VTY197" s="973"/>
      <c r="VTZ197" s="973"/>
      <c r="VUA197" s="973"/>
      <c r="VUB197" s="973"/>
      <c r="VUC197" s="973"/>
      <c r="VUD197" s="973"/>
      <c r="VUE197" s="973"/>
      <c r="VUF197" s="973"/>
      <c r="VUG197" s="973"/>
      <c r="VUH197" s="973"/>
      <c r="VUI197" s="973"/>
      <c r="VUJ197" s="973"/>
      <c r="VUK197" s="973"/>
      <c r="VUL197" s="973"/>
      <c r="VUM197" s="973"/>
      <c r="VUN197" s="973"/>
      <c r="VUO197" s="973"/>
      <c r="VUP197" s="973"/>
      <c r="VUQ197" s="973"/>
      <c r="VUR197" s="973"/>
      <c r="VUS197" s="973"/>
      <c r="VUT197" s="973"/>
      <c r="VUU197" s="973"/>
      <c r="VUV197" s="973"/>
      <c r="VUW197" s="973"/>
      <c r="VUX197" s="973"/>
      <c r="VUY197" s="973"/>
      <c r="VUZ197" s="973"/>
      <c r="VVA197" s="973"/>
      <c r="VVB197" s="973"/>
      <c r="VVC197" s="973"/>
      <c r="VVD197" s="973"/>
      <c r="VVE197" s="973"/>
      <c r="VVF197" s="973"/>
      <c r="VVG197" s="973"/>
      <c r="VVH197" s="973"/>
      <c r="VVI197" s="973"/>
      <c r="VVJ197" s="973"/>
      <c r="VVK197" s="973"/>
      <c r="VVL197" s="973"/>
      <c r="VVM197" s="973"/>
      <c r="VVN197" s="973"/>
      <c r="VVO197" s="973"/>
      <c r="VVP197" s="973"/>
      <c r="VVQ197" s="973"/>
      <c r="VVR197" s="973"/>
      <c r="VVS197" s="973"/>
      <c r="VVT197" s="973"/>
      <c r="VVU197" s="973"/>
      <c r="VVV197" s="973"/>
      <c r="VVW197" s="973"/>
      <c r="VVX197" s="973"/>
      <c r="VVY197" s="973"/>
      <c r="VVZ197" s="973"/>
      <c r="VWA197" s="973"/>
      <c r="VWB197" s="973"/>
      <c r="VWC197" s="973"/>
      <c r="VWD197" s="973"/>
      <c r="VWE197" s="973"/>
      <c r="VWF197" s="973"/>
      <c r="VWG197" s="973"/>
      <c r="VWH197" s="973"/>
      <c r="VWI197" s="973"/>
      <c r="VWJ197" s="973"/>
      <c r="VWK197" s="973"/>
      <c r="VWL197" s="973"/>
      <c r="VWM197" s="973"/>
      <c r="VWN197" s="973"/>
      <c r="VWO197" s="973"/>
      <c r="VWP197" s="973"/>
      <c r="VWQ197" s="973"/>
      <c r="VWR197" s="973"/>
      <c r="VWS197" s="973"/>
      <c r="VWT197" s="973"/>
      <c r="VWU197" s="973"/>
      <c r="VWV197" s="973"/>
      <c r="VWW197" s="973"/>
      <c r="VWX197" s="973"/>
      <c r="VWY197" s="973"/>
      <c r="VWZ197" s="973"/>
      <c r="VXA197" s="973"/>
      <c r="VXB197" s="973"/>
      <c r="VXC197" s="973"/>
      <c r="VXD197" s="973"/>
      <c r="VXE197" s="973"/>
      <c r="VXF197" s="973"/>
      <c r="VXG197" s="973"/>
      <c r="VXH197" s="973"/>
      <c r="VXI197" s="973"/>
      <c r="VXJ197" s="973"/>
      <c r="VXK197" s="973"/>
      <c r="VXL197" s="973"/>
      <c r="VXM197" s="973"/>
      <c r="VXN197" s="973"/>
      <c r="VXO197" s="973"/>
      <c r="VXP197" s="973"/>
      <c r="VXQ197" s="973"/>
      <c r="VXR197" s="973"/>
      <c r="VXS197" s="973"/>
      <c r="VXT197" s="973"/>
      <c r="VXU197" s="973"/>
      <c r="VXV197" s="973"/>
      <c r="VXW197" s="973"/>
      <c r="VXX197" s="973"/>
      <c r="VXY197" s="973"/>
      <c r="VXZ197" s="973"/>
      <c r="VYA197" s="973"/>
      <c r="VYB197" s="973"/>
      <c r="VYC197" s="973"/>
      <c r="VYD197" s="973"/>
      <c r="VYE197" s="973"/>
      <c r="VYF197" s="973"/>
      <c r="VYG197" s="973"/>
      <c r="VYH197" s="973"/>
      <c r="VYI197" s="973"/>
      <c r="VYJ197" s="973"/>
      <c r="VYK197" s="973"/>
      <c r="VYL197" s="973"/>
      <c r="VYM197" s="973"/>
      <c r="VYN197" s="973"/>
      <c r="VYO197" s="973"/>
      <c r="VYP197" s="973"/>
      <c r="VYQ197" s="973"/>
      <c r="VYR197" s="973"/>
      <c r="VYS197" s="973"/>
      <c r="VYT197" s="973"/>
      <c r="VYU197" s="973"/>
      <c r="VYV197" s="973"/>
      <c r="VYW197" s="973"/>
      <c r="VYX197" s="973"/>
      <c r="VYY197" s="973"/>
      <c r="VYZ197" s="973"/>
      <c r="VZA197" s="973"/>
      <c r="VZB197" s="973"/>
      <c r="VZC197" s="973"/>
      <c r="VZD197" s="973"/>
      <c r="VZE197" s="973"/>
      <c r="VZF197" s="973"/>
      <c r="VZG197" s="973"/>
      <c r="VZH197" s="973"/>
      <c r="VZI197" s="973"/>
      <c r="VZJ197" s="973"/>
      <c r="VZK197" s="973"/>
      <c r="VZL197" s="973"/>
      <c r="VZM197" s="973"/>
      <c r="VZN197" s="973"/>
      <c r="VZO197" s="973"/>
      <c r="VZP197" s="973"/>
      <c r="VZQ197" s="973"/>
      <c r="VZR197" s="973"/>
      <c r="VZS197" s="973"/>
      <c r="VZT197" s="973"/>
      <c r="VZU197" s="973"/>
      <c r="VZV197" s="973"/>
      <c r="VZW197" s="973"/>
      <c r="VZX197" s="973"/>
      <c r="VZY197" s="973"/>
      <c r="VZZ197" s="973"/>
      <c r="WAA197" s="973"/>
      <c r="WAB197" s="973"/>
      <c r="WAC197" s="973"/>
      <c r="WAD197" s="973"/>
      <c r="WAE197" s="973"/>
      <c r="WAF197" s="973"/>
      <c r="WAG197" s="973"/>
      <c r="WAH197" s="973"/>
      <c r="WAI197" s="973"/>
      <c r="WAJ197" s="973"/>
      <c r="WAK197" s="973"/>
      <c r="WAL197" s="973"/>
      <c r="WAM197" s="973"/>
      <c r="WAN197" s="973"/>
      <c r="WAO197" s="973"/>
      <c r="WAP197" s="973"/>
      <c r="WAQ197" s="973"/>
      <c r="WAR197" s="973"/>
      <c r="WAS197" s="973"/>
      <c r="WAT197" s="973"/>
      <c r="WAU197" s="973"/>
      <c r="WAV197" s="973"/>
      <c r="WAW197" s="973"/>
      <c r="WAX197" s="973"/>
      <c r="WAY197" s="973"/>
      <c r="WAZ197" s="973"/>
      <c r="WBA197" s="973"/>
      <c r="WBB197" s="973"/>
      <c r="WBC197" s="973"/>
      <c r="WBD197" s="973"/>
      <c r="WBE197" s="973"/>
      <c r="WBF197" s="973"/>
      <c r="WBG197" s="973"/>
      <c r="WBH197" s="973"/>
      <c r="WBI197" s="973"/>
      <c r="WBJ197" s="973"/>
      <c r="WBK197" s="973"/>
      <c r="WBL197" s="973"/>
      <c r="WBM197" s="973"/>
      <c r="WBN197" s="973"/>
      <c r="WBO197" s="973"/>
      <c r="WBP197" s="973"/>
      <c r="WBQ197" s="973"/>
      <c r="WBR197" s="973"/>
      <c r="WBS197" s="973"/>
      <c r="WBT197" s="973"/>
      <c r="WBU197" s="973"/>
      <c r="WBV197" s="973"/>
      <c r="WBW197" s="973"/>
      <c r="WBX197" s="973"/>
      <c r="WBY197" s="973"/>
      <c r="WBZ197" s="973"/>
      <c r="WCA197" s="973"/>
      <c r="WCB197" s="973"/>
      <c r="WCC197" s="973"/>
      <c r="WCD197" s="973"/>
      <c r="WCE197" s="973"/>
      <c r="WCF197" s="973"/>
      <c r="WCG197" s="973"/>
      <c r="WCH197" s="973"/>
      <c r="WCI197" s="973"/>
      <c r="WCJ197" s="973"/>
      <c r="WCK197" s="973"/>
      <c r="WCL197" s="973"/>
      <c r="WCM197" s="973"/>
      <c r="WCN197" s="973"/>
      <c r="WCO197" s="973"/>
      <c r="WCP197" s="973"/>
      <c r="WCQ197" s="973"/>
      <c r="WCR197" s="973"/>
      <c r="WCS197" s="973"/>
      <c r="WCT197" s="973"/>
      <c r="WCU197" s="973"/>
      <c r="WCV197" s="973"/>
      <c r="WCW197" s="973"/>
      <c r="WCX197" s="973"/>
      <c r="WCY197" s="973"/>
      <c r="WCZ197" s="973"/>
      <c r="WDA197" s="973"/>
      <c r="WDB197" s="973"/>
      <c r="WDC197" s="973"/>
      <c r="WDD197" s="973"/>
      <c r="WDE197" s="973"/>
      <c r="WDF197" s="973"/>
      <c r="WDG197" s="973"/>
      <c r="WDH197" s="973"/>
      <c r="WDI197" s="973"/>
      <c r="WDJ197" s="973"/>
      <c r="WDK197" s="973"/>
      <c r="WDL197" s="973"/>
      <c r="WDM197" s="973"/>
      <c r="WDN197" s="973"/>
      <c r="WDO197" s="973"/>
      <c r="WDP197" s="973"/>
      <c r="WDQ197" s="973"/>
      <c r="WDR197" s="973"/>
      <c r="WDS197" s="973"/>
      <c r="WDT197" s="973"/>
      <c r="WDU197" s="973"/>
      <c r="WDV197" s="973"/>
      <c r="WDW197" s="973"/>
      <c r="WDX197" s="973"/>
      <c r="WDY197" s="973"/>
      <c r="WDZ197" s="973"/>
      <c r="WEA197" s="973"/>
      <c r="WEB197" s="973"/>
      <c r="WEC197" s="973"/>
      <c r="WED197" s="973"/>
      <c r="WEE197" s="973"/>
      <c r="WEF197" s="973"/>
      <c r="WEG197" s="973"/>
      <c r="WEH197" s="973"/>
      <c r="WEI197" s="973"/>
      <c r="WEJ197" s="973"/>
      <c r="WEK197" s="973"/>
      <c r="WEL197" s="973"/>
      <c r="WEM197" s="973"/>
      <c r="WEN197" s="973"/>
      <c r="WEO197" s="973"/>
      <c r="WEP197" s="973"/>
      <c r="WEQ197" s="973"/>
      <c r="WER197" s="973"/>
      <c r="WES197" s="973"/>
      <c r="WET197" s="973"/>
      <c r="WEU197" s="973"/>
      <c r="WEV197" s="973"/>
      <c r="WEW197" s="973"/>
      <c r="WEX197" s="973"/>
      <c r="WEY197" s="973"/>
      <c r="WEZ197" s="973"/>
      <c r="WFA197" s="973"/>
      <c r="WFB197" s="973"/>
      <c r="WFC197" s="973"/>
      <c r="WFD197" s="973"/>
      <c r="WFE197" s="973"/>
      <c r="WFF197" s="973"/>
      <c r="WFG197" s="973"/>
      <c r="WFH197" s="973"/>
      <c r="WFI197" s="973"/>
      <c r="WFJ197" s="973"/>
      <c r="WFK197" s="973"/>
      <c r="WFL197" s="973"/>
      <c r="WFM197" s="973"/>
      <c r="WFN197" s="973"/>
      <c r="WFO197" s="973"/>
      <c r="WFP197" s="973"/>
      <c r="WFQ197" s="973"/>
      <c r="WFR197" s="973"/>
      <c r="WFS197" s="973"/>
      <c r="WFT197" s="973"/>
      <c r="WFU197" s="973"/>
      <c r="WFV197" s="973"/>
      <c r="WFW197" s="973"/>
      <c r="WFX197" s="973"/>
      <c r="WFY197" s="973"/>
      <c r="WFZ197" s="973"/>
      <c r="WGA197" s="973"/>
      <c r="WGB197" s="973"/>
      <c r="WGC197" s="973"/>
      <c r="WGD197" s="973"/>
      <c r="WGE197" s="973"/>
      <c r="WGF197" s="973"/>
      <c r="WGG197" s="973"/>
      <c r="WGH197" s="973"/>
      <c r="WGI197" s="973"/>
      <c r="WGJ197" s="973"/>
      <c r="WGK197" s="973"/>
      <c r="WGL197" s="973"/>
      <c r="WGM197" s="973"/>
      <c r="WGN197" s="973"/>
      <c r="WGO197" s="973"/>
      <c r="WGP197" s="973"/>
      <c r="WGQ197" s="973"/>
      <c r="WGR197" s="973"/>
      <c r="WGS197" s="973"/>
      <c r="WGT197" s="973"/>
      <c r="WGU197" s="973"/>
      <c r="WGV197" s="973"/>
      <c r="WGW197" s="973"/>
      <c r="WGX197" s="973"/>
      <c r="WGY197" s="973"/>
      <c r="WGZ197" s="973"/>
      <c r="WHA197" s="973"/>
      <c r="WHB197" s="973"/>
      <c r="WHC197" s="973"/>
      <c r="WHD197" s="973"/>
      <c r="WHE197" s="973"/>
      <c r="WHF197" s="973"/>
      <c r="WHG197" s="973"/>
      <c r="WHH197" s="973"/>
      <c r="WHI197" s="973"/>
      <c r="WHJ197" s="973"/>
      <c r="WHK197" s="973"/>
      <c r="WHL197" s="973"/>
      <c r="WHM197" s="973"/>
      <c r="WHN197" s="973"/>
      <c r="WHO197" s="973"/>
      <c r="WHP197" s="973"/>
      <c r="WHQ197" s="973"/>
      <c r="WHR197" s="973"/>
      <c r="WHS197" s="973"/>
      <c r="WHT197" s="973"/>
      <c r="WHU197" s="973"/>
      <c r="WHV197" s="973"/>
      <c r="WHW197" s="973"/>
      <c r="WHX197" s="973"/>
      <c r="WHY197" s="973"/>
      <c r="WHZ197" s="973"/>
      <c r="WIA197" s="973"/>
      <c r="WIB197" s="973"/>
      <c r="WIC197" s="973"/>
      <c r="WID197" s="973"/>
      <c r="WIE197" s="973"/>
      <c r="WIF197" s="973"/>
      <c r="WIG197" s="973"/>
      <c r="WIH197" s="973"/>
      <c r="WII197" s="973"/>
      <c r="WIJ197" s="973"/>
      <c r="WIK197" s="973"/>
      <c r="WIL197" s="973"/>
      <c r="WIM197" s="973"/>
      <c r="WIN197" s="973"/>
      <c r="WIO197" s="973"/>
      <c r="WIP197" s="973"/>
      <c r="WIQ197" s="973"/>
      <c r="WIR197" s="973"/>
      <c r="WIS197" s="973"/>
      <c r="WIT197" s="973"/>
      <c r="WIU197" s="973"/>
      <c r="WIV197" s="973"/>
      <c r="WIW197" s="973"/>
      <c r="WIX197" s="973"/>
      <c r="WIY197" s="973"/>
      <c r="WIZ197" s="973"/>
      <c r="WJA197" s="973"/>
      <c r="WJB197" s="973"/>
      <c r="WJC197" s="973"/>
      <c r="WJD197" s="973"/>
      <c r="WJE197" s="973"/>
      <c r="WJF197" s="973"/>
      <c r="WJG197" s="973"/>
      <c r="WJH197" s="973"/>
      <c r="WJI197" s="973"/>
      <c r="WJJ197" s="973"/>
      <c r="WJK197" s="973"/>
      <c r="WJL197" s="973"/>
      <c r="WJM197" s="973"/>
      <c r="WJN197" s="973"/>
      <c r="WJO197" s="973"/>
      <c r="WJP197" s="973"/>
      <c r="WJQ197" s="973"/>
      <c r="WJR197" s="973"/>
      <c r="WJS197" s="973"/>
      <c r="WJT197" s="973"/>
      <c r="WJU197" s="973"/>
      <c r="WJV197" s="973"/>
      <c r="WJW197" s="973"/>
      <c r="WJX197" s="973"/>
      <c r="WJY197" s="973"/>
      <c r="WJZ197" s="973"/>
      <c r="WKA197" s="973"/>
      <c r="WKB197" s="973"/>
      <c r="WKC197" s="973"/>
      <c r="WKD197" s="973"/>
      <c r="WKE197" s="973"/>
      <c r="WKF197" s="973"/>
      <c r="WKG197" s="973"/>
      <c r="WKH197" s="973"/>
      <c r="WKI197" s="973"/>
      <c r="WKJ197" s="973"/>
      <c r="WKK197" s="973"/>
      <c r="WKL197" s="973"/>
      <c r="WKM197" s="973"/>
      <c r="WKN197" s="973"/>
      <c r="WKO197" s="973"/>
      <c r="WKP197" s="973"/>
      <c r="WKQ197" s="973"/>
      <c r="WKR197" s="973"/>
      <c r="WKS197" s="973"/>
      <c r="WKT197" s="973"/>
      <c r="WKU197" s="973"/>
      <c r="WKV197" s="973"/>
      <c r="WKW197" s="973"/>
      <c r="WKX197" s="973"/>
      <c r="WKY197" s="973"/>
      <c r="WKZ197" s="973"/>
      <c r="WLA197" s="973"/>
      <c r="WLB197" s="973"/>
      <c r="WLC197" s="973"/>
      <c r="WLD197" s="973"/>
      <c r="WLE197" s="973"/>
      <c r="WLF197" s="973"/>
      <c r="WLG197" s="973"/>
      <c r="WLH197" s="973"/>
      <c r="WLI197" s="973"/>
      <c r="WLJ197" s="973"/>
      <c r="WLK197" s="973"/>
      <c r="WLL197" s="973"/>
      <c r="WLM197" s="973"/>
      <c r="WLN197" s="973"/>
      <c r="WLO197" s="973"/>
      <c r="WLP197" s="973"/>
      <c r="WLQ197" s="973"/>
      <c r="WLR197" s="973"/>
      <c r="WLS197" s="973"/>
      <c r="WLT197" s="973"/>
      <c r="WLU197" s="973"/>
      <c r="WLV197" s="973"/>
      <c r="WLW197" s="973"/>
      <c r="WLX197" s="973"/>
      <c r="WLY197" s="973"/>
      <c r="WLZ197" s="973"/>
      <c r="WMA197" s="973"/>
      <c r="WMB197" s="973"/>
      <c r="WMC197" s="973"/>
      <c r="WMD197" s="973"/>
      <c r="WME197" s="973"/>
      <c r="WMF197" s="973"/>
      <c r="WMG197" s="973"/>
      <c r="WMH197" s="973"/>
      <c r="WMI197" s="973"/>
      <c r="WMJ197" s="973"/>
      <c r="WMK197" s="973"/>
      <c r="WML197" s="973"/>
      <c r="WMM197" s="973"/>
      <c r="WMN197" s="973"/>
      <c r="WMO197" s="973"/>
      <c r="WMP197" s="973"/>
      <c r="WMQ197" s="973"/>
      <c r="WMR197" s="973"/>
      <c r="WMS197" s="973"/>
      <c r="WMT197" s="973"/>
      <c r="WMU197" s="973"/>
      <c r="WMV197" s="973"/>
      <c r="WMW197" s="973"/>
      <c r="WMX197" s="973"/>
      <c r="WMY197" s="973"/>
      <c r="WMZ197" s="973"/>
      <c r="WNA197" s="973"/>
      <c r="WNB197" s="973"/>
      <c r="WNC197" s="973"/>
      <c r="WND197" s="973"/>
      <c r="WNE197" s="973"/>
      <c r="WNF197" s="973"/>
      <c r="WNG197" s="973"/>
      <c r="WNH197" s="973"/>
      <c r="WNI197" s="973"/>
      <c r="WNJ197" s="973"/>
      <c r="WNK197" s="973"/>
      <c r="WNL197" s="973"/>
      <c r="WNM197" s="973"/>
      <c r="WNN197" s="973"/>
      <c r="WNO197" s="973"/>
      <c r="WNP197" s="973"/>
      <c r="WNQ197" s="973"/>
      <c r="WNR197" s="973"/>
      <c r="WNS197" s="973"/>
      <c r="WNT197" s="973"/>
      <c r="WNU197" s="973"/>
      <c r="WNV197" s="973"/>
      <c r="WNW197" s="973"/>
      <c r="WNX197" s="973"/>
      <c r="WNY197" s="973"/>
      <c r="WNZ197" s="973"/>
      <c r="WOA197" s="973"/>
      <c r="WOB197" s="973"/>
      <c r="WOC197" s="973"/>
      <c r="WOD197" s="973"/>
      <c r="WOE197" s="973"/>
      <c r="WOF197" s="973"/>
      <c r="WOG197" s="973"/>
      <c r="WOH197" s="973"/>
      <c r="WOI197" s="973"/>
      <c r="WOJ197" s="973"/>
      <c r="WOK197" s="973"/>
      <c r="WOL197" s="973"/>
      <c r="WOM197" s="973"/>
      <c r="WON197" s="973"/>
      <c r="WOO197" s="973"/>
      <c r="WOP197" s="973"/>
      <c r="WOQ197" s="973"/>
      <c r="WOR197" s="973"/>
      <c r="WOS197" s="973"/>
      <c r="WOT197" s="973"/>
      <c r="WOU197" s="973"/>
      <c r="WOV197" s="973"/>
      <c r="WOW197" s="973"/>
      <c r="WOX197" s="973"/>
      <c r="WOY197" s="973"/>
      <c r="WOZ197" s="973"/>
      <c r="WPA197" s="973"/>
      <c r="WPB197" s="973"/>
      <c r="WPC197" s="973"/>
      <c r="WPD197" s="973"/>
      <c r="WPE197" s="973"/>
      <c r="WPF197" s="973"/>
      <c r="WPG197" s="973"/>
      <c r="WPH197" s="973"/>
      <c r="WPI197" s="973"/>
      <c r="WPJ197" s="973"/>
      <c r="WPK197" s="973"/>
      <c r="WPL197" s="973"/>
      <c r="WPM197" s="973"/>
      <c r="WPN197" s="973"/>
      <c r="WPO197" s="973"/>
      <c r="WPP197" s="973"/>
      <c r="WPQ197" s="973"/>
      <c r="WPR197" s="973"/>
      <c r="WPS197" s="973"/>
      <c r="WPT197" s="973"/>
      <c r="WPU197" s="973"/>
      <c r="WPV197" s="973"/>
      <c r="WPW197" s="973"/>
      <c r="WPX197" s="973"/>
      <c r="WPY197" s="973"/>
      <c r="WPZ197" s="973"/>
      <c r="WQA197" s="973"/>
      <c r="WQB197" s="973"/>
      <c r="WQC197" s="973"/>
      <c r="WQD197" s="973"/>
      <c r="WQE197" s="973"/>
      <c r="WQF197" s="973"/>
      <c r="WQG197" s="973"/>
      <c r="WQH197" s="973"/>
      <c r="WQI197" s="973"/>
      <c r="WQJ197" s="973"/>
      <c r="WQK197" s="973"/>
      <c r="WQL197" s="973"/>
      <c r="WQM197" s="973"/>
      <c r="WQN197" s="973"/>
      <c r="WQO197" s="973"/>
      <c r="WQP197" s="973"/>
      <c r="WQQ197" s="973"/>
      <c r="WQR197" s="973"/>
      <c r="WQS197" s="973"/>
      <c r="WQT197" s="973"/>
      <c r="WQU197" s="973"/>
      <c r="WQV197" s="973"/>
      <c r="WQW197" s="973"/>
      <c r="WQX197" s="973"/>
      <c r="WQY197" s="973"/>
      <c r="WQZ197" s="973"/>
      <c r="WRA197" s="973"/>
      <c r="WRB197" s="973"/>
      <c r="WRC197" s="973"/>
      <c r="WRD197" s="973"/>
      <c r="WRE197" s="973"/>
      <c r="WRF197" s="973"/>
      <c r="WRG197" s="973"/>
      <c r="WRH197" s="973"/>
      <c r="WRI197" s="973"/>
      <c r="WRJ197" s="973"/>
      <c r="WRK197" s="973"/>
      <c r="WRL197" s="973"/>
      <c r="WRM197" s="973"/>
      <c r="WRN197" s="973"/>
      <c r="WRO197" s="973"/>
      <c r="WRP197" s="973"/>
      <c r="WRQ197" s="973"/>
      <c r="WRR197" s="973"/>
      <c r="WRS197" s="973"/>
      <c r="WRT197" s="973"/>
      <c r="WRU197" s="973"/>
      <c r="WRV197" s="973"/>
      <c r="WRW197" s="973"/>
      <c r="WRX197" s="973"/>
      <c r="WRY197" s="973"/>
      <c r="WRZ197" s="973"/>
      <c r="WSA197" s="973"/>
      <c r="WSB197" s="973"/>
      <c r="WSC197" s="973"/>
      <c r="WSD197" s="973"/>
      <c r="WSE197" s="973"/>
      <c r="WSF197" s="973"/>
      <c r="WSG197" s="973"/>
      <c r="WSH197" s="973"/>
      <c r="WSI197" s="973"/>
      <c r="WSJ197" s="973"/>
      <c r="WSK197" s="973"/>
      <c r="WSL197" s="973"/>
      <c r="WSM197" s="973"/>
      <c r="WSN197" s="973"/>
      <c r="WSO197" s="973"/>
      <c r="WSP197" s="973"/>
      <c r="WSQ197" s="973"/>
      <c r="WSR197" s="973"/>
      <c r="WSS197" s="973"/>
      <c r="WST197" s="973"/>
      <c r="WSU197" s="973"/>
      <c r="WSV197" s="973"/>
      <c r="WSW197" s="973"/>
      <c r="WSX197" s="973"/>
      <c r="WSY197" s="973"/>
      <c r="WSZ197" s="973"/>
      <c r="WTA197" s="973"/>
      <c r="WTB197" s="973"/>
      <c r="WTC197" s="973"/>
      <c r="WTD197" s="973"/>
      <c r="WTE197" s="973"/>
      <c r="WTF197" s="973"/>
      <c r="WTG197" s="973"/>
      <c r="WTH197" s="973"/>
      <c r="WTI197" s="973"/>
      <c r="WTJ197" s="973"/>
      <c r="WTK197" s="973"/>
      <c r="WTL197" s="973"/>
      <c r="WTM197" s="973"/>
      <c r="WTN197" s="973"/>
      <c r="WTO197" s="973"/>
      <c r="WTP197" s="973"/>
      <c r="WTQ197" s="973"/>
      <c r="WTR197" s="973"/>
      <c r="WTS197" s="973"/>
      <c r="WTT197" s="973"/>
      <c r="WTU197" s="973"/>
      <c r="WTV197" s="973"/>
      <c r="WTW197" s="973"/>
      <c r="WTX197" s="973"/>
      <c r="WTY197" s="973"/>
      <c r="WTZ197" s="973"/>
      <c r="WUA197" s="973"/>
      <c r="WUB197" s="973"/>
      <c r="WUC197" s="973"/>
      <c r="WUD197" s="973"/>
      <c r="WUE197" s="973"/>
      <c r="WUF197" s="973"/>
      <c r="WUG197" s="973"/>
      <c r="WUH197" s="973"/>
      <c r="WUI197" s="973"/>
      <c r="WUJ197" s="973"/>
      <c r="WUK197" s="973"/>
      <c r="WUL197" s="973"/>
      <c r="WUM197" s="973"/>
      <c r="WUN197" s="973"/>
      <c r="WUO197" s="973"/>
      <c r="WUP197" s="973"/>
      <c r="WUQ197" s="973"/>
      <c r="WUR197" s="973"/>
      <c r="WUS197" s="973"/>
      <c r="WUT197" s="973"/>
      <c r="WUU197" s="973"/>
      <c r="WUV197" s="973"/>
      <c r="WUW197" s="973"/>
      <c r="WUX197" s="973"/>
      <c r="WUY197" s="973"/>
      <c r="WUZ197" s="973"/>
      <c r="WVA197" s="973"/>
      <c r="WVB197" s="973"/>
      <c r="WVC197" s="973"/>
      <c r="WVD197" s="973"/>
      <c r="WVE197" s="973"/>
      <c r="WVF197" s="973"/>
      <c r="WVG197" s="973"/>
      <c r="WVH197" s="973"/>
      <c r="WVI197" s="973"/>
      <c r="WVJ197" s="973"/>
      <c r="WVK197" s="973"/>
      <c r="WVL197" s="973"/>
      <c r="WVM197" s="973"/>
      <c r="WVN197" s="973"/>
      <c r="WVO197" s="973"/>
      <c r="WVP197" s="973"/>
      <c r="WVQ197" s="973"/>
      <c r="WVR197" s="973"/>
      <c r="WVS197" s="973"/>
      <c r="WVT197" s="973"/>
      <c r="WVU197" s="973"/>
      <c r="WVV197" s="973"/>
      <c r="WVW197" s="973"/>
      <c r="WVX197" s="973"/>
      <c r="WVY197" s="973"/>
      <c r="WVZ197" s="973"/>
      <c r="WWA197" s="973"/>
      <c r="WWB197" s="973"/>
      <c r="WWC197" s="973"/>
      <c r="WWD197" s="973"/>
      <c r="WWE197" s="973"/>
      <c r="WWF197" s="973"/>
      <c r="WWG197" s="973"/>
      <c r="WWH197" s="973"/>
      <c r="WWI197" s="973"/>
      <c r="WWJ197" s="973"/>
      <c r="WWK197" s="973"/>
      <c r="WWL197" s="973"/>
      <c r="WWM197" s="973"/>
      <c r="WWN197" s="973"/>
      <c r="WWO197" s="973"/>
      <c r="WWP197" s="973"/>
      <c r="WWQ197" s="973"/>
      <c r="WWR197" s="973"/>
      <c r="WWS197" s="973"/>
      <c r="WWT197" s="973"/>
      <c r="WWU197" s="973"/>
      <c r="WWV197" s="973"/>
      <c r="WWW197" s="973"/>
      <c r="WWX197" s="973"/>
      <c r="WWY197" s="973"/>
      <c r="WWZ197" s="973"/>
      <c r="WXA197" s="973"/>
      <c r="WXB197" s="973"/>
      <c r="WXC197" s="973"/>
      <c r="WXD197" s="973"/>
      <c r="WXE197" s="973"/>
      <c r="WXF197" s="973"/>
      <c r="WXG197" s="973"/>
      <c r="WXH197" s="973"/>
      <c r="WXI197" s="973"/>
      <c r="WXJ197" s="973"/>
      <c r="WXK197" s="973"/>
      <c r="WXL197" s="973"/>
      <c r="WXM197" s="973"/>
      <c r="WXN197" s="973"/>
      <c r="WXO197" s="973"/>
      <c r="WXP197" s="973"/>
      <c r="WXQ197" s="973"/>
      <c r="WXR197" s="973"/>
      <c r="WXS197" s="973"/>
      <c r="WXT197" s="973"/>
      <c r="WXU197" s="973"/>
      <c r="WXV197" s="973"/>
      <c r="WXW197" s="973"/>
      <c r="WXX197" s="973"/>
      <c r="WXY197" s="973"/>
      <c r="WXZ197" s="973"/>
      <c r="WYA197" s="973"/>
      <c r="WYB197" s="973"/>
      <c r="WYC197" s="973"/>
      <c r="WYD197" s="973"/>
      <c r="WYE197" s="973"/>
      <c r="WYF197" s="973"/>
      <c r="WYG197" s="973"/>
      <c r="WYH197" s="973"/>
      <c r="WYI197" s="973"/>
      <c r="WYJ197" s="973"/>
      <c r="WYK197" s="973"/>
      <c r="WYL197" s="973"/>
      <c r="WYM197" s="973"/>
      <c r="WYN197" s="973"/>
      <c r="WYO197" s="973"/>
      <c r="WYP197" s="973"/>
      <c r="WYQ197" s="973"/>
      <c r="WYR197" s="973"/>
      <c r="WYS197" s="973"/>
      <c r="WYT197" s="973"/>
      <c r="WYU197" s="973"/>
      <c r="WYV197" s="973"/>
      <c r="WYW197" s="973"/>
      <c r="WYX197" s="973"/>
      <c r="WYY197" s="973"/>
      <c r="WYZ197" s="973"/>
      <c r="WZA197" s="973"/>
      <c r="WZB197" s="973"/>
      <c r="WZC197" s="973"/>
      <c r="WZD197" s="973"/>
      <c r="WZE197" s="973"/>
      <c r="WZF197" s="973"/>
      <c r="WZG197" s="973"/>
      <c r="WZH197" s="973"/>
      <c r="WZI197" s="973"/>
      <c r="WZJ197" s="973"/>
      <c r="WZK197" s="973"/>
      <c r="WZL197" s="973"/>
      <c r="WZM197" s="973"/>
      <c r="WZN197" s="973"/>
      <c r="WZO197" s="973"/>
      <c r="WZP197" s="973"/>
      <c r="WZQ197" s="973"/>
      <c r="WZR197" s="973"/>
      <c r="WZS197" s="973"/>
      <c r="WZT197" s="973"/>
      <c r="WZU197" s="973"/>
      <c r="WZV197" s="973"/>
      <c r="WZW197" s="973"/>
      <c r="WZX197" s="973"/>
      <c r="WZY197" s="973"/>
      <c r="WZZ197" s="973"/>
      <c r="XAA197" s="973"/>
      <c r="XAB197" s="973"/>
      <c r="XAC197" s="973"/>
      <c r="XAD197" s="973"/>
      <c r="XAE197" s="973"/>
      <c r="XAF197" s="973"/>
      <c r="XAG197" s="973"/>
      <c r="XAH197" s="973"/>
      <c r="XAI197" s="973"/>
      <c r="XAJ197" s="973"/>
      <c r="XAK197" s="973"/>
      <c r="XAL197" s="973"/>
      <c r="XAM197" s="973"/>
      <c r="XAN197" s="973"/>
      <c r="XAO197" s="973"/>
      <c r="XAP197" s="973"/>
      <c r="XAQ197" s="973"/>
      <c r="XAR197" s="973"/>
      <c r="XAS197" s="973"/>
      <c r="XAT197" s="973"/>
      <c r="XAU197" s="973"/>
      <c r="XAV197" s="973"/>
      <c r="XAW197" s="973"/>
      <c r="XAX197" s="973"/>
      <c r="XAY197" s="973"/>
      <c r="XAZ197" s="973"/>
      <c r="XBA197" s="973"/>
      <c r="XBB197" s="973"/>
      <c r="XBC197" s="973"/>
      <c r="XBD197" s="973"/>
      <c r="XBE197" s="973"/>
      <c r="XBF197" s="973"/>
      <c r="XBG197" s="973"/>
      <c r="XBH197" s="973"/>
      <c r="XBI197" s="973"/>
      <c r="XBJ197" s="973"/>
      <c r="XBK197" s="973"/>
      <c r="XBL197" s="973"/>
      <c r="XBM197" s="973"/>
      <c r="XBN197" s="973"/>
      <c r="XBO197" s="973"/>
      <c r="XBP197" s="973"/>
      <c r="XBQ197" s="973"/>
      <c r="XBR197" s="973"/>
      <c r="XBS197" s="973"/>
      <c r="XBT197" s="973"/>
      <c r="XBU197" s="973"/>
      <c r="XBV197" s="973"/>
      <c r="XBW197" s="973"/>
      <c r="XBX197" s="973"/>
      <c r="XBY197" s="973"/>
      <c r="XBZ197" s="973"/>
      <c r="XCA197" s="973"/>
      <c r="XCB197" s="973"/>
      <c r="XCC197" s="973"/>
      <c r="XCD197" s="973"/>
      <c r="XCE197" s="973"/>
      <c r="XCF197" s="973"/>
      <c r="XCG197" s="973"/>
      <c r="XCH197" s="973"/>
      <c r="XCI197" s="973"/>
      <c r="XCJ197" s="973"/>
      <c r="XCK197" s="973"/>
      <c r="XCL197" s="973"/>
      <c r="XCM197" s="973"/>
      <c r="XCN197" s="973"/>
      <c r="XCO197" s="973"/>
      <c r="XCP197" s="973"/>
      <c r="XCQ197" s="973"/>
      <c r="XCR197" s="973"/>
      <c r="XCS197" s="973"/>
      <c r="XCT197" s="973"/>
      <c r="XCU197" s="973"/>
      <c r="XCV197" s="973"/>
      <c r="XCW197" s="973"/>
      <c r="XCX197" s="973"/>
      <c r="XCY197" s="973"/>
      <c r="XCZ197" s="973"/>
      <c r="XDA197" s="973"/>
      <c r="XDB197" s="973"/>
      <c r="XDC197" s="973"/>
      <c r="XDD197" s="973"/>
      <c r="XDE197" s="973"/>
      <c r="XDF197" s="973"/>
      <c r="XDG197" s="973"/>
      <c r="XDH197" s="973"/>
      <c r="XDI197" s="973"/>
      <c r="XDJ197" s="973"/>
      <c r="XDK197" s="973"/>
      <c r="XDL197" s="973"/>
      <c r="XDM197" s="973"/>
      <c r="XDN197" s="973"/>
      <c r="XDO197" s="973"/>
      <c r="XDP197" s="973"/>
      <c r="XDQ197" s="973"/>
      <c r="XDR197" s="973"/>
      <c r="XDS197" s="973"/>
      <c r="XDT197" s="973"/>
      <c r="XDU197" s="973"/>
      <c r="XDV197" s="973"/>
      <c r="XDW197" s="973"/>
      <c r="XDX197" s="973"/>
      <c r="XDY197" s="973"/>
      <c r="XDZ197" s="973"/>
      <c r="XEA197" s="973"/>
      <c r="XEB197" s="973"/>
      <c r="XEC197" s="973"/>
      <c r="XED197" s="973"/>
      <c r="XEE197" s="973"/>
      <c r="XEF197" s="973"/>
      <c r="XEG197" s="973"/>
      <c r="XEH197" s="973"/>
      <c r="XEI197" s="973"/>
      <c r="XEJ197" s="973"/>
      <c r="XEK197" s="973"/>
      <c r="XEL197" s="973"/>
      <c r="XEM197" s="973"/>
      <c r="XEN197" s="973"/>
      <c r="XEO197" s="973"/>
      <c r="XEP197" s="973"/>
      <c r="XEQ197" s="973"/>
      <c r="XER197" s="973"/>
      <c r="XES197" s="973"/>
      <c r="XET197" s="973"/>
      <c r="XEU197" s="973"/>
      <c r="XEV197" s="973"/>
      <c r="XEW197" s="973"/>
      <c r="XEX197" s="973"/>
      <c r="XEY197" s="973"/>
      <c r="XEZ197" s="973"/>
      <c r="XFA197" s="973"/>
      <c r="XFB197" s="973"/>
      <c r="XFC197" s="973"/>
      <c r="XFD197" s="973"/>
    </row>
    <row r="198" spans="1:16384" x14ac:dyDescent="0.25">
      <c r="A198" s="978" t="s">
        <v>177</v>
      </c>
      <c r="B198" s="971"/>
      <c r="C198" s="979">
        <f t="shared" ref="C198:S198" si="72">C199*C200+C201*C202</f>
        <v>0</v>
      </c>
      <c r="D198" s="979">
        <f t="shared" si="72"/>
        <v>0</v>
      </c>
      <c r="E198" s="979">
        <f t="shared" si="72"/>
        <v>0</v>
      </c>
      <c r="F198" s="979">
        <f t="shared" si="72"/>
        <v>0</v>
      </c>
      <c r="G198" s="979">
        <f t="shared" si="72"/>
        <v>0</v>
      </c>
      <c r="H198" s="979">
        <f t="shared" si="72"/>
        <v>0</v>
      </c>
      <c r="I198" s="979">
        <f t="shared" si="72"/>
        <v>0</v>
      </c>
      <c r="J198" s="979">
        <f t="shared" si="72"/>
        <v>0</v>
      </c>
      <c r="K198" s="979">
        <f t="shared" si="72"/>
        <v>0</v>
      </c>
      <c r="L198" s="979">
        <f t="shared" si="72"/>
        <v>0</v>
      </c>
      <c r="M198" s="979">
        <f t="shared" si="72"/>
        <v>0</v>
      </c>
      <c r="N198" s="979">
        <f t="shared" si="72"/>
        <v>0</v>
      </c>
      <c r="O198" s="979">
        <f t="shared" si="72"/>
        <v>0</v>
      </c>
      <c r="P198" s="979">
        <f t="shared" si="72"/>
        <v>0</v>
      </c>
      <c r="Q198" s="979">
        <f t="shared" si="72"/>
        <v>0</v>
      </c>
      <c r="R198" s="979">
        <f t="shared" si="72"/>
        <v>0</v>
      </c>
      <c r="S198" s="1164">
        <f t="shared" si="72"/>
        <v>0</v>
      </c>
      <c r="T198" s="1126"/>
      <c r="U198" s="1126"/>
      <c r="V198" s="1126"/>
      <c r="W198" s="1126"/>
      <c r="X198" s="1126"/>
      <c r="Y198" s="1126"/>
      <c r="Z198" s="1126"/>
      <c r="AA198" s="1126"/>
      <c r="AB198" s="1126"/>
      <c r="AC198" s="1126"/>
      <c r="AD198" s="1126"/>
      <c r="AE198" s="1126"/>
      <c r="AF198" s="923"/>
      <c r="AG198" s="923"/>
      <c r="AH198" s="923"/>
      <c r="AI198" s="923"/>
      <c r="AJ198" s="923"/>
    </row>
    <row r="199" spans="1:16384" x14ac:dyDescent="0.25">
      <c r="A199" s="973" t="s">
        <v>257</v>
      </c>
      <c r="B199" s="971"/>
      <c r="C199" s="972"/>
      <c r="D199" s="972"/>
      <c r="E199" s="972"/>
      <c r="F199" s="972"/>
      <c r="G199" s="972"/>
      <c r="H199" s="972"/>
      <c r="I199" s="972"/>
      <c r="J199" s="972"/>
      <c r="K199" s="972"/>
      <c r="L199" s="972"/>
      <c r="M199" s="972"/>
      <c r="N199" s="972"/>
      <c r="O199" s="972"/>
      <c r="P199" s="972"/>
      <c r="Q199" s="972"/>
      <c r="R199" s="972"/>
      <c r="S199" s="1160"/>
      <c r="T199" s="1122"/>
      <c r="U199" s="1122"/>
      <c r="V199" s="1122"/>
      <c r="W199" s="1122"/>
      <c r="X199" s="1122"/>
      <c r="Y199" s="1122"/>
      <c r="Z199" s="1122"/>
      <c r="AA199" s="1122"/>
      <c r="AB199" s="1122"/>
      <c r="AC199" s="1122"/>
      <c r="AD199" s="1122"/>
      <c r="AE199" s="1122"/>
      <c r="AF199" s="923"/>
      <c r="AG199" s="923"/>
      <c r="AH199" s="923"/>
      <c r="AI199" s="923"/>
      <c r="AJ199" s="923"/>
    </row>
    <row r="200" spans="1:16384" x14ac:dyDescent="0.25">
      <c r="A200" s="973" t="s">
        <v>258</v>
      </c>
      <c r="B200" s="971"/>
      <c r="C200" s="980">
        <f t="shared" ref="C200:S200" si="73">IF(C187&gt;0,1,0)</f>
        <v>0</v>
      </c>
      <c r="D200" s="980">
        <f t="shared" si="73"/>
        <v>0</v>
      </c>
      <c r="E200" s="980">
        <f t="shared" si="73"/>
        <v>0</v>
      </c>
      <c r="F200" s="980">
        <f t="shared" si="73"/>
        <v>0</v>
      </c>
      <c r="G200" s="980">
        <f t="shared" si="73"/>
        <v>0</v>
      </c>
      <c r="H200" s="980">
        <f t="shared" si="73"/>
        <v>0</v>
      </c>
      <c r="I200" s="980">
        <f t="shared" si="73"/>
        <v>0</v>
      </c>
      <c r="J200" s="980">
        <f t="shared" si="73"/>
        <v>0</v>
      </c>
      <c r="K200" s="980">
        <f t="shared" si="73"/>
        <v>0</v>
      </c>
      <c r="L200" s="980">
        <f t="shared" si="73"/>
        <v>0</v>
      </c>
      <c r="M200" s="980">
        <f t="shared" si="73"/>
        <v>0</v>
      </c>
      <c r="N200" s="980">
        <f t="shared" si="73"/>
        <v>0</v>
      </c>
      <c r="O200" s="980">
        <f t="shared" si="73"/>
        <v>0</v>
      </c>
      <c r="P200" s="980">
        <f t="shared" si="73"/>
        <v>0</v>
      </c>
      <c r="Q200" s="980">
        <f t="shared" si="73"/>
        <v>0</v>
      </c>
      <c r="R200" s="980">
        <f t="shared" si="73"/>
        <v>0</v>
      </c>
      <c r="S200" s="1165">
        <f t="shared" si="73"/>
        <v>0</v>
      </c>
      <c r="T200" s="1126"/>
      <c r="U200" s="1126"/>
      <c r="V200" s="1126"/>
      <c r="W200" s="1126"/>
      <c r="X200" s="1126"/>
      <c r="Y200" s="1126"/>
      <c r="Z200" s="1126"/>
      <c r="AA200" s="1126"/>
      <c r="AB200" s="1126"/>
      <c r="AC200" s="1126"/>
      <c r="AD200" s="1126"/>
      <c r="AE200" s="1126"/>
      <c r="AF200" s="923"/>
      <c r="AG200" s="923"/>
      <c r="AH200" s="923"/>
      <c r="AI200" s="923"/>
      <c r="AJ200" s="923"/>
    </row>
    <row r="201" spans="1:16384" ht="15" x14ac:dyDescent="0.25">
      <c r="A201" s="973" t="s">
        <v>259</v>
      </c>
      <c r="B201" s="971"/>
      <c r="C201" s="981"/>
      <c r="D201" s="981"/>
      <c r="E201" s="981"/>
      <c r="F201" s="981"/>
      <c r="G201" s="981"/>
      <c r="H201" s="981"/>
      <c r="I201" s="981"/>
      <c r="J201" s="981"/>
      <c r="K201" s="981"/>
      <c r="L201" s="981"/>
      <c r="M201" s="981"/>
      <c r="N201" s="981"/>
      <c r="O201" s="981"/>
      <c r="P201" s="981"/>
      <c r="Q201" s="981"/>
      <c r="R201" s="981"/>
      <c r="S201" s="1166"/>
      <c r="T201" s="1127"/>
      <c r="U201" s="1127"/>
      <c r="V201" s="1127"/>
      <c r="W201" s="1127"/>
      <c r="X201" s="1127"/>
      <c r="Y201" s="1127"/>
      <c r="Z201" s="1127"/>
      <c r="AA201" s="1127"/>
      <c r="AB201" s="1127"/>
      <c r="AC201" s="1127"/>
      <c r="AD201" s="1127"/>
      <c r="AE201" s="1127"/>
      <c r="AF201" s="923"/>
      <c r="AG201" s="923"/>
      <c r="AH201" s="923"/>
      <c r="AI201" s="923"/>
      <c r="AJ201" s="923"/>
    </row>
    <row r="202" spans="1:16384" x14ac:dyDescent="0.25">
      <c r="A202" s="973" t="s">
        <v>260</v>
      </c>
      <c r="B202" s="971"/>
      <c r="C202" s="980">
        <f t="shared" ref="C202:S202" si="74">IF(C188&gt;0,1,0)</f>
        <v>0</v>
      </c>
      <c r="D202" s="980">
        <f t="shared" si="74"/>
        <v>0</v>
      </c>
      <c r="E202" s="980">
        <f t="shared" si="74"/>
        <v>0</v>
      </c>
      <c r="F202" s="980">
        <f t="shared" si="74"/>
        <v>0</v>
      </c>
      <c r="G202" s="980">
        <f t="shared" si="74"/>
        <v>0</v>
      </c>
      <c r="H202" s="980">
        <f t="shared" si="74"/>
        <v>0</v>
      </c>
      <c r="I202" s="980">
        <f t="shared" si="74"/>
        <v>0</v>
      </c>
      <c r="J202" s="980">
        <f t="shared" si="74"/>
        <v>0</v>
      </c>
      <c r="K202" s="980">
        <f t="shared" si="74"/>
        <v>0</v>
      </c>
      <c r="L202" s="980">
        <f t="shared" si="74"/>
        <v>0</v>
      </c>
      <c r="M202" s="980">
        <f t="shared" si="74"/>
        <v>0</v>
      </c>
      <c r="N202" s="980">
        <f t="shared" si="74"/>
        <v>0</v>
      </c>
      <c r="O202" s="980">
        <f t="shared" si="74"/>
        <v>0</v>
      </c>
      <c r="P202" s="980">
        <f t="shared" si="74"/>
        <v>0</v>
      </c>
      <c r="Q202" s="980">
        <f t="shared" si="74"/>
        <v>0</v>
      </c>
      <c r="R202" s="980">
        <f t="shared" si="74"/>
        <v>0</v>
      </c>
      <c r="S202" s="1165">
        <f t="shared" si="74"/>
        <v>0</v>
      </c>
      <c r="T202" s="1126"/>
      <c r="U202" s="1126"/>
      <c r="V202" s="1126"/>
      <c r="W202" s="1126"/>
      <c r="X202" s="1126"/>
      <c r="Y202" s="1126"/>
      <c r="Z202" s="1126"/>
      <c r="AA202" s="1126"/>
      <c r="AB202" s="1126"/>
      <c r="AC202" s="1126"/>
      <c r="AD202" s="1126"/>
      <c r="AE202" s="1126"/>
      <c r="AF202" s="923"/>
      <c r="AG202" s="923"/>
      <c r="AH202" s="923"/>
      <c r="AI202" s="923"/>
      <c r="AJ202" s="923"/>
    </row>
    <row r="203" spans="1:16384" ht="15.75" x14ac:dyDescent="0.25">
      <c r="A203" s="982" t="s">
        <v>261</v>
      </c>
      <c r="B203" s="935"/>
      <c r="C203" s="983">
        <f>C196+C198+C195</f>
        <v>23.553699999999999</v>
      </c>
      <c r="D203" s="983">
        <f t="shared" ref="D203:S203" si="75">D196+D198+D195</f>
        <v>23.553699999999999</v>
      </c>
      <c r="E203" s="983">
        <f>E196+E198+E195</f>
        <v>23.553699999999999</v>
      </c>
      <c r="F203" s="983">
        <f t="shared" si="75"/>
        <v>23.553699999999999</v>
      </c>
      <c r="G203" s="983">
        <f t="shared" si="75"/>
        <v>23.553699999999999</v>
      </c>
      <c r="H203" s="983">
        <f t="shared" si="75"/>
        <v>23.553699999999999</v>
      </c>
      <c r="I203" s="983">
        <f t="shared" si="75"/>
        <v>23.553699999999999</v>
      </c>
      <c r="J203" s="983">
        <f t="shared" si="75"/>
        <v>23.553699999999999</v>
      </c>
      <c r="K203" s="983">
        <f t="shared" si="75"/>
        <v>23.553699999999999</v>
      </c>
      <c r="L203" s="983">
        <f t="shared" si="75"/>
        <v>23.553699999999999</v>
      </c>
      <c r="M203" s="983">
        <f t="shared" si="75"/>
        <v>23.553699999999999</v>
      </c>
      <c r="N203" s="983">
        <f t="shared" si="75"/>
        <v>23.553699999999999</v>
      </c>
      <c r="O203" s="983">
        <f t="shared" si="75"/>
        <v>23.553699999999999</v>
      </c>
      <c r="P203" s="983">
        <f t="shared" si="75"/>
        <v>23.553699999999999</v>
      </c>
      <c r="Q203" s="983">
        <f t="shared" si="75"/>
        <v>23.553699999999999</v>
      </c>
      <c r="R203" s="983">
        <f t="shared" si="75"/>
        <v>23.553699999999999</v>
      </c>
      <c r="S203" s="1167">
        <f t="shared" si="75"/>
        <v>23.553699999999999</v>
      </c>
      <c r="T203" s="1128"/>
      <c r="U203" s="1128"/>
      <c r="V203" s="1128"/>
      <c r="W203" s="1128"/>
      <c r="X203" s="1128"/>
      <c r="Y203" s="1128"/>
      <c r="Z203" s="1128"/>
      <c r="AA203" s="1128"/>
      <c r="AB203" s="1128"/>
      <c r="AC203" s="1128"/>
      <c r="AD203" s="1128"/>
      <c r="AE203" s="1128"/>
      <c r="AF203" s="923"/>
      <c r="AG203" s="923"/>
      <c r="AH203" s="923"/>
      <c r="AI203" s="923"/>
      <c r="AJ203" s="923"/>
    </row>
    <row r="204" spans="1:16384" x14ac:dyDescent="0.25">
      <c r="T204" s="923"/>
      <c r="U204" s="923"/>
      <c r="V204" s="923"/>
      <c r="W204" s="923"/>
      <c r="X204" s="923"/>
      <c r="Y204" s="923"/>
      <c r="Z204" s="923"/>
      <c r="AA204" s="923"/>
      <c r="AB204" s="923"/>
      <c r="AC204" s="923"/>
      <c r="AD204" s="923"/>
      <c r="AE204" s="923"/>
      <c r="AF204" s="923"/>
      <c r="AG204" s="923"/>
      <c r="AH204" s="923"/>
      <c r="AI204" s="923"/>
      <c r="AJ204" s="923"/>
    </row>
    <row r="205" spans="1:16384" x14ac:dyDescent="0.25">
      <c r="A205" s="984" t="s">
        <v>262</v>
      </c>
      <c r="B205" s="977"/>
      <c r="C205" s="972"/>
      <c r="D205" s="972"/>
      <c r="E205" s="972"/>
      <c r="F205" s="972"/>
      <c r="G205" s="972"/>
      <c r="H205" s="972"/>
      <c r="I205" s="972"/>
      <c r="J205" s="972"/>
      <c r="K205" s="972">
        <f>+IF((K206-K151)*7.3&lt;0,,(K206-K151)*7.3)</f>
        <v>0</v>
      </c>
      <c r="L205" s="972">
        <f t="shared" ref="L205:N205" si="76">+IF((L206-L151)*7.3&lt;0,,(L206-L151)*7.3)</f>
        <v>0</v>
      </c>
      <c r="M205" s="972">
        <f t="shared" si="76"/>
        <v>0</v>
      </c>
      <c r="N205" s="972">
        <f t="shared" si="76"/>
        <v>0</v>
      </c>
      <c r="O205" s="972"/>
      <c r="P205" s="972"/>
      <c r="Q205" s="972"/>
      <c r="R205" s="972"/>
      <c r="S205" s="1160"/>
      <c r="T205" s="1122"/>
      <c r="U205" s="1122"/>
      <c r="V205" s="1122"/>
      <c r="W205" s="1122"/>
      <c r="X205" s="1122"/>
      <c r="Y205" s="1122"/>
      <c r="Z205" s="1122"/>
      <c r="AA205" s="1122"/>
      <c r="AB205" s="1122"/>
      <c r="AC205" s="1122"/>
      <c r="AD205" s="1122"/>
      <c r="AE205" s="1122"/>
      <c r="AF205" s="1170"/>
      <c r="AG205" s="1170"/>
      <c r="AH205" s="1170"/>
      <c r="AI205" s="1170"/>
      <c r="AJ205" s="1170"/>
      <c r="AK205" s="1091"/>
      <c r="AL205" s="973"/>
      <c r="AM205" s="973"/>
      <c r="AN205" s="973"/>
      <c r="AO205" s="973"/>
      <c r="AP205" s="973"/>
      <c r="AQ205" s="973"/>
      <c r="AR205" s="973"/>
      <c r="AS205" s="973"/>
      <c r="AT205" s="973"/>
      <c r="AU205" s="973"/>
      <c r="AV205" s="973"/>
      <c r="AW205" s="973"/>
      <c r="AX205" s="973"/>
      <c r="AY205" s="973"/>
      <c r="AZ205" s="973"/>
      <c r="BA205" s="973"/>
      <c r="BB205" s="973"/>
      <c r="BC205" s="973"/>
      <c r="BD205" s="973"/>
      <c r="BE205" s="973"/>
      <c r="BF205" s="973"/>
      <c r="BG205" s="973"/>
      <c r="BH205" s="973"/>
      <c r="BI205" s="973"/>
      <c r="BJ205" s="973"/>
      <c r="BK205" s="973"/>
      <c r="BL205" s="973"/>
      <c r="BM205" s="973"/>
      <c r="BN205" s="973"/>
      <c r="BO205" s="973"/>
      <c r="BP205" s="973"/>
      <c r="BQ205" s="973"/>
      <c r="BR205" s="973"/>
      <c r="BS205" s="973"/>
      <c r="BT205" s="973"/>
      <c r="BU205" s="973"/>
      <c r="BV205" s="973"/>
      <c r="BW205" s="973"/>
      <c r="BX205" s="973"/>
      <c r="BY205" s="973"/>
      <c r="BZ205" s="973"/>
      <c r="CA205" s="973"/>
      <c r="CB205" s="973"/>
      <c r="CC205" s="973"/>
      <c r="CD205" s="973"/>
      <c r="CE205" s="973"/>
      <c r="CF205" s="973"/>
      <c r="CG205" s="973"/>
      <c r="CH205" s="973"/>
      <c r="CI205" s="973"/>
      <c r="CJ205" s="973"/>
      <c r="CK205" s="973"/>
      <c r="CL205" s="973"/>
      <c r="CM205" s="973"/>
      <c r="CN205" s="973"/>
      <c r="CO205" s="973"/>
      <c r="CP205" s="973"/>
      <c r="CQ205" s="973"/>
      <c r="CR205" s="973"/>
      <c r="CS205" s="973"/>
      <c r="CT205" s="973"/>
      <c r="CU205" s="973"/>
      <c r="CV205" s="973"/>
      <c r="CW205" s="973"/>
      <c r="CX205" s="973"/>
      <c r="CY205" s="973"/>
      <c r="CZ205" s="973"/>
      <c r="DA205" s="973"/>
      <c r="DB205" s="973"/>
      <c r="DC205" s="973"/>
      <c r="DD205" s="973"/>
      <c r="DE205" s="973"/>
      <c r="DF205" s="973"/>
      <c r="DG205" s="973"/>
      <c r="DH205" s="973"/>
      <c r="DI205" s="973"/>
      <c r="DJ205" s="973"/>
      <c r="DK205" s="973"/>
      <c r="DL205" s="973"/>
      <c r="DM205" s="973"/>
      <c r="DN205" s="973"/>
      <c r="DO205" s="973"/>
      <c r="DP205" s="973"/>
      <c r="DQ205" s="973"/>
      <c r="DR205" s="973"/>
      <c r="DS205" s="973"/>
      <c r="DT205" s="973"/>
      <c r="DU205" s="973"/>
      <c r="DV205" s="973"/>
      <c r="DW205" s="973"/>
      <c r="DX205" s="973"/>
      <c r="DY205" s="973"/>
      <c r="DZ205" s="973"/>
      <c r="EA205" s="973"/>
      <c r="EB205" s="973"/>
      <c r="EC205" s="973"/>
      <c r="ED205" s="973"/>
      <c r="EE205" s="973"/>
      <c r="EF205" s="973"/>
      <c r="EG205" s="973"/>
      <c r="EH205" s="973"/>
      <c r="EI205" s="973"/>
      <c r="EJ205" s="973"/>
      <c r="EK205" s="973"/>
      <c r="EL205" s="973"/>
      <c r="EM205" s="973"/>
      <c r="EN205" s="973"/>
      <c r="EO205" s="973"/>
      <c r="EP205" s="973"/>
      <c r="EQ205" s="973"/>
      <c r="ER205" s="973"/>
      <c r="ES205" s="973"/>
      <c r="ET205" s="973"/>
      <c r="EU205" s="973"/>
      <c r="EV205" s="973"/>
      <c r="EW205" s="973"/>
      <c r="EX205" s="973"/>
      <c r="EY205" s="973"/>
      <c r="EZ205" s="973"/>
      <c r="FA205" s="973"/>
      <c r="FB205" s="973"/>
      <c r="FC205" s="973"/>
      <c r="FD205" s="973"/>
      <c r="FE205" s="973"/>
      <c r="FF205" s="973"/>
      <c r="FG205" s="973"/>
      <c r="FH205" s="973"/>
      <c r="FI205" s="973"/>
      <c r="FJ205" s="973"/>
      <c r="FK205" s="973"/>
      <c r="FL205" s="973"/>
      <c r="FM205" s="973"/>
      <c r="FN205" s="973"/>
      <c r="FO205" s="973"/>
      <c r="FP205" s="973"/>
      <c r="FQ205" s="973"/>
      <c r="FR205" s="973"/>
      <c r="FS205" s="973"/>
      <c r="FT205" s="973"/>
      <c r="FU205" s="973"/>
      <c r="FV205" s="973"/>
      <c r="FW205" s="973"/>
      <c r="FX205" s="973"/>
      <c r="FY205" s="973"/>
      <c r="FZ205" s="973"/>
      <c r="GA205" s="973"/>
      <c r="GB205" s="973"/>
      <c r="GC205" s="973"/>
      <c r="GD205" s="973"/>
      <c r="GE205" s="973"/>
      <c r="GF205" s="973"/>
      <c r="GG205" s="973"/>
      <c r="GH205" s="973"/>
      <c r="GI205" s="973"/>
      <c r="GJ205" s="973"/>
      <c r="GK205" s="973"/>
      <c r="GL205" s="973"/>
      <c r="GM205" s="973"/>
      <c r="GN205" s="973"/>
      <c r="GO205" s="973"/>
      <c r="GP205" s="973"/>
      <c r="GQ205" s="973"/>
      <c r="GR205" s="973"/>
      <c r="GS205" s="973"/>
      <c r="GT205" s="973"/>
      <c r="GU205" s="973"/>
      <c r="GV205" s="973"/>
      <c r="GW205" s="973"/>
      <c r="GX205" s="973"/>
      <c r="GY205" s="973"/>
      <c r="GZ205" s="973"/>
      <c r="HA205" s="973"/>
      <c r="HB205" s="973"/>
      <c r="HC205" s="973"/>
      <c r="HD205" s="973"/>
      <c r="HE205" s="973"/>
      <c r="HF205" s="973"/>
      <c r="HG205" s="973"/>
      <c r="HH205" s="973"/>
      <c r="HI205" s="973"/>
      <c r="HJ205" s="973"/>
      <c r="HK205" s="973"/>
      <c r="HL205" s="973"/>
      <c r="HM205" s="973"/>
      <c r="HN205" s="973"/>
      <c r="HO205" s="973"/>
      <c r="HP205" s="973"/>
      <c r="HQ205" s="973"/>
      <c r="HR205" s="973"/>
      <c r="HS205" s="973"/>
      <c r="HT205" s="973"/>
      <c r="HU205" s="973"/>
      <c r="HV205" s="973"/>
      <c r="HW205" s="973"/>
      <c r="HX205" s="973"/>
      <c r="HY205" s="973"/>
      <c r="HZ205" s="973"/>
      <c r="IA205" s="973"/>
      <c r="IB205" s="973"/>
      <c r="IC205" s="973"/>
      <c r="ID205" s="973"/>
      <c r="IE205" s="973"/>
      <c r="IF205" s="973"/>
      <c r="IG205" s="973"/>
      <c r="IH205" s="973"/>
      <c r="II205" s="973"/>
      <c r="IJ205" s="973"/>
      <c r="IK205" s="973"/>
      <c r="IL205" s="973"/>
      <c r="IM205" s="973"/>
      <c r="IN205" s="973"/>
      <c r="IO205" s="973"/>
      <c r="IP205" s="973"/>
      <c r="IQ205" s="973"/>
      <c r="IR205" s="973"/>
      <c r="IS205" s="973"/>
      <c r="IT205" s="973"/>
      <c r="IU205" s="973"/>
      <c r="IV205" s="973"/>
      <c r="IW205" s="973"/>
      <c r="IX205" s="973"/>
      <c r="IY205" s="973"/>
      <c r="IZ205" s="973"/>
      <c r="JA205" s="973"/>
      <c r="JB205" s="973"/>
      <c r="JC205" s="973"/>
      <c r="JD205" s="973"/>
      <c r="JE205" s="973"/>
      <c r="JF205" s="973"/>
      <c r="JG205" s="973"/>
      <c r="JH205" s="973"/>
      <c r="JI205" s="973"/>
      <c r="JJ205" s="973"/>
      <c r="JK205" s="973"/>
      <c r="JL205" s="973"/>
      <c r="JM205" s="973"/>
      <c r="JN205" s="973"/>
      <c r="JO205" s="973"/>
      <c r="JP205" s="973"/>
      <c r="JQ205" s="973"/>
      <c r="JR205" s="973"/>
      <c r="JS205" s="973"/>
      <c r="JT205" s="973"/>
      <c r="JU205" s="973"/>
      <c r="JV205" s="973"/>
      <c r="JW205" s="973"/>
      <c r="JX205" s="973"/>
      <c r="JY205" s="973"/>
      <c r="JZ205" s="973"/>
      <c r="KA205" s="973"/>
      <c r="KB205" s="973"/>
      <c r="KC205" s="973"/>
      <c r="KD205" s="973"/>
      <c r="KE205" s="973"/>
      <c r="KF205" s="973"/>
      <c r="KG205" s="973"/>
      <c r="KH205" s="973"/>
      <c r="KI205" s="973"/>
      <c r="KJ205" s="973"/>
      <c r="KK205" s="973"/>
      <c r="KL205" s="973"/>
      <c r="KM205" s="973"/>
      <c r="KN205" s="973"/>
      <c r="KO205" s="973"/>
      <c r="KP205" s="973"/>
      <c r="KQ205" s="973"/>
      <c r="KR205" s="973"/>
      <c r="KS205" s="973"/>
      <c r="KT205" s="973"/>
      <c r="KU205" s="973"/>
      <c r="KV205" s="973"/>
      <c r="KW205" s="973"/>
      <c r="KX205" s="973"/>
      <c r="KY205" s="973"/>
      <c r="KZ205" s="973"/>
      <c r="LA205" s="973"/>
      <c r="LB205" s="973"/>
      <c r="LC205" s="973"/>
      <c r="LD205" s="973"/>
      <c r="LE205" s="973"/>
      <c r="LF205" s="973"/>
      <c r="LG205" s="973"/>
      <c r="LH205" s="973"/>
      <c r="LI205" s="973"/>
      <c r="LJ205" s="973"/>
      <c r="LK205" s="973"/>
      <c r="LL205" s="973"/>
      <c r="LM205" s="973"/>
      <c r="LN205" s="973"/>
      <c r="LO205" s="973"/>
      <c r="LP205" s="973"/>
      <c r="LQ205" s="973"/>
      <c r="LR205" s="973"/>
      <c r="LS205" s="973"/>
      <c r="LT205" s="973"/>
      <c r="LU205" s="973"/>
      <c r="LV205" s="973"/>
      <c r="LW205" s="973"/>
      <c r="LX205" s="973"/>
      <c r="LY205" s="973"/>
      <c r="LZ205" s="973"/>
      <c r="MA205" s="973"/>
      <c r="MB205" s="973"/>
      <c r="MC205" s="973"/>
      <c r="MD205" s="973"/>
      <c r="ME205" s="973"/>
      <c r="MF205" s="973"/>
      <c r="MG205" s="973"/>
      <c r="MH205" s="973"/>
      <c r="MI205" s="973"/>
      <c r="MJ205" s="973"/>
      <c r="MK205" s="973"/>
      <c r="ML205" s="973"/>
      <c r="MM205" s="973"/>
      <c r="MN205" s="973"/>
      <c r="MO205" s="973"/>
      <c r="MP205" s="973"/>
      <c r="MQ205" s="973"/>
      <c r="MR205" s="973"/>
      <c r="MS205" s="973"/>
      <c r="MT205" s="973"/>
      <c r="MU205" s="973"/>
      <c r="MV205" s="973"/>
      <c r="MW205" s="973"/>
      <c r="MX205" s="973"/>
      <c r="MY205" s="973"/>
      <c r="MZ205" s="973"/>
      <c r="NA205" s="973"/>
      <c r="NB205" s="973"/>
      <c r="NC205" s="973"/>
      <c r="ND205" s="973"/>
      <c r="NE205" s="973"/>
      <c r="NF205" s="973"/>
      <c r="NG205" s="973"/>
      <c r="NH205" s="973"/>
      <c r="NI205" s="973"/>
      <c r="NJ205" s="973"/>
      <c r="NK205" s="973"/>
      <c r="NL205" s="973"/>
      <c r="NM205" s="973"/>
      <c r="NN205" s="973"/>
      <c r="NO205" s="973"/>
      <c r="NP205" s="973"/>
      <c r="NQ205" s="973"/>
      <c r="NR205" s="973"/>
      <c r="NS205" s="973"/>
      <c r="NT205" s="973"/>
      <c r="NU205" s="973"/>
      <c r="NV205" s="973"/>
      <c r="NW205" s="973"/>
      <c r="NX205" s="973"/>
      <c r="NY205" s="973"/>
      <c r="NZ205" s="973"/>
      <c r="OA205" s="973"/>
      <c r="OB205" s="973"/>
      <c r="OC205" s="973"/>
      <c r="OD205" s="973"/>
      <c r="OE205" s="973"/>
      <c r="OF205" s="973"/>
      <c r="OG205" s="973"/>
      <c r="OH205" s="973"/>
      <c r="OI205" s="973"/>
      <c r="OJ205" s="973"/>
      <c r="OK205" s="973"/>
      <c r="OL205" s="973"/>
      <c r="OM205" s="973"/>
      <c r="ON205" s="973"/>
      <c r="OO205" s="973"/>
      <c r="OP205" s="973"/>
      <c r="OQ205" s="973"/>
      <c r="OR205" s="973"/>
      <c r="OS205" s="973"/>
      <c r="OT205" s="973"/>
      <c r="OU205" s="973"/>
      <c r="OV205" s="973"/>
      <c r="OW205" s="973"/>
      <c r="OX205" s="973"/>
      <c r="OY205" s="973"/>
      <c r="OZ205" s="973"/>
      <c r="PA205" s="973"/>
      <c r="PB205" s="973"/>
      <c r="PC205" s="973"/>
      <c r="PD205" s="973"/>
      <c r="PE205" s="973"/>
      <c r="PF205" s="973"/>
      <c r="PG205" s="973"/>
      <c r="PH205" s="973"/>
      <c r="PI205" s="973"/>
      <c r="PJ205" s="973"/>
      <c r="PK205" s="973"/>
      <c r="PL205" s="973"/>
      <c r="PM205" s="973"/>
      <c r="PN205" s="973"/>
      <c r="PO205" s="973"/>
      <c r="PP205" s="973"/>
      <c r="PQ205" s="973"/>
      <c r="PR205" s="973"/>
      <c r="PS205" s="973"/>
      <c r="PT205" s="973"/>
      <c r="PU205" s="973"/>
      <c r="PV205" s="973"/>
      <c r="PW205" s="973"/>
      <c r="PX205" s="973"/>
      <c r="PY205" s="973"/>
      <c r="PZ205" s="973"/>
      <c r="QA205" s="973"/>
      <c r="QB205" s="973"/>
      <c r="QC205" s="973"/>
      <c r="QD205" s="973"/>
      <c r="QE205" s="973"/>
      <c r="QF205" s="973"/>
      <c r="QG205" s="973"/>
      <c r="QH205" s="973"/>
      <c r="QI205" s="973"/>
      <c r="QJ205" s="973"/>
      <c r="QK205" s="973"/>
      <c r="QL205" s="973"/>
      <c r="QM205" s="973"/>
      <c r="QN205" s="973"/>
      <c r="QO205" s="973"/>
      <c r="QP205" s="973"/>
      <c r="QQ205" s="973"/>
      <c r="QR205" s="973"/>
      <c r="QS205" s="973"/>
      <c r="QT205" s="973"/>
      <c r="QU205" s="973"/>
      <c r="QV205" s="973"/>
      <c r="QW205" s="973"/>
      <c r="QX205" s="973"/>
      <c r="QY205" s="973"/>
      <c r="QZ205" s="973"/>
      <c r="RA205" s="973"/>
      <c r="RB205" s="973"/>
      <c r="RC205" s="973"/>
      <c r="RD205" s="973"/>
      <c r="RE205" s="973"/>
      <c r="RF205" s="973"/>
      <c r="RG205" s="973"/>
      <c r="RH205" s="973"/>
      <c r="RI205" s="973"/>
      <c r="RJ205" s="973"/>
      <c r="RK205" s="973"/>
      <c r="RL205" s="973"/>
      <c r="RM205" s="973"/>
      <c r="RN205" s="973"/>
      <c r="RO205" s="973"/>
      <c r="RP205" s="973"/>
      <c r="RQ205" s="973"/>
      <c r="RR205" s="973"/>
      <c r="RS205" s="973"/>
      <c r="RT205" s="973"/>
      <c r="RU205" s="973"/>
      <c r="RV205" s="973"/>
      <c r="RW205" s="973"/>
      <c r="RX205" s="973"/>
      <c r="RY205" s="973"/>
      <c r="RZ205" s="973"/>
      <c r="SA205" s="973"/>
      <c r="SB205" s="973"/>
      <c r="SC205" s="973"/>
      <c r="SD205" s="973"/>
      <c r="SE205" s="973"/>
      <c r="SF205" s="973"/>
      <c r="SG205" s="973"/>
      <c r="SH205" s="973"/>
      <c r="SI205" s="973"/>
      <c r="SJ205" s="973"/>
      <c r="SK205" s="973"/>
      <c r="SL205" s="973"/>
      <c r="SM205" s="973"/>
      <c r="SN205" s="973"/>
      <c r="SO205" s="973"/>
      <c r="SP205" s="973"/>
      <c r="SQ205" s="973"/>
      <c r="SR205" s="973"/>
      <c r="SS205" s="973"/>
      <c r="ST205" s="973"/>
      <c r="SU205" s="973"/>
      <c r="SV205" s="973"/>
      <c r="SW205" s="973"/>
      <c r="SX205" s="973"/>
      <c r="SY205" s="973"/>
      <c r="SZ205" s="973"/>
      <c r="TA205" s="973"/>
      <c r="TB205" s="973"/>
      <c r="TC205" s="973"/>
      <c r="TD205" s="973"/>
      <c r="TE205" s="973"/>
      <c r="TF205" s="973"/>
      <c r="TG205" s="973"/>
      <c r="TH205" s="973"/>
      <c r="TI205" s="973"/>
      <c r="TJ205" s="973"/>
      <c r="TK205" s="973"/>
      <c r="TL205" s="973"/>
      <c r="TM205" s="973"/>
      <c r="TN205" s="973"/>
      <c r="TO205" s="973"/>
      <c r="TP205" s="973"/>
      <c r="TQ205" s="973"/>
      <c r="TR205" s="973"/>
      <c r="TS205" s="973"/>
      <c r="TT205" s="973"/>
      <c r="TU205" s="973"/>
      <c r="TV205" s="973"/>
      <c r="TW205" s="973"/>
      <c r="TX205" s="973"/>
      <c r="TY205" s="973"/>
      <c r="TZ205" s="973"/>
      <c r="UA205" s="973"/>
      <c r="UB205" s="973"/>
      <c r="UC205" s="973"/>
      <c r="UD205" s="973"/>
      <c r="UE205" s="973"/>
      <c r="UF205" s="973"/>
      <c r="UG205" s="973"/>
      <c r="UH205" s="973"/>
      <c r="UI205" s="973"/>
      <c r="UJ205" s="973"/>
      <c r="UK205" s="973"/>
      <c r="UL205" s="973"/>
      <c r="UM205" s="973"/>
      <c r="UN205" s="973"/>
      <c r="UO205" s="973"/>
      <c r="UP205" s="973"/>
      <c r="UQ205" s="973"/>
      <c r="UR205" s="973"/>
      <c r="US205" s="973"/>
      <c r="UT205" s="973"/>
      <c r="UU205" s="973"/>
      <c r="UV205" s="973"/>
      <c r="UW205" s="973"/>
      <c r="UX205" s="973"/>
      <c r="UY205" s="973"/>
      <c r="UZ205" s="973"/>
      <c r="VA205" s="973"/>
      <c r="VB205" s="973"/>
      <c r="VC205" s="973"/>
      <c r="VD205" s="973"/>
      <c r="VE205" s="973"/>
      <c r="VF205" s="973"/>
      <c r="VG205" s="973"/>
      <c r="VH205" s="973"/>
      <c r="VI205" s="973"/>
      <c r="VJ205" s="973"/>
      <c r="VK205" s="973"/>
      <c r="VL205" s="973"/>
      <c r="VM205" s="973"/>
      <c r="VN205" s="973"/>
      <c r="VO205" s="973"/>
      <c r="VP205" s="973"/>
      <c r="VQ205" s="973"/>
      <c r="VR205" s="973"/>
      <c r="VS205" s="973"/>
      <c r="VT205" s="973"/>
      <c r="VU205" s="973"/>
      <c r="VV205" s="973"/>
      <c r="VW205" s="973"/>
      <c r="VX205" s="973"/>
      <c r="VY205" s="973"/>
      <c r="VZ205" s="973"/>
      <c r="WA205" s="973"/>
      <c r="WB205" s="973"/>
      <c r="WC205" s="973"/>
      <c r="WD205" s="973"/>
      <c r="WE205" s="973"/>
      <c r="WF205" s="973"/>
      <c r="WG205" s="973"/>
      <c r="WH205" s="973"/>
      <c r="WI205" s="973"/>
      <c r="WJ205" s="973"/>
      <c r="WK205" s="973"/>
      <c r="WL205" s="973"/>
      <c r="WM205" s="973"/>
      <c r="WN205" s="973"/>
      <c r="WO205" s="973"/>
      <c r="WP205" s="973"/>
      <c r="WQ205" s="973"/>
      <c r="WR205" s="973"/>
      <c r="WS205" s="973"/>
      <c r="WT205" s="973"/>
      <c r="WU205" s="973"/>
      <c r="WV205" s="973"/>
      <c r="WW205" s="973"/>
      <c r="WX205" s="973"/>
      <c r="WY205" s="973"/>
      <c r="WZ205" s="973"/>
      <c r="XA205" s="973"/>
      <c r="XB205" s="973"/>
      <c r="XC205" s="973"/>
      <c r="XD205" s="973"/>
      <c r="XE205" s="973"/>
      <c r="XF205" s="973"/>
      <c r="XG205" s="973"/>
      <c r="XH205" s="973"/>
      <c r="XI205" s="973"/>
      <c r="XJ205" s="973"/>
      <c r="XK205" s="973"/>
      <c r="XL205" s="973"/>
      <c r="XM205" s="973"/>
      <c r="XN205" s="973"/>
      <c r="XO205" s="973"/>
      <c r="XP205" s="973"/>
      <c r="XQ205" s="973"/>
      <c r="XR205" s="973"/>
      <c r="XS205" s="973"/>
      <c r="XT205" s="973"/>
      <c r="XU205" s="973"/>
      <c r="XV205" s="973"/>
      <c r="XW205" s="973"/>
      <c r="XX205" s="973"/>
      <c r="XY205" s="973"/>
      <c r="XZ205" s="973"/>
      <c r="YA205" s="973"/>
      <c r="YB205" s="973"/>
      <c r="YC205" s="973"/>
      <c r="YD205" s="973"/>
      <c r="YE205" s="973"/>
      <c r="YF205" s="973"/>
      <c r="YG205" s="973"/>
      <c r="YH205" s="973"/>
      <c r="YI205" s="973"/>
      <c r="YJ205" s="973"/>
      <c r="YK205" s="973"/>
      <c r="YL205" s="973"/>
      <c r="YM205" s="973"/>
      <c r="YN205" s="973"/>
      <c r="YO205" s="973"/>
      <c r="YP205" s="973"/>
      <c r="YQ205" s="973"/>
      <c r="YR205" s="973"/>
      <c r="YS205" s="973"/>
      <c r="YT205" s="973"/>
      <c r="YU205" s="973"/>
      <c r="YV205" s="973"/>
      <c r="YW205" s="973"/>
      <c r="YX205" s="973"/>
      <c r="YY205" s="973"/>
      <c r="YZ205" s="973"/>
      <c r="ZA205" s="973"/>
      <c r="ZB205" s="973"/>
      <c r="ZC205" s="973"/>
      <c r="ZD205" s="973"/>
      <c r="ZE205" s="973"/>
      <c r="ZF205" s="973"/>
      <c r="ZG205" s="973"/>
      <c r="ZH205" s="973"/>
      <c r="ZI205" s="973"/>
      <c r="ZJ205" s="973"/>
      <c r="ZK205" s="973"/>
      <c r="ZL205" s="973"/>
      <c r="ZM205" s="973"/>
      <c r="ZN205" s="973"/>
      <c r="ZO205" s="973"/>
      <c r="ZP205" s="973"/>
      <c r="ZQ205" s="973"/>
      <c r="ZR205" s="973"/>
      <c r="ZS205" s="973"/>
      <c r="ZT205" s="973"/>
      <c r="ZU205" s="973"/>
      <c r="ZV205" s="973"/>
      <c r="ZW205" s="973"/>
      <c r="ZX205" s="973"/>
      <c r="ZY205" s="973"/>
      <c r="ZZ205" s="973"/>
      <c r="AAA205" s="973"/>
      <c r="AAB205" s="973"/>
      <c r="AAC205" s="973"/>
      <c r="AAD205" s="973"/>
      <c r="AAE205" s="973"/>
      <c r="AAF205" s="973"/>
      <c r="AAG205" s="973"/>
      <c r="AAH205" s="973"/>
      <c r="AAI205" s="973"/>
      <c r="AAJ205" s="973"/>
      <c r="AAK205" s="973"/>
      <c r="AAL205" s="973"/>
      <c r="AAM205" s="973"/>
      <c r="AAN205" s="973"/>
      <c r="AAO205" s="973"/>
      <c r="AAP205" s="973"/>
      <c r="AAQ205" s="973"/>
      <c r="AAR205" s="973"/>
      <c r="AAS205" s="973"/>
      <c r="AAT205" s="973"/>
      <c r="AAU205" s="973"/>
      <c r="AAV205" s="973"/>
      <c r="AAW205" s="973"/>
      <c r="AAX205" s="973"/>
      <c r="AAY205" s="973"/>
      <c r="AAZ205" s="973"/>
      <c r="ABA205" s="973"/>
      <c r="ABB205" s="973"/>
      <c r="ABC205" s="973"/>
      <c r="ABD205" s="973"/>
      <c r="ABE205" s="973"/>
      <c r="ABF205" s="973"/>
      <c r="ABG205" s="973"/>
      <c r="ABH205" s="973"/>
      <c r="ABI205" s="973"/>
      <c r="ABJ205" s="973"/>
      <c r="ABK205" s="973"/>
      <c r="ABL205" s="973"/>
      <c r="ABM205" s="973"/>
      <c r="ABN205" s="973"/>
      <c r="ABO205" s="973"/>
      <c r="ABP205" s="973"/>
      <c r="ABQ205" s="973"/>
      <c r="ABR205" s="973"/>
      <c r="ABS205" s="973"/>
      <c r="ABT205" s="973"/>
      <c r="ABU205" s="973"/>
      <c r="ABV205" s="973"/>
      <c r="ABW205" s="973"/>
      <c r="ABX205" s="973"/>
      <c r="ABY205" s="973"/>
      <c r="ABZ205" s="973"/>
      <c r="ACA205" s="973"/>
      <c r="ACB205" s="973"/>
      <c r="ACC205" s="973"/>
      <c r="ACD205" s="973"/>
      <c r="ACE205" s="973"/>
      <c r="ACF205" s="973"/>
      <c r="ACG205" s="973"/>
      <c r="ACH205" s="973"/>
      <c r="ACI205" s="973"/>
      <c r="ACJ205" s="973"/>
      <c r="ACK205" s="973"/>
      <c r="ACL205" s="973"/>
      <c r="ACM205" s="973"/>
      <c r="ACN205" s="973"/>
      <c r="ACO205" s="973"/>
      <c r="ACP205" s="973"/>
      <c r="ACQ205" s="973"/>
      <c r="ACR205" s="973"/>
      <c r="ACS205" s="973"/>
      <c r="ACT205" s="973"/>
      <c r="ACU205" s="973"/>
      <c r="ACV205" s="973"/>
      <c r="ACW205" s="973"/>
      <c r="ACX205" s="973"/>
      <c r="ACY205" s="973"/>
      <c r="ACZ205" s="973"/>
      <c r="ADA205" s="973"/>
      <c r="ADB205" s="973"/>
      <c r="ADC205" s="973"/>
      <c r="ADD205" s="973"/>
      <c r="ADE205" s="973"/>
      <c r="ADF205" s="973"/>
      <c r="ADG205" s="973"/>
      <c r="ADH205" s="973"/>
      <c r="ADI205" s="973"/>
      <c r="ADJ205" s="973"/>
      <c r="ADK205" s="973"/>
      <c r="ADL205" s="973"/>
      <c r="ADM205" s="973"/>
      <c r="ADN205" s="973"/>
      <c r="ADO205" s="973"/>
      <c r="ADP205" s="973"/>
      <c r="ADQ205" s="973"/>
      <c r="ADR205" s="973"/>
      <c r="ADS205" s="973"/>
      <c r="ADT205" s="973"/>
      <c r="ADU205" s="973"/>
      <c r="ADV205" s="973"/>
      <c r="ADW205" s="973"/>
      <c r="ADX205" s="973"/>
      <c r="ADY205" s="973"/>
      <c r="ADZ205" s="973"/>
      <c r="AEA205" s="973"/>
      <c r="AEB205" s="973"/>
      <c r="AEC205" s="973"/>
      <c r="AED205" s="973"/>
      <c r="AEE205" s="973"/>
      <c r="AEF205" s="973"/>
      <c r="AEG205" s="973"/>
      <c r="AEH205" s="973"/>
      <c r="AEI205" s="973"/>
      <c r="AEJ205" s="973"/>
      <c r="AEK205" s="973"/>
      <c r="AEL205" s="973"/>
      <c r="AEM205" s="973"/>
      <c r="AEN205" s="973"/>
      <c r="AEO205" s="973"/>
      <c r="AEP205" s="973"/>
      <c r="AEQ205" s="973"/>
      <c r="AER205" s="973"/>
      <c r="AES205" s="973"/>
      <c r="AET205" s="973"/>
      <c r="AEU205" s="973"/>
      <c r="AEV205" s="973"/>
      <c r="AEW205" s="973"/>
      <c r="AEX205" s="973"/>
      <c r="AEY205" s="973"/>
      <c r="AEZ205" s="973"/>
      <c r="AFA205" s="973"/>
      <c r="AFB205" s="973"/>
      <c r="AFC205" s="973"/>
      <c r="AFD205" s="973"/>
      <c r="AFE205" s="973"/>
      <c r="AFF205" s="973"/>
      <c r="AFG205" s="973"/>
      <c r="AFH205" s="973"/>
      <c r="AFI205" s="973"/>
      <c r="AFJ205" s="973"/>
      <c r="AFK205" s="973"/>
      <c r="AFL205" s="973"/>
      <c r="AFM205" s="973"/>
      <c r="AFN205" s="973"/>
      <c r="AFO205" s="973"/>
      <c r="AFP205" s="973"/>
      <c r="AFQ205" s="973"/>
      <c r="AFR205" s="973"/>
      <c r="AFS205" s="973"/>
      <c r="AFT205" s="973"/>
      <c r="AFU205" s="973"/>
      <c r="AFV205" s="973"/>
      <c r="AFW205" s="973"/>
      <c r="AFX205" s="973"/>
      <c r="AFY205" s="973"/>
      <c r="AFZ205" s="973"/>
      <c r="AGA205" s="973"/>
      <c r="AGB205" s="973"/>
      <c r="AGC205" s="973"/>
      <c r="AGD205" s="973"/>
      <c r="AGE205" s="973"/>
      <c r="AGF205" s="973"/>
      <c r="AGG205" s="973"/>
      <c r="AGH205" s="973"/>
      <c r="AGI205" s="973"/>
      <c r="AGJ205" s="973"/>
      <c r="AGK205" s="973"/>
      <c r="AGL205" s="973"/>
      <c r="AGM205" s="973"/>
      <c r="AGN205" s="973"/>
      <c r="AGO205" s="973"/>
      <c r="AGP205" s="973"/>
      <c r="AGQ205" s="973"/>
      <c r="AGR205" s="973"/>
      <c r="AGS205" s="973"/>
      <c r="AGT205" s="973"/>
      <c r="AGU205" s="973"/>
      <c r="AGV205" s="973"/>
      <c r="AGW205" s="973"/>
      <c r="AGX205" s="973"/>
      <c r="AGY205" s="973"/>
      <c r="AGZ205" s="973"/>
      <c r="AHA205" s="973"/>
      <c r="AHB205" s="973"/>
      <c r="AHC205" s="973"/>
      <c r="AHD205" s="973"/>
      <c r="AHE205" s="973"/>
      <c r="AHF205" s="973"/>
      <c r="AHG205" s="973"/>
      <c r="AHH205" s="973"/>
      <c r="AHI205" s="973"/>
      <c r="AHJ205" s="973"/>
      <c r="AHK205" s="973"/>
      <c r="AHL205" s="973"/>
      <c r="AHM205" s="973"/>
      <c r="AHN205" s="973"/>
      <c r="AHO205" s="973"/>
      <c r="AHP205" s="973"/>
      <c r="AHQ205" s="973"/>
      <c r="AHR205" s="973"/>
      <c r="AHS205" s="973"/>
      <c r="AHT205" s="973"/>
      <c r="AHU205" s="973"/>
      <c r="AHV205" s="973"/>
      <c r="AHW205" s="973"/>
      <c r="AHX205" s="973"/>
      <c r="AHY205" s="973"/>
      <c r="AHZ205" s="973"/>
      <c r="AIA205" s="973"/>
      <c r="AIB205" s="973"/>
      <c r="AIC205" s="973"/>
      <c r="AID205" s="973"/>
      <c r="AIE205" s="973"/>
      <c r="AIF205" s="973"/>
      <c r="AIG205" s="973"/>
      <c r="AIH205" s="973"/>
      <c r="AII205" s="973"/>
      <c r="AIJ205" s="973"/>
      <c r="AIK205" s="973"/>
      <c r="AIL205" s="973"/>
      <c r="AIM205" s="973"/>
      <c r="AIN205" s="973"/>
      <c r="AIO205" s="973"/>
      <c r="AIP205" s="973"/>
      <c r="AIQ205" s="973"/>
      <c r="AIR205" s="973"/>
      <c r="AIS205" s="973"/>
      <c r="AIT205" s="973"/>
      <c r="AIU205" s="973"/>
      <c r="AIV205" s="973"/>
      <c r="AIW205" s="973"/>
      <c r="AIX205" s="973"/>
      <c r="AIY205" s="973"/>
      <c r="AIZ205" s="973"/>
      <c r="AJA205" s="973"/>
      <c r="AJB205" s="973"/>
      <c r="AJC205" s="973"/>
      <c r="AJD205" s="973"/>
      <c r="AJE205" s="973"/>
      <c r="AJF205" s="973"/>
      <c r="AJG205" s="973"/>
      <c r="AJH205" s="973"/>
      <c r="AJI205" s="973"/>
      <c r="AJJ205" s="973"/>
      <c r="AJK205" s="973"/>
      <c r="AJL205" s="973"/>
      <c r="AJM205" s="973"/>
      <c r="AJN205" s="973"/>
      <c r="AJO205" s="973"/>
      <c r="AJP205" s="973"/>
      <c r="AJQ205" s="973"/>
      <c r="AJR205" s="973"/>
      <c r="AJS205" s="973"/>
      <c r="AJT205" s="973"/>
      <c r="AJU205" s="973"/>
      <c r="AJV205" s="973"/>
      <c r="AJW205" s="973"/>
      <c r="AJX205" s="973"/>
      <c r="AJY205" s="973"/>
      <c r="AJZ205" s="973"/>
      <c r="AKA205" s="973"/>
      <c r="AKB205" s="973"/>
      <c r="AKC205" s="973"/>
      <c r="AKD205" s="973"/>
      <c r="AKE205" s="973"/>
      <c r="AKF205" s="973"/>
      <c r="AKG205" s="973"/>
      <c r="AKH205" s="973"/>
      <c r="AKI205" s="973"/>
      <c r="AKJ205" s="973"/>
      <c r="AKK205" s="973"/>
      <c r="AKL205" s="973"/>
      <c r="AKM205" s="973"/>
      <c r="AKN205" s="973"/>
      <c r="AKO205" s="973"/>
      <c r="AKP205" s="973"/>
      <c r="AKQ205" s="973"/>
      <c r="AKR205" s="973"/>
      <c r="AKS205" s="973"/>
      <c r="AKT205" s="973"/>
      <c r="AKU205" s="973"/>
      <c r="AKV205" s="973"/>
      <c r="AKW205" s="973"/>
      <c r="AKX205" s="973"/>
      <c r="AKY205" s="973"/>
      <c r="AKZ205" s="973"/>
      <c r="ALA205" s="973"/>
      <c r="ALB205" s="973"/>
      <c r="ALC205" s="973"/>
      <c r="ALD205" s="973"/>
      <c r="ALE205" s="973"/>
      <c r="ALF205" s="973"/>
      <c r="ALG205" s="973"/>
      <c r="ALH205" s="973"/>
      <c r="ALI205" s="973"/>
      <c r="ALJ205" s="973"/>
      <c r="ALK205" s="973"/>
      <c r="ALL205" s="973"/>
      <c r="ALM205" s="973"/>
      <c r="ALN205" s="973"/>
      <c r="ALO205" s="973"/>
      <c r="ALP205" s="973"/>
      <c r="ALQ205" s="973"/>
      <c r="ALR205" s="973"/>
      <c r="ALS205" s="973"/>
      <c r="ALT205" s="973"/>
      <c r="ALU205" s="973"/>
      <c r="ALV205" s="973"/>
      <c r="ALW205" s="973"/>
      <c r="ALX205" s="973"/>
      <c r="ALY205" s="973"/>
      <c r="ALZ205" s="973"/>
      <c r="AMA205" s="973"/>
      <c r="AMB205" s="973"/>
      <c r="AMC205" s="973"/>
      <c r="AMD205" s="973"/>
      <c r="AME205" s="973"/>
      <c r="AMF205" s="973"/>
      <c r="AMG205" s="973"/>
      <c r="AMH205" s="973"/>
      <c r="AMI205" s="973"/>
      <c r="AMJ205" s="973"/>
      <c r="AMK205" s="973"/>
      <c r="AML205" s="973"/>
      <c r="AMM205" s="973"/>
      <c r="AMN205" s="973"/>
      <c r="AMO205" s="973"/>
      <c r="AMP205" s="973"/>
      <c r="AMQ205" s="973"/>
      <c r="AMR205" s="973"/>
      <c r="AMS205" s="973"/>
      <c r="AMT205" s="973"/>
      <c r="AMU205" s="973"/>
      <c r="AMV205" s="973"/>
      <c r="AMW205" s="973"/>
      <c r="AMX205" s="973"/>
      <c r="AMY205" s="973"/>
      <c r="AMZ205" s="973"/>
      <c r="ANA205" s="973"/>
      <c r="ANB205" s="973"/>
      <c r="ANC205" s="973"/>
      <c r="AND205" s="973"/>
      <c r="ANE205" s="973"/>
      <c r="ANF205" s="973"/>
      <c r="ANG205" s="973"/>
      <c r="ANH205" s="973"/>
      <c r="ANI205" s="973"/>
      <c r="ANJ205" s="973"/>
      <c r="ANK205" s="973"/>
      <c r="ANL205" s="973"/>
      <c r="ANM205" s="973"/>
      <c r="ANN205" s="973"/>
      <c r="ANO205" s="973"/>
      <c r="ANP205" s="973"/>
      <c r="ANQ205" s="973"/>
      <c r="ANR205" s="973"/>
      <c r="ANS205" s="973"/>
      <c r="ANT205" s="973"/>
      <c r="ANU205" s="973"/>
      <c r="ANV205" s="973"/>
      <c r="ANW205" s="973"/>
      <c r="ANX205" s="973"/>
      <c r="ANY205" s="973"/>
      <c r="ANZ205" s="973"/>
      <c r="AOA205" s="973"/>
      <c r="AOB205" s="973"/>
      <c r="AOC205" s="973"/>
      <c r="AOD205" s="973"/>
      <c r="AOE205" s="973"/>
      <c r="AOF205" s="973"/>
      <c r="AOG205" s="973"/>
      <c r="AOH205" s="973"/>
      <c r="AOI205" s="973"/>
      <c r="AOJ205" s="973"/>
      <c r="AOK205" s="973"/>
      <c r="AOL205" s="973"/>
      <c r="AOM205" s="973"/>
      <c r="AON205" s="973"/>
      <c r="AOO205" s="973"/>
      <c r="AOP205" s="973"/>
      <c r="AOQ205" s="973"/>
      <c r="AOR205" s="973"/>
      <c r="AOS205" s="973"/>
      <c r="AOT205" s="973"/>
      <c r="AOU205" s="973"/>
      <c r="AOV205" s="973"/>
      <c r="AOW205" s="973"/>
      <c r="AOX205" s="973"/>
      <c r="AOY205" s="973"/>
      <c r="AOZ205" s="973"/>
      <c r="APA205" s="973"/>
      <c r="APB205" s="973"/>
      <c r="APC205" s="973"/>
      <c r="APD205" s="973"/>
      <c r="APE205" s="973"/>
      <c r="APF205" s="973"/>
      <c r="APG205" s="973"/>
      <c r="APH205" s="973"/>
      <c r="API205" s="973"/>
      <c r="APJ205" s="973"/>
      <c r="APK205" s="973"/>
      <c r="APL205" s="973"/>
      <c r="APM205" s="973"/>
      <c r="APN205" s="973"/>
      <c r="APO205" s="973"/>
      <c r="APP205" s="973"/>
      <c r="APQ205" s="973"/>
      <c r="APR205" s="973"/>
      <c r="APS205" s="973"/>
      <c r="APT205" s="973"/>
      <c r="APU205" s="973"/>
      <c r="APV205" s="973"/>
      <c r="APW205" s="973"/>
      <c r="APX205" s="973"/>
      <c r="APY205" s="973"/>
      <c r="APZ205" s="973"/>
      <c r="AQA205" s="973"/>
      <c r="AQB205" s="973"/>
      <c r="AQC205" s="973"/>
      <c r="AQD205" s="973"/>
      <c r="AQE205" s="973"/>
      <c r="AQF205" s="973"/>
      <c r="AQG205" s="973"/>
      <c r="AQH205" s="973"/>
      <c r="AQI205" s="973"/>
      <c r="AQJ205" s="973"/>
      <c r="AQK205" s="973"/>
      <c r="AQL205" s="973"/>
      <c r="AQM205" s="973"/>
      <c r="AQN205" s="973"/>
      <c r="AQO205" s="973"/>
      <c r="AQP205" s="973"/>
      <c r="AQQ205" s="973"/>
      <c r="AQR205" s="973"/>
      <c r="AQS205" s="973"/>
      <c r="AQT205" s="973"/>
      <c r="AQU205" s="973"/>
      <c r="AQV205" s="973"/>
      <c r="AQW205" s="973"/>
      <c r="AQX205" s="973"/>
      <c r="AQY205" s="973"/>
      <c r="AQZ205" s="973"/>
      <c r="ARA205" s="973"/>
      <c r="ARB205" s="973"/>
      <c r="ARC205" s="973"/>
      <c r="ARD205" s="973"/>
      <c r="ARE205" s="973"/>
      <c r="ARF205" s="973"/>
      <c r="ARG205" s="973"/>
      <c r="ARH205" s="973"/>
      <c r="ARI205" s="973"/>
      <c r="ARJ205" s="973"/>
      <c r="ARK205" s="973"/>
      <c r="ARL205" s="973"/>
      <c r="ARM205" s="973"/>
      <c r="ARN205" s="973"/>
      <c r="ARO205" s="973"/>
      <c r="ARP205" s="973"/>
      <c r="ARQ205" s="973"/>
      <c r="ARR205" s="973"/>
      <c r="ARS205" s="973"/>
      <c r="ART205" s="973"/>
      <c r="ARU205" s="973"/>
      <c r="ARV205" s="973"/>
      <c r="ARW205" s="973"/>
      <c r="ARX205" s="973"/>
      <c r="ARY205" s="973"/>
      <c r="ARZ205" s="973"/>
      <c r="ASA205" s="973"/>
      <c r="ASB205" s="973"/>
      <c r="ASC205" s="973"/>
      <c r="ASD205" s="973"/>
      <c r="ASE205" s="973"/>
      <c r="ASF205" s="973"/>
      <c r="ASG205" s="973"/>
      <c r="ASH205" s="973"/>
      <c r="ASI205" s="973"/>
      <c r="ASJ205" s="973"/>
      <c r="ASK205" s="973"/>
      <c r="ASL205" s="973"/>
      <c r="ASM205" s="973"/>
      <c r="ASN205" s="973"/>
      <c r="ASO205" s="973"/>
      <c r="ASP205" s="973"/>
      <c r="ASQ205" s="973"/>
      <c r="ASR205" s="973"/>
      <c r="ASS205" s="973"/>
      <c r="AST205" s="973"/>
      <c r="ASU205" s="973"/>
      <c r="ASV205" s="973"/>
      <c r="ASW205" s="973"/>
      <c r="ASX205" s="973"/>
      <c r="ASY205" s="973"/>
      <c r="ASZ205" s="973"/>
      <c r="ATA205" s="973"/>
      <c r="ATB205" s="973"/>
      <c r="ATC205" s="973"/>
      <c r="ATD205" s="973"/>
      <c r="ATE205" s="973"/>
      <c r="ATF205" s="973"/>
      <c r="ATG205" s="973"/>
      <c r="ATH205" s="973"/>
      <c r="ATI205" s="973"/>
      <c r="ATJ205" s="973"/>
      <c r="ATK205" s="973"/>
      <c r="ATL205" s="973"/>
      <c r="ATM205" s="973"/>
      <c r="ATN205" s="973"/>
      <c r="ATO205" s="973"/>
      <c r="ATP205" s="973"/>
      <c r="ATQ205" s="973"/>
      <c r="ATR205" s="973"/>
      <c r="ATS205" s="973"/>
      <c r="ATT205" s="973"/>
      <c r="ATU205" s="973"/>
      <c r="ATV205" s="973"/>
      <c r="ATW205" s="973"/>
      <c r="ATX205" s="973"/>
      <c r="ATY205" s="973"/>
      <c r="ATZ205" s="973"/>
      <c r="AUA205" s="973"/>
      <c r="AUB205" s="973"/>
      <c r="AUC205" s="973"/>
      <c r="AUD205" s="973"/>
      <c r="AUE205" s="973"/>
      <c r="AUF205" s="973"/>
      <c r="AUG205" s="973"/>
      <c r="AUH205" s="973"/>
      <c r="AUI205" s="973"/>
      <c r="AUJ205" s="973"/>
      <c r="AUK205" s="973"/>
      <c r="AUL205" s="973"/>
      <c r="AUM205" s="973"/>
      <c r="AUN205" s="973"/>
      <c r="AUO205" s="973"/>
      <c r="AUP205" s="973"/>
      <c r="AUQ205" s="973"/>
      <c r="AUR205" s="973"/>
      <c r="AUS205" s="973"/>
      <c r="AUT205" s="973"/>
      <c r="AUU205" s="973"/>
      <c r="AUV205" s="973"/>
      <c r="AUW205" s="973"/>
      <c r="AUX205" s="973"/>
      <c r="AUY205" s="973"/>
      <c r="AUZ205" s="973"/>
      <c r="AVA205" s="973"/>
      <c r="AVB205" s="973"/>
      <c r="AVC205" s="973"/>
      <c r="AVD205" s="973"/>
      <c r="AVE205" s="973"/>
      <c r="AVF205" s="973"/>
      <c r="AVG205" s="973"/>
      <c r="AVH205" s="973"/>
      <c r="AVI205" s="973"/>
      <c r="AVJ205" s="973"/>
      <c r="AVK205" s="973"/>
      <c r="AVL205" s="973"/>
      <c r="AVM205" s="973"/>
      <c r="AVN205" s="973"/>
      <c r="AVO205" s="973"/>
      <c r="AVP205" s="973"/>
      <c r="AVQ205" s="973"/>
      <c r="AVR205" s="973"/>
      <c r="AVS205" s="973"/>
      <c r="AVT205" s="973"/>
      <c r="AVU205" s="973"/>
      <c r="AVV205" s="973"/>
      <c r="AVW205" s="973"/>
      <c r="AVX205" s="973"/>
      <c r="AVY205" s="973"/>
      <c r="AVZ205" s="973"/>
      <c r="AWA205" s="973"/>
      <c r="AWB205" s="973"/>
      <c r="AWC205" s="973"/>
      <c r="AWD205" s="973"/>
      <c r="AWE205" s="973"/>
      <c r="AWF205" s="973"/>
      <c r="AWG205" s="973"/>
      <c r="AWH205" s="973"/>
      <c r="AWI205" s="973"/>
      <c r="AWJ205" s="973"/>
      <c r="AWK205" s="973"/>
      <c r="AWL205" s="973"/>
      <c r="AWM205" s="973"/>
      <c r="AWN205" s="973"/>
      <c r="AWO205" s="973"/>
      <c r="AWP205" s="973"/>
      <c r="AWQ205" s="973"/>
      <c r="AWR205" s="973"/>
      <c r="AWS205" s="973"/>
      <c r="AWT205" s="973"/>
      <c r="AWU205" s="973"/>
      <c r="AWV205" s="973"/>
      <c r="AWW205" s="973"/>
      <c r="AWX205" s="973"/>
      <c r="AWY205" s="973"/>
      <c r="AWZ205" s="973"/>
      <c r="AXA205" s="973"/>
      <c r="AXB205" s="973"/>
      <c r="AXC205" s="973"/>
      <c r="AXD205" s="973"/>
      <c r="AXE205" s="973"/>
      <c r="AXF205" s="973"/>
      <c r="AXG205" s="973"/>
      <c r="AXH205" s="973"/>
      <c r="AXI205" s="973"/>
      <c r="AXJ205" s="973"/>
      <c r="AXK205" s="973"/>
      <c r="AXL205" s="973"/>
      <c r="AXM205" s="973"/>
      <c r="AXN205" s="973"/>
      <c r="AXO205" s="973"/>
      <c r="AXP205" s="973"/>
      <c r="AXQ205" s="973"/>
      <c r="AXR205" s="973"/>
      <c r="AXS205" s="973"/>
      <c r="AXT205" s="973"/>
      <c r="AXU205" s="973"/>
      <c r="AXV205" s="973"/>
      <c r="AXW205" s="973"/>
      <c r="AXX205" s="973"/>
      <c r="AXY205" s="973"/>
      <c r="AXZ205" s="973"/>
      <c r="AYA205" s="973"/>
      <c r="AYB205" s="973"/>
      <c r="AYC205" s="973"/>
      <c r="AYD205" s="973"/>
      <c r="AYE205" s="973"/>
      <c r="AYF205" s="973"/>
      <c r="AYG205" s="973"/>
      <c r="AYH205" s="973"/>
      <c r="AYI205" s="973"/>
      <c r="AYJ205" s="973"/>
      <c r="AYK205" s="973"/>
      <c r="AYL205" s="973"/>
      <c r="AYM205" s="973"/>
      <c r="AYN205" s="973"/>
      <c r="AYO205" s="973"/>
      <c r="AYP205" s="973"/>
      <c r="AYQ205" s="973"/>
      <c r="AYR205" s="973"/>
      <c r="AYS205" s="973"/>
      <c r="AYT205" s="973"/>
      <c r="AYU205" s="973"/>
      <c r="AYV205" s="973"/>
      <c r="AYW205" s="973"/>
      <c r="AYX205" s="973"/>
      <c r="AYY205" s="973"/>
      <c r="AYZ205" s="973"/>
      <c r="AZA205" s="973"/>
      <c r="AZB205" s="973"/>
      <c r="AZC205" s="973"/>
      <c r="AZD205" s="973"/>
      <c r="AZE205" s="973"/>
      <c r="AZF205" s="973"/>
      <c r="AZG205" s="973"/>
      <c r="AZH205" s="973"/>
      <c r="AZI205" s="973"/>
      <c r="AZJ205" s="973"/>
      <c r="AZK205" s="973"/>
      <c r="AZL205" s="973"/>
      <c r="AZM205" s="973"/>
      <c r="AZN205" s="973"/>
      <c r="AZO205" s="973"/>
      <c r="AZP205" s="973"/>
      <c r="AZQ205" s="973"/>
      <c r="AZR205" s="973"/>
      <c r="AZS205" s="973"/>
      <c r="AZT205" s="973"/>
      <c r="AZU205" s="973"/>
      <c r="AZV205" s="973"/>
      <c r="AZW205" s="973"/>
      <c r="AZX205" s="973"/>
      <c r="AZY205" s="973"/>
      <c r="AZZ205" s="973"/>
      <c r="BAA205" s="973"/>
      <c r="BAB205" s="973"/>
      <c r="BAC205" s="973"/>
      <c r="BAD205" s="973"/>
      <c r="BAE205" s="973"/>
      <c r="BAF205" s="973"/>
      <c r="BAG205" s="973"/>
      <c r="BAH205" s="973"/>
      <c r="BAI205" s="973"/>
      <c r="BAJ205" s="973"/>
      <c r="BAK205" s="973"/>
      <c r="BAL205" s="973"/>
      <c r="BAM205" s="973"/>
      <c r="BAN205" s="973"/>
      <c r="BAO205" s="973"/>
      <c r="BAP205" s="973"/>
      <c r="BAQ205" s="973"/>
      <c r="BAR205" s="973"/>
      <c r="BAS205" s="973"/>
      <c r="BAT205" s="973"/>
      <c r="BAU205" s="973"/>
      <c r="BAV205" s="973"/>
      <c r="BAW205" s="973"/>
      <c r="BAX205" s="973"/>
      <c r="BAY205" s="973"/>
      <c r="BAZ205" s="973"/>
      <c r="BBA205" s="973"/>
      <c r="BBB205" s="973"/>
      <c r="BBC205" s="973"/>
      <c r="BBD205" s="973"/>
      <c r="BBE205" s="973"/>
      <c r="BBF205" s="973"/>
      <c r="BBG205" s="973"/>
      <c r="BBH205" s="973"/>
      <c r="BBI205" s="973"/>
      <c r="BBJ205" s="973"/>
      <c r="BBK205" s="973"/>
      <c r="BBL205" s="973"/>
      <c r="BBM205" s="973"/>
      <c r="BBN205" s="973"/>
      <c r="BBO205" s="973"/>
      <c r="BBP205" s="973"/>
      <c r="BBQ205" s="973"/>
      <c r="BBR205" s="973"/>
      <c r="BBS205" s="973"/>
      <c r="BBT205" s="973"/>
      <c r="BBU205" s="973"/>
      <c r="BBV205" s="973"/>
      <c r="BBW205" s="973"/>
      <c r="BBX205" s="973"/>
      <c r="BBY205" s="973"/>
      <c r="BBZ205" s="973"/>
      <c r="BCA205" s="973"/>
      <c r="BCB205" s="973"/>
      <c r="BCC205" s="973"/>
      <c r="BCD205" s="973"/>
      <c r="BCE205" s="973"/>
      <c r="BCF205" s="973"/>
      <c r="BCG205" s="973"/>
      <c r="BCH205" s="973"/>
      <c r="BCI205" s="973"/>
      <c r="BCJ205" s="973"/>
      <c r="BCK205" s="973"/>
      <c r="BCL205" s="973"/>
      <c r="BCM205" s="973"/>
      <c r="BCN205" s="973"/>
      <c r="BCO205" s="973"/>
      <c r="BCP205" s="973"/>
      <c r="BCQ205" s="973"/>
      <c r="BCR205" s="973"/>
      <c r="BCS205" s="973"/>
      <c r="BCT205" s="973"/>
      <c r="BCU205" s="973"/>
      <c r="BCV205" s="973"/>
      <c r="BCW205" s="973"/>
      <c r="BCX205" s="973"/>
      <c r="BCY205" s="973"/>
      <c r="BCZ205" s="973"/>
      <c r="BDA205" s="973"/>
      <c r="BDB205" s="973"/>
      <c r="BDC205" s="973"/>
      <c r="BDD205" s="973"/>
      <c r="BDE205" s="973"/>
      <c r="BDF205" s="973"/>
      <c r="BDG205" s="973"/>
      <c r="BDH205" s="973"/>
      <c r="BDI205" s="973"/>
      <c r="BDJ205" s="973"/>
      <c r="BDK205" s="973"/>
      <c r="BDL205" s="973"/>
      <c r="BDM205" s="973"/>
      <c r="BDN205" s="973"/>
      <c r="BDO205" s="973"/>
      <c r="BDP205" s="973"/>
      <c r="BDQ205" s="973"/>
      <c r="BDR205" s="973"/>
      <c r="BDS205" s="973"/>
      <c r="BDT205" s="973"/>
      <c r="BDU205" s="973"/>
      <c r="BDV205" s="973"/>
      <c r="BDW205" s="973"/>
      <c r="BDX205" s="973"/>
      <c r="BDY205" s="973"/>
      <c r="BDZ205" s="973"/>
      <c r="BEA205" s="973"/>
      <c r="BEB205" s="973"/>
      <c r="BEC205" s="973"/>
      <c r="BED205" s="973"/>
      <c r="BEE205" s="973"/>
      <c r="BEF205" s="973"/>
      <c r="BEG205" s="973"/>
      <c r="BEH205" s="973"/>
      <c r="BEI205" s="973"/>
      <c r="BEJ205" s="973"/>
      <c r="BEK205" s="973"/>
      <c r="BEL205" s="973"/>
      <c r="BEM205" s="973"/>
      <c r="BEN205" s="973"/>
      <c r="BEO205" s="973"/>
      <c r="BEP205" s="973"/>
      <c r="BEQ205" s="973"/>
      <c r="BER205" s="973"/>
      <c r="BES205" s="973"/>
      <c r="BET205" s="973"/>
      <c r="BEU205" s="973"/>
      <c r="BEV205" s="973"/>
      <c r="BEW205" s="973"/>
      <c r="BEX205" s="973"/>
      <c r="BEY205" s="973"/>
      <c r="BEZ205" s="973"/>
      <c r="BFA205" s="973"/>
      <c r="BFB205" s="973"/>
      <c r="BFC205" s="973"/>
      <c r="BFD205" s="973"/>
      <c r="BFE205" s="973"/>
      <c r="BFF205" s="973"/>
      <c r="BFG205" s="973"/>
      <c r="BFH205" s="973"/>
      <c r="BFI205" s="973"/>
      <c r="BFJ205" s="973"/>
      <c r="BFK205" s="973"/>
      <c r="BFL205" s="973"/>
      <c r="BFM205" s="973"/>
      <c r="BFN205" s="973"/>
      <c r="BFO205" s="973"/>
      <c r="BFP205" s="973"/>
      <c r="BFQ205" s="973"/>
      <c r="BFR205" s="973"/>
      <c r="BFS205" s="973"/>
      <c r="BFT205" s="973"/>
      <c r="BFU205" s="973"/>
      <c r="BFV205" s="973"/>
      <c r="BFW205" s="973"/>
      <c r="BFX205" s="973"/>
      <c r="BFY205" s="973"/>
      <c r="BFZ205" s="973"/>
      <c r="BGA205" s="973"/>
      <c r="BGB205" s="973"/>
      <c r="BGC205" s="973"/>
      <c r="BGD205" s="973"/>
      <c r="BGE205" s="973"/>
      <c r="BGF205" s="973"/>
      <c r="BGG205" s="973"/>
      <c r="BGH205" s="973"/>
      <c r="BGI205" s="973"/>
      <c r="BGJ205" s="973"/>
      <c r="BGK205" s="973"/>
      <c r="BGL205" s="973"/>
      <c r="BGM205" s="973"/>
      <c r="BGN205" s="973"/>
      <c r="BGO205" s="973"/>
      <c r="BGP205" s="973"/>
      <c r="BGQ205" s="973"/>
      <c r="BGR205" s="973"/>
      <c r="BGS205" s="973"/>
      <c r="BGT205" s="973"/>
      <c r="BGU205" s="973"/>
      <c r="BGV205" s="973"/>
      <c r="BGW205" s="973"/>
      <c r="BGX205" s="973"/>
      <c r="BGY205" s="973"/>
      <c r="BGZ205" s="973"/>
      <c r="BHA205" s="973"/>
      <c r="BHB205" s="973"/>
      <c r="BHC205" s="973"/>
      <c r="BHD205" s="973"/>
      <c r="BHE205" s="973"/>
      <c r="BHF205" s="973"/>
      <c r="BHG205" s="973"/>
      <c r="BHH205" s="973"/>
      <c r="BHI205" s="973"/>
      <c r="BHJ205" s="973"/>
      <c r="BHK205" s="973"/>
      <c r="BHL205" s="973"/>
      <c r="BHM205" s="973"/>
      <c r="BHN205" s="973"/>
      <c r="BHO205" s="973"/>
      <c r="BHP205" s="973"/>
      <c r="BHQ205" s="973"/>
      <c r="BHR205" s="973"/>
      <c r="BHS205" s="973"/>
      <c r="BHT205" s="973"/>
      <c r="BHU205" s="973"/>
      <c r="BHV205" s="973"/>
      <c r="BHW205" s="973"/>
      <c r="BHX205" s="973"/>
      <c r="BHY205" s="973"/>
      <c r="BHZ205" s="973"/>
      <c r="BIA205" s="973"/>
      <c r="BIB205" s="973"/>
      <c r="BIC205" s="973"/>
      <c r="BID205" s="973"/>
      <c r="BIE205" s="973"/>
      <c r="BIF205" s="973"/>
      <c r="BIG205" s="973"/>
      <c r="BIH205" s="973"/>
      <c r="BII205" s="973"/>
      <c r="BIJ205" s="973"/>
      <c r="BIK205" s="973"/>
      <c r="BIL205" s="973"/>
      <c r="BIM205" s="973"/>
      <c r="BIN205" s="973"/>
      <c r="BIO205" s="973"/>
      <c r="BIP205" s="973"/>
      <c r="BIQ205" s="973"/>
      <c r="BIR205" s="973"/>
      <c r="BIS205" s="973"/>
      <c r="BIT205" s="973"/>
      <c r="BIU205" s="973"/>
      <c r="BIV205" s="973"/>
      <c r="BIW205" s="973"/>
      <c r="BIX205" s="973"/>
      <c r="BIY205" s="973"/>
      <c r="BIZ205" s="973"/>
      <c r="BJA205" s="973"/>
      <c r="BJB205" s="973"/>
      <c r="BJC205" s="973"/>
      <c r="BJD205" s="973"/>
      <c r="BJE205" s="973"/>
      <c r="BJF205" s="973"/>
      <c r="BJG205" s="973"/>
      <c r="BJH205" s="973"/>
      <c r="BJI205" s="973"/>
      <c r="BJJ205" s="973"/>
      <c r="BJK205" s="973"/>
      <c r="BJL205" s="973"/>
      <c r="BJM205" s="973"/>
      <c r="BJN205" s="973"/>
      <c r="BJO205" s="973"/>
      <c r="BJP205" s="973"/>
      <c r="BJQ205" s="973"/>
      <c r="BJR205" s="973"/>
      <c r="BJS205" s="973"/>
      <c r="BJT205" s="973"/>
      <c r="BJU205" s="973"/>
      <c r="BJV205" s="973"/>
      <c r="BJW205" s="973"/>
      <c r="BJX205" s="973"/>
      <c r="BJY205" s="973"/>
      <c r="BJZ205" s="973"/>
      <c r="BKA205" s="973"/>
      <c r="BKB205" s="973"/>
      <c r="BKC205" s="973"/>
      <c r="BKD205" s="973"/>
      <c r="BKE205" s="973"/>
      <c r="BKF205" s="973"/>
      <c r="BKG205" s="973"/>
      <c r="BKH205" s="973"/>
      <c r="BKI205" s="973"/>
      <c r="BKJ205" s="973"/>
      <c r="BKK205" s="973"/>
      <c r="BKL205" s="973"/>
      <c r="BKM205" s="973"/>
      <c r="BKN205" s="973"/>
      <c r="BKO205" s="973"/>
      <c r="BKP205" s="973"/>
      <c r="BKQ205" s="973"/>
      <c r="BKR205" s="973"/>
      <c r="BKS205" s="973"/>
      <c r="BKT205" s="973"/>
      <c r="BKU205" s="973"/>
      <c r="BKV205" s="973"/>
      <c r="BKW205" s="973"/>
      <c r="BKX205" s="973"/>
      <c r="BKY205" s="973"/>
      <c r="BKZ205" s="973"/>
      <c r="BLA205" s="973"/>
      <c r="BLB205" s="973"/>
      <c r="BLC205" s="973"/>
      <c r="BLD205" s="973"/>
      <c r="BLE205" s="973"/>
      <c r="BLF205" s="973"/>
      <c r="BLG205" s="973"/>
      <c r="BLH205" s="973"/>
      <c r="BLI205" s="973"/>
      <c r="BLJ205" s="973"/>
      <c r="BLK205" s="973"/>
      <c r="BLL205" s="973"/>
      <c r="BLM205" s="973"/>
      <c r="BLN205" s="973"/>
      <c r="BLO205" s="973"/>
      <c r="BLP205" s="973"/>
      <c r="BLQ205" s="973"/>
      <c r="BLR205" s="973"/>
      <c r="BLS205" s="973"/>
      <c r="BLT205" s="973"/>
      <c r="BLU205" s="973"/>
      <c r="BLV205" s="973"/>
      <c r="BLW205" s="973"/>
      <c r="BLX205" s="973"/>
      <c r="BLY205" s="973"/>
      <c r="BLZ205" s="973"/>
      <c r="BMA205" s="973"/>
      <c r="BMB205" s="973"/>
      <c r="BMC205" s="973"/>
      <c r="BMD205" s="973"/>
      <c r="BME205" s="973"/>
      <c r="BMF205" s="973"/>
      <c r="BMG205" s="973"/>
      <c r="BMH205" s="973"/>
      <c r="BMI205" s="973"/>
      <c r="BMJ205" s="973"/>
      <c r="BMK205" s="973"/>
      <c r="BML205" s="973"/>
      <c r="BMM205" s="973"/>
      <c r="BMN205" s="973"/>
      <c r="BMO205" s="973"/>
      <c r="BMP205" s="973"/>
      <c r="BMQ205" s="973"/>
      <c r="BMR205" s="973"/>
      <c r="BMS205" s="973"/>
      <c r="BMT205" s="973"/>
      <c r="BMU205" s="973"/>
      <c r="BMV205" s="973"/>
      <c r="BMW205" s="973"/>
      <c r="BMX205" s="973"/>
      <c r="BMY205" s="973"/>
      <c r="BMZ205" s="973"/>
      <c r="BNA205" s="973"/>
      <c r="BNB205" s="973"/>
      <c r="BNC205" s="973"/>
      <c r="BND205" s="973"/>
      <c r="BNE205" s="973"/>
      <c r="BNF205" s="973"/>
      <c r="BNG205" s="973"/>
      <c r="BNH205" s="973"/>
      <c r="BNI205" s="973"/>
      <c r="BNJ205" s="973"/>
      <c r="BNK205" s="973"/>
      <c r="BNL205" s="973"/>
      <c r="BNM205" s="973"/>
      <c r="BNN205" s="973"/>
      <c r="BNO205" s="973"/>
      <c r="BNP205" s="973"/>
      <c r="BNQ205" s="973"/>
      <c r="BNR205" s="973"/>
      <c r="BNS205" s="973"/>
      <c r="BNT205" s="973"/>
      <c r="BNU205" s="973"/>
      <c r="BNV205" s="973"/>
      <c r="BNW205" s="973"/>
      <c r="BNX205" s="973"/>
      <c r="BNY205" s="973"/>
      <c r="BNZ205" s="973"/>
      <c r="BOA205" s="973"/>
      <c r="BOB205" s="973"/>
      <c r="BOC205" s="973"/>
      <c r="BOD205" s="973"/>
      <c r="BOE205" s="973"/>
      <c r="BOF205" s="973"/>
      <c r="BOG205" s="973"/>
      <c r="BOH205" s="973"/>
      <c r="BOI205" s="973"/>
      <c r="BOJ205" s="973"/>
      <c r="BOK205" s="973"/>
      <c r="BOL205" s="973"/>
      <c r="BOM205" s="973"/>
      <c r="BON205" s="973"/>
      <c r="BOO205" s="973"/>
      <c r="BOP205" s="973"/>
      <c r="BOQ205" s="973"/>
      <c r="BOR205" s="973"/>
      <c r="BOS205" s="973"/>
      <c r="BOT205" s="973"/>
      <c r="BOU205" s="973"/>
      <c r="BOV205" s="973"/>
      <c r="BOW205" s="973"/>
      <c r="BOX205" s="973"/>
      <c r="BOY205" s="973"/>
      <c r="BOZ205" s="973"/>
      <c r="BPA205" s="973"/>
      <c r="BPB205" s="973"/>
      <c r="BPC205" s="973"/>
      <c r="BPD205" s="973"/>
      <c r="BPE205" s="973"/>
      <c r="BPF205" s="973"/>
      <c r="BPG205" s="973"/>
      <c r="BPH205" s="973"/>
      <c r="BPI205" s="973"/>
      <c r="BPJ205" s="973"/>
      <c r="BPK205" s="973"/>
      <c r="BPL205" s="973"/>
      <c r="BPM205" s="973"/>
      <c r="BPN205" s="973"/>
      <c r="BPO205" s="973"/>
      <c r="BPP205" s="973"/>
      <c r="BPQ205" s="973"/>
      <c r="BPR205" s="973"/>
      <c r="BPS205" s="973"/>
      <c r="BPT205" s="973"/>
      <c r="BPU205" s="973"/>
      <c r="BPV205" s="973"/>
      <c r="BPW205" s="973"/>
      <c r="BPX205" s="973"/>
      <c r="BPY205" s="973"/>
      <c r="BPZ205" s="973"/>
      <c r="BQA205" s="973"/>
      <c r="BQB205" s="973"/>
      <c r="BQC205" s="973"/>
      <c r="BQD205" s="973"/>
      <c r="BQE205" s="973"/>
      <c r="BQF205" s="973"/>
      <c r="BQG205" s="973"/>
      <c r="BQH205" s="973"/>
      <c r="BQI205" s="973"/>
      <c r="BQJ205" s="973"/>
      <c r="BQK205" s="973"/>
      <c r="BQL205" s="973"/>
      <c r="BQM205" s="973"/>
      <c r="BQN205" s="973"/>
      <c r="BQO205" s="973"/>
      <c r="BQP205" s="973"/>
      <c r="BQQ205" s="973"/>
      <c r="BQR205" s="973"/>
      <c r="BQS205" s="973"/>
      <c r="BQT205" s="973"/>
      <c r="BQU205" s="973"/>
      <c r="BQV205" s="973"/>
      <c r="BQW205" s="973"/>
      <c r="BQX205" s="973"/>
      <c r="BQY205" s="973"/>
      <c r="BQZ205" s="973"/>
      <c r="BRA205" s="973"/>
      <c r="BRB205" s="973"/>
      <c r="BRC205" s="973"/>
      <c r="BRD205" s="973"/>
      <c r="BRE205" s="973"/>
      <c r="BRF205" s="973"/>
      <c r="BRG205" s="973"/>
      <c r="BRH205" s="973"/>
      <c r="BRI205" s="973"/>
      <c r="BRJ205" s="973"/>
      <c r="BRK205" s="973"/>
      <c r="BRL205" s="973"/>
      <c r="BRM205" s="973"/>
      <c r="BRN205" s="973"/>
      <c r="BRO205" s="973"/>
      <c r="BRP205" s="973"/>
      <c r="BRQ205" s="973"/>
      <c r="BRR205" s="973"/>
      <c r="BRS205" s="973"/>
      <c r="BRT205" s="973"/>
      <c r="BRU205" s="973"/>
      <c r="BRV205" s="973"/>
      <c r="BRW205" s="973"/>
      <c r="BRX205" s="973"/>
      <c r="BRY205" s="973"/>
      <c r="BRZ205" s="973"/>
      <c r="BSA205" s="973"/>
      <c r="BSB205" s="973"/>
      <c r="BSC205" s="973"/>
      <c r="BSD205" s="973"/>
      <c r="BSE205" s="973"/>
      <c r="BSF205" s="973"/>
      <c r="BSG205" s="973"/>
      <c r="BSH205" s="973"/>
      <c r="BSI205" s="973"/>
      <c r="BSJ205" s="973"/>
      <c r="BSK205" s="973"/>
      <c r="BSL205" s="973"/>
      <c r="BSM205" s="973"/>
      <c r="BSN205" s="973"/>
      <c r="BSO205" s="973"/>
      <c r="BSP205" s="973"/>
      <c r="BSQ205" s="973"/>
      <c r="BSR205" s="973"/>
      <c r="BSS205" s="973"/>
      <c r="BST205" s="973"/>
      <c r="BSU205" s="973"/>
      <c r="BSV205" s="973"/>
      <c r="BSW205" s="973"/>
      <c r="BSX205" s="973"/>
      <c r="BSY205" s="973"/>
      <c r="BSZ205" s="973"/>
      <c r="BTA205" s="973"/>
      <c r="BTB205" s="973"/>
      <c r="BTC205" s="973"/>
      <c r="BTD205" s="973"/>
      <c r="BTE205" s="973"/>
      <c r="BTF205" s="973"/>
      <c r="BTG205" s="973"/>
      <c r="BTH205" s="973"/>
      <c r="BTI205" s="973"/>
      <c r="BTJ205" s="973"/>
      <c r="BTK205" s="973"/>
      <c r="BTL205" s="973"/>
      <c r="BTM205" s="973"/>
      <c r="BTN205" s="973"/>
      <c r="BTO205" s="973"/>
      <c r="BTP205" s="973"/>
      <c r="BTQ205" s="973"/>
      <c r="BTR205" s="973"/>
      <c r="BTS205" s="973"/>
      <c r="BTT205" s="973"/>
      <c r="BTU205" s="973"/>
      <c r="BTV205" s="973"/>
      <c r="BTW205" s="973"/>
      <c r="BTX205" s="973"/>
      <c r="BTY205" s="973"/>
      <c r="BTZ205" s="973"/>
      <c r="BUA205" s="973"/>
      <c r="BUB205" s="973"/>
      <c r="BUC205" s="973"/>
      <c r="BUD205" s="973"/>
      <c r="BUE205" s="973"/>
      <c r="BUF205" s="973"/>
      <c r="BUG205" s="973"/>
      <c r="BUH205" s="973"/>
      <c r="BUI205" s="973"/>
      <c r="BUJ205" s="973"/>
      <c r="BUK205" s="973"/>
      <c r="BUL205" s="973"/>
      <c r="BUM205" s="973"/>
      <c r="BUN205" s="973"/>
      <c r="BUO205" s="973"/>
      <c r="BUP205" s="973"/>
      <c r="BUQ205" s="973"/>
      <c r="BUR205" s="973"/>
      <c r="BUS205" s="973"/>
      <c r="BUT205" s="973"/>
      <c r="BUU205" s="973"/>
      <c r="BUV205" s="973"/>
      <c r="BUW205" s="973"/>
      <c r="BUX205" s="973"/>
      <c r="BUY205" s="973"/>
      <c r="BUZ205" s="973"/>
      <c r="BVA205" s="973"/>
      <c r="BVB205" s="973"/>
      <c r="BVC205" s="973"/>
      <c r="BVD205" s="973"/>
      <c r="BVE205" s="973"/>
      <c r="BVF205" s="973"/>
      <c r="BVG205" s="973"/>
      <c r="BVH205" s="973"/>
      <c r="BVI205" s="973"/>
      <c r="BVJ205" s="973"/>
      <c r="BVK205" s="973"/>
      <c r="BVL205" s="973"/>
      <c r="BVM205" s="973"/>
      <c r="BVN205" s="973"/>
      <c r="BVO205" s="973"/>
      <c r="BVP205" s="973"/>
      <c r="BVQ205" s="973"/>
      <c r="BVR205" s="973"/>
      <c r="BVS205" s="973"/>
      <c r="BVT205" s="973"/>
      <c r="BVU205" s="973"/>
      <c r="BVV205" s="973"/>
      <c r="BVW205" s="973"/>
      <c r="BVX205" s="973"/>
      <c r="BVY205" s="973"/>
      <c r="BVZ205" s="973"/>
      <c r="BWA205" s="973"/>
      <c r="BWB205" s="973"/>
      <c r="BWC205" s="973"/>
      <c r="BWD205" s="973"/>
      <c r="BWE205" s="973"/>
      <c r="BWF205" s="973"/>
      <c r="BWG205" s="973"/>
      <c r="BWH205" s="973"/>
      <c r="BWI205" s="973"/>
      <c r="BWJ205" s="973"/>
      <c r="BWK205" s="973"/>
      <c r="BWL205" s="973"/>
      <c r="BWM205" s="973"/>
      <c r="BWN205" s="973"/>
      <c r="BWO205" s="973"/>
      <c r="BWP205" s="973"/>
      <c r="BWQ205" s="973"/>
      <c r="BWR205" s="973"/>
      <c r="BWS205" s="973"/>
      <c r="BWT205" s="973"/>
      <c r="BWU205" s="973"/>
      <c r="BWV205" s="973"/>
      <c r="BWW205" s="973"/>
      <c r="BWX205" s="973"/>
      <c r="BWY205" s="973"/>
      <c r="BWZ205" s="973"/>
      <c r="BXA205" s="973"/>
      <c r="BXB205" s="973"/>
      <c r="BXC205" s="973"/>
      <c r="BXD205" s="973"/>
      <c r="BXE205" s="973"/>
      <c r="BXF205" s="973"/>
      <c r="BXG205" s="973"/>
      <c r="BXH205" s="973"/>
      <c r="BXI205" s="973"/>
      <c r="BXJ205" s="973"/>
      <c r="BXK205" s="973"/>
      <c r="BXL205" s="973"/>
      <c r="BXM205" s="973"/>
      <c r="BXN205" s="973"/>
      <c r="BXO205" s="973"/>
      <c r="BXP205" s="973"/>
      <c r="BXQ205" s="973"/>
      <c r="BXR205" s="973"/>
      <c r="BXS205" s="973"/>
      <c r="BXT205" s="973"/>
      <c r="BXU205" s="973"/>
      <c r="BXV205" s="973"/>
      <c r="BXW205" s="973"/>
      <c r="BXX205" s="973"/>
      <c r="BXY205" s="973"/>
      <c r="BXZ205" s="973"/>
      <c r="BYA205" s="973"/>
      <c r="BYB205" s="973"/>
      <c r="BYC205" s="973"/>
      <c r="BYD205" s="973"/>
      <c r="BYE205" s="973"/>
      <c r="BYF205" s="973"/>
      <c r="BYG205" s="973"/>
      <c r="BYH205" s="973"/>
      <c r="BYI205" s="973"/>
      <c r="BYJ205" s="973"/>
      <c r="BYK205" s="973"/>
      <c r="BYL205" s="973"/>
      <c r="BYM205" s="973"/>
      <c r="BYN205" s="973"/>
      <c r="BYO205" s="973"/>
      <c r="BYP205" s="973"/>
      <c r="BYQ205" s="973"/>
      <c r="BYR205" s="973"/>
      <c r="BYS205" s="973"/>
      <c r="BYT205" s="973"/>
      <c r="BYU205" s="973"/>
      <c r="BYV205" s="973"/>
      <c r="BYW205" s="973"/>
      <c r="BYX205" s="973"/>
      <c r="BYY205" s="973"/>
      <c r="BYZ205" s="973"/>
      <c r="BZA205" s="973"/>
      <c r="BZB205" s="973"/>
      <c r="BZC205" s="973"/>
      <c r="BZD205" s="973"/>
      <c r="BZE205" s="973"/>
      <c r="BZF205" s="973"/>
      <c r="BZG205" s="973"/>
      <c r="BZH205" s="973"/>
      <c r="BZI205" s="973"/>
      <c r="BZJ205" s="973"/>
      <c r="BZK205" s="973"/>
      <c r="BZL205" s="973"/>
      <c r="BZM205" s="973"/>
      <c r="BZN205" s="973"/>
      <c r="BZO205" s="973"/>
      <c r="BZP205" s="973"/>
      <c r="BZQ205" s="973"/>
      <c r="BZR205" s="973"/>
      <c r="BZS205" s="973"/>
      <c r="BZT205" s="973"/>
      <c r="BZU205" s="973"/>
      <c r="BZV205" s="973"/>
      <c r="BZW205" s="973"/>
      <c r="BZX205" s="973"/>
      <c r="BZY205" s="973"/>
      <c r="BZZ205" s="973"/>
      <c r="CAA205" s="973"/>
      <c r="CAB205" s="973"/>
      <c r="CAC205" s="973"/>
      <c r="CAD205" s="973"/>
      <c r="CAE205" s="973"/>
      <c r="CAF205" s="973"/>
      <c r="CAG205" s="973"/>
      <c r="CAH205" s="973"/>
      <c r="CAI205" s="973"/>
      <c r="CAJ205" s="973"/>
      <c r="CAK205" s="973"/>
      <c r="CAL205" s="973"/>
      <c r="CAM205" s="973"/>
      <c r="CAN205" s="973"/>
      <c r="CAO205" s="973"/>
      <c r="CAP205" s="973"/>
      <c r="CAQ205" s="973"/>
      <c r="CAR205" s="973"/>
      <c r="CAS205" s="973"/>
      <c r="CAT205" s="973"/>
      <c r="CAU205" s="973"/>
      <c r="CAV205" s="973"/>
      <c r="CAW205" s="973"/>
      <c r="CAX205" s="973"/>
      <c r="CAY205" s="973"/>
      <c r="CAZ205" s="973"/>
      <c r="CBA205" s="973"/>
      <c r="CBB205" s="973"/>
      <c r="CBC205" s="973"/>
      <c r="CBD205" s="973"/>
      <c r="CBE205" s="973"/>
      <c r="CBF205" s="973"/>
      <c r="CBG205" s="973"/>
      <c r="CBH205" s="973"/>
      <c r="CBI205" s="973"/>
      <c r="CBJ205" s="973"/>
      <c r="CBK205" s="973"/>
      <c r="CBL205" s="973"/>
      <c r="CBM205" s="973"/>
      <c r="CBN205" s="973"/>
      <c r="CBO205" s="973"/>
      <c r="CBP205" s="973"/>
      <c r="CBQ205" s="973"/>
      <c r="CBR205" s="973"/>
      <c r="CBS205" s="973"/>
      <c r="CBT205" s="973"/>
      <c r="CBU205" s="973"/>
      <c r="CBV205" s="973"/>
      <c r="CBW205" s="973"/>
      <c r="CBX205" s="973"/>
      <c r="CBY205" s="973"/>
      <c r="CBZ205" s="973"/>
      <c r="CCA205" s="973"/>
      <c r="CCB205" s="973"/>
      <c r="CCC205" s="973"/>
      <c r="CCD205" s="973"/>
      <c r="CCE205" s="973"/>
      <c r="CCF205" s="973"/>
      <c r="CCG205" s="973"/>
      <c r="CCH205" s="973"/>
      <c r="CCI205" s="973"/>
      <c r="CCJ205" s="973"/>
      <c r="CCK205" s="973"/>
      <c r="CCL205" s="973"/>
      <c r="CCM205" s="973"/>
      <c r="CCN205" s="973"/>
      <c r="CCO205" s="973"/>
      <c r="CCP205" s="973"/>
      <c r="CCQ205" s="973"/>
      <c r="CCR205" s="973"/>
      <c r="CCS205" s="973"/>
      <c r="CCT205" s="973"/>
      <c r="CCU205" s="973"/>
      <c r="CCV205" s="973"/>
      <c r="CCW205" s="973"/>
      <c r="CCX205" s="973"/>
      <c r="CCY205" s="973"/>
      <c r="CCZ205" s="973"/>
      <c r="CDA205" s="973"/>
      <c r="CDB205" s="973"/>
      <c r="CDC205" s="973"/>
      <c r="CDD205" s="973"/>
      <c r="CDE205" s="973"/>
      <c r="CDF205" s="973"/>
      <c r="CDG205" s="973"/>
      <c r="CDH205" s="973"/>
      <c r="CDI205" s="973"/>
      <c r="CDJ205" s="973"/>
      <c r="CDK205" s="973"/>
      <c r="CDL205" s="973"/>
      <c r="CDM205" s="973"/>
      <c r="CDN205" s="973"/>
      <c r="CDO205" s="973"/>
      <c r="CDP205" s="973"/>
      <c r="CDQ205" s="973"/>
      <c r="CDR205" s="973"/>
      <c r="CDS205" s="973"/>
      <c r="CDT205" s="973"/>
      <c r="CDU205" s="973"/>
      <c r="CDV205" s="973"/>
      <c r="CDW205" s="973"/>
      <c r="CDX205" s="973"/>
      <c r="CDY205" s="973"/>
      <c r="CDZ205" s="973"/>
      <c r="CEA205" s="973"/>
      <c r="CEB205" s="973"/>
      <c r="CEC205" s="973"/>
      <c r="CED205" s="973"/>
      <c r="CEE205" s="973"/>
      <c r="CEF205" s="973"/>
      <c r="CEG205" s="973"/>
      <c r="CEH205" s="973"/>
      <c r="CEI205" s="973"/>
      <c r="CEJ205" s="973"/>
      <c r="CEK205" s="973"/>
      <c r="CEL205" s="973"/>
      <c r="CEM205" s="973"/>
      <c r="CEN205" s="973"/>
      <c r="CEO205" s="973"/>
      <c r="CEP205" s="973"/>
      <c r="CEQ205" s="973"/>
      <c r="CER205" s="973"/>
      <c r="CES205" s="973"/>
      <c r="CET205" s="973"/>
      <c r="CEU205" s="973"/>
      <c r="CEV205" s="973"/>
      <c r="CEW205" s="973"/>
      <c r="CEX205" s="973"/>
      <c r="CEY205" s="973"/>
      <c r="CEZ205" s="973"/>
      <c r="CFA205" s="973"/>
      <c r="CFB205" s="973"/>
      <c r="CFC205" s="973"/>
      <c r="CFD205" s="973"/>
      <c r="CFE205" s="973"/>
      <c r="CFF205" s="973"/>
      <c r="CFG205" s="973"/>
      <c r="CFH205" s="973"/>
      <c r="CFI205" s="973"/>
      <c r="CFJ205" s="973"/>
      <c r="CFK205" s="973"/>
      <c r="CFL205" s="973"/>
      <c r="CFM205" s="973"/>
      <c r="CFN205" s="973"/>
      <c r="CFO205" s="973"/>
      <c r="CFP205" s="973"/>
      <c r="CFQ205" s="973"/>
      <c r="CFR205" s="973"/>
      <c r="CFS205" s="973"/>
      <c r="CFT205" s="973"/>
      <c r="CFU205" s="973"/>
      <c r="CFV205" s="973"/>
      <c r="CFW205" s="973"/>
      <c r="CFX205" s="973"/>
      <c r="CFY205" s="973"/>
      <c r="CFZ205" s="973"/>
      <c r="CGA205" s="973"/>
      <c r="CGB205" s="973"/>
      <c r="CGC205" s="973"/>
      <c r="CGD205" s="973"/>
      <c r="CGE205" s="973"/>
      <c r="CGF205" s="973"/>
      <c r="CGG205" s="973"/>
      <c r="CGH205" s="973"/>
      <c r="CGI205" s="973"/>
      <c r="CGJ205" s="973"/>
      <c r="CGK205" s="973"/>
      <c r="CGL205" s="973"/>
      <c r="CGM205" s="973"/>
      <c r="CGN205" s="973"/>
      <c r="CGO205" s="973"/>
      <c r="CGP205" s="973"/>
      <c r="CGQ205" s="973"/>
      <c r="CGR205" s="973"/>
      <c r="CGS205" s="973"/>
      <c r="CGT205" s="973"/>
      <c r="CGU205" s="973"/>
      <c r="CGV205" s="973"/>
      <c r="CGW205" s="973"/>
      <c r="CGX205" s="973"/>
      <c r="CGY205" s="973"/>
      <c r="CGZ205" s="973"/>
      <c r="CHA205" s="973"/>
      <c r="CHB205" s="973"/>
      <c r="CHC205" s="973"/>
      <c r="CHD205" s="973"/>
      <c r="CHE205" s="973"/>
      <c r="CHF205" s="973"/>
      <c r="CHG205" s="973"/>
      <c r="CHH205" s="973"/>
      <c r="CHI205" s="973"/>
      <c r="CHJ205" s="973"/>
      <c r="CHK205" s="973"/>
      <c r="CHL205" s="973"/>
      <c r="CHM205" s="973"/>
      <c r="CHN205" s="973"/>
      <c r="CHO205" s="973"/>
      <c r="CHP205" s="973"/>
      <c r="CHQ205" s="973"/>
      <c r="CHR205" s="973"/>
      <c r="CHS205" s="973"/>
      <c r="CHT205" s="973"/>
      <c r="CHU205" s="973"/>
      <c r="CHV205" s="973"/>
      <c r="CHW205" s="973"/>
      <c r="CHX205" s="973"/>
      <c r="CHY205" s="973"/>
      <c r="CHZ205" s="973"/>
      <c r="CIA205" s="973"/>
      <c r="CIB205" s="973"/>
      <c r="CIC205" s="973"/>
      <c r="CID205" s="973"/>
      <c r="CIE205" s="973"/>
      <c r="CIF205" s="973"/>
      <c r="CIG205" s="973"/>
      <c r="CIH205" s="973"/>
      <c r="CII205" s="973"/>
      <c r="CIJ205" s="973"/>
      <c r="CIK205" s="973"/>
      <c r="CIL205" s="973"/>
      <c r="CIM205" s="973"/>
      <c r="CIN205" s="973"/>
      <c r="CIO205" s="973"/>
      <c r="CIP205" s="973"/>
      <c r="CIQ205" s="973"/>
      <c r="CIR205" s="973"/>
      <c r="CIS205" s="973"/>
      <c r="CIT205" s="973"/>
      <c r="CIU205" s="973"/>
      <c r="CIV205" s="973"/>
      <c r="CIW205" s="973"/>
      <c r="CIX205" s="973"/>
      <c r="CIY205" s="973"/>
      <c r="CIZ205" s="973"/>
      <c r="CJA205" s="973"/>
      <c r="CJB205" s="973"/>
      <c r="CJC205" s="973"/>
      <c r="CJD205" s="973"/>
      <c r="CJE205" s="973"/>
      <c r="CJF205" s="973"/>
      <c r="CJG205" s="973"/>
      <c r="CJH205" s="973"/>
      <c r="CJI205" s="973"/>
      <c r="CJJ205" s="973"/>
      <c r="CJK205" s="973"/>
      <c r="CJL205" s="973"/>
      <c r="CJM205" s="973"/>
      <c r="CJN205" s="973"/>
      <c r="CJO205" s="973"/>
      <c r="CJP205" s="973"/>
      <c r="CJQ205" s="973"/>
      <c r="CJR205" s="973"/>
      <c r="CJS205" s="973"/>
      <c r="CJT205" s="973"/>
      <c r="CJU205" s="973"/>
      <c r="CJV205" s="973"/>
      <c r="CJW205" s="973"/>
      <c r="CJX205" s="973"/>
      <c r="CJY205" s="973"/>
      <c r="CJZ205" s="973"/>
      <c r="CKA205" s="973"/>
      <c r="CKB205" s="973"/>
      <c r="CKC205" s="973"/>
      <c r="CKD205" s="973"/>
      <c r="CKE205" s="973"/>
      <c r="CKF205" s="973"/>
      <c r="CKG205" s="973"/>
      <c r="CKH205" s="973"/>
      <c r="CKI205" s="973"/>
      <c r="CKJ205" s="973"/>
      <c r="CKK205" s="973"/>
      <c r="CKL205" s="973"/>
      <c r="CKM205" s="973"/>
      <c r="CKN205" s="973"/>
      <c r="CKO205" s="973"/>
      <c r="CKP205" s="973"/>
      <c r="CKQ205" s="973"/>
      <c r="CKR205" s="973"/>
      <c r="CKS205" s="973"/>
      <c r="CKT205" s="973"/>
      <c r="CKU205" s="973"/>
      <c r="CKV205" s="973"/>
      <c r="CKW205" s="973"/>
      <c r="CKX205" s="973"/>
      <c r="CKY205" s="973"/>
      <c r="CKZ205" s="973"/>
      <c r="CLA205" s="973"/>
      <c r="CLB205" s="973"/>
      <c r="CLC205" s="973"/>
      <c r="CLD205" s="973"/>
      <c r="CLE205" s="973"/>
      <c r="CLF205" s="973"/>
      <c r="CLG205" s="973"/>
      <c r="CLH205" s="973"/>
      <c r="CLI205" s="973"/>
      <c r="CLJ205" s="973"/>
      <c r="CLK205" s="973"/>
      <c r="CLL205" s="973"/>
      <c r="CLM205" s="973"/>
      <c r="CLN205" s="973"/>
      <c r="CLO205" s="973"/>
      <c r="CLP205" s="973"/>
      <c r="CLQ205" s="973"/>
      <c r="CLR205" s="973"/>
      <c r="CLS205" s="973"/>
      <c r="CLT205" s="973"/>
      <c r="CLU205" s="973"/>
      <c r="CLV205" s="973"/>
      <c r="CLW205" s="973"/>
      <c r="CLX205" s="973"/>
      <c r="CLY205" s="973"/>
      <c r="CLZ205" s="973"/>
      <c r="CMA205" s="973"/>
      <c r="CMB205" s="973"/>
      <c r="CMC205" s="973"/>
      <c r="CMD205" s="973"/>
      <c r="CME205" s="973"/>
      <c r="CMF205" s="973"/>
      <c r="CMG205" s="973"/>
      <c r="CMH205" s="973"/>
      <c r="CMI205" s="973"/>
      <c r="CMJ205" s="973"/>
      <c r="CMK205" s="973"/>
      <c r="CML205" s="973"/>
      <c r="CMM205" s="973"/>
      <c r="CMN205" s="973"/>
      <c r="CMO205" s="973"/>
      <c r="CMP205" s="973"/>
      <c r="CMQ205" s="973"/>
      <c r="CMR205" s="973"/>
      <c r="CMS205" s="973"/>
      <c r="CMT205" s="973"/>
      <c r="CMU205" s="973"/>
      <c r="CMV205" s="973"/>
      <c r="CMW205" s="973"/>
      <c r="CMX205" s="973"/>
      <c r="CMY205" s="973"/>
      <c r="CMZ205" s="973"/>
      <c r="CNA205" s="973"/>
      <c r="CNB205" s="973"/>
      <c r="CNC205" s="973"/>
      <c r="CND205" s="973"/>
      <c r="CNE205" s="973"/>
      <c r="CNF205" s="973"/>
      <c r="CNG205" s="973"/>
      <c r="CNH205" s="973"/>
      <c r="CNI205" s="973"/>
      <c r="CNJ205" s="973"/>
      <c r="CNK205" s="973"/>
      <c r="CNL205" s="973"/>
      <c r="CNM205" s="973"/>
      <c r="CNN205" s="973"/>
      <c r="CNO205" s="973"/>
      <c r="CNP205" s="973"/>
      <c r="CNQ205" s="973"/>
      <c r="CNR205" s="973"/>
      <c r="CNS205" s="973"/>
      <c r="CNT205" s="973"/>
      <c r="CNU205" s="973"/>
      <c r="CNV205" s="973"/>
      <c r="CNW205" s="973"/>
      <c r="CNX205" s="973"/>
      <c r="CNY205" s="973"/>
      <c r="CNZ205" s="973"/>
      <c r="COA205" s="973"/>
      <c r="COB205" s="973"/>
      <c r="COC205" s="973"/>
      <c r="COD205" s="973"/>
      <c r="COE205" s="973"/>
      <c r="COF205" s="973"/>
      <c r="COG205" s="973"/>
      <c r="COH205" s="973"/>
      <c r="COI205" s="973"/>
      <c r="COJ205" s="973"/>
      <c r="COK205" s="973"/>
      <c r="COL205" s="973"/>
      <c r="COM205" s="973"/>
      <c r="CON205" s="973"/>
      <c r="COO205" s="973"/>
      <c r="COP205" s="973"/>
      <c r="COQ205" s="973"/>
      <c r="COR205" s="973"/>
      <c r="COS205" s="973"/>
      <c r="COT205" s="973"/>
      <c r="COU205" s="973"/>
      <c r="COV205" s="973"/>
      <c r="COW205" s="973"/>
      <c r="COX205" s="973"/>
      <c r="COY205" s="973"/>
      <c r="COZ205" s="973"/>
      <c r="CPA205" s="973"/>
      <c r="CPB205" s="973"/>
      <c r="CPC205" s="973"/>
      <c r="CPD205" s="973"/>
      <c r="CPE205" s="973"/>
      <c r="CPF205" s="973"/>
      <c r="CPG205" s="973"/>
      <c r="CPH205" s="973"/>
      <c r="CPI205" s="973"/>
      <c r="CPJ205" s="973"/>
      <c r="CPK205" s="973"/>
      <c r="CPL205" s="973"/>
      <c r="CPM205" s="973"/>
      <c r="CPN205" s="973"/>
      <c r="CPO205" s="973"/>
      <c r="CPP205" s="973"/>
      <c r="CPQ205" s="973"/>
      <c r="CPR205" s="973"/>
      <c r="CPS205" s="973"/>
      <c r="CPT205" s="973"/>
      <c r="CPU205" s="973"/>
      <c r="CPV205" s="973"/>
      <c r="CPW205" s="973"/>
      <c r="CPX205" s="973"/>
      <c r="CPY205" s="973"/>
      <c r="CPZ205" s="973"/>
      <c r="CQA205" s="973"/>
      <c r="CQB205" s="973"/>
      <c r="CQC205" s="973"/>
      <c r="CQD205" s="973"/>
      <c r="CQE205" s="973"/>
      <c r="CQF205" s="973"/>
      <c r="CQG205" s="973"/>
      <c r="CQH205" s="973"/>
      <c r="CQI205" s="973"/>
      <c r="CQJ205" s="973"/>
      <c r="CQK205" s="973"/>
      <c r="CQL205" s="973"/>
      <c r="CQM205" s="973"/>
      <c r="CQN205" s="973"/>
      <c r="CQO205" s="973"/>
      <c r="CQP205" s="973"/>
      <c r="CQQ205" s="973"/>
      <c r="CQR205" s="973"/>
      <c r="CQS205" s="973"/>
      <c r="CQT205" s="973"/>
      <c r="CQU205" s="973"/>
      <c r="CQV205" s="973"/>
      <c r="CQW205" s="973"/>
      <c r="CQX205" s="973"/>
      <c r="CQY205" s="973"/>
      <c r="CQZ205" s="973"/>
      <c r="CRA205" s="973"/>
      <c r="CRB205" s="973"/>
      <c r="CRC205" s="973"/>
      <c r="CRD205" s="973"/>
      <c r="CRE205" s="973"/>
      <c r="CRF205" s="973"/>
      <c r="CRG205" s="973"/>
      <c r="CRH205" s="973"/>
      <c r="CRI205" s="973"/>
      <c r="CRJ205" s="973"/>
      <c r="CRK205" s="973"/>
      <c r="CRL205" s="973"/>
      <c r="CRM205" s="973"/>
      <c r="CRN205" s="973"/>
      <c r="CRO205" s="973"/>
      <c r="CRP205" s="973"/>
      <c r="CRQ205" s="973"/>
      <c r="CRR205" s="973"/>
      <c r="CRS205" s="973"/>
      <c r="CRT205" s="973"/>
      <c r="CRU205" s="973"/>
      <c r="CRV205" s="973"/>
      <c r="CRW205" s="973"/>
      <c r="CRX205" s="973"/>
      <c r="CRY205" s="973"/>
      <c r="CRZ205" s="973"/>
      <c r="CSA205" s="973"/>
      <c r="CSB205" s="973"/>
      <c r="CSC205" s="973"/>
      <c r="CSD205" s="973"/>
      <c r="CSE205" s="973"/>
      <c r="CSF205" s="973"/>
      <c r="CSG205" s="973"/>
      <c r="CSH205" s="973"/>
      <c r="CSI205" s="973"/>
      <c r="CSJ205" s="973"/>
      <c r="CSK205" s="973"/>
      <c r="CSL205" s="973"/>
      <c r="CSM205" s="973"/>
      <c r="CSN205" s="973"/>
      <c r="CSO205" s="973"/>
      <c r="CSP205" s="973"/>
      <c r="CSQ205" s="973"/>
      <c r="CSR205" s="973"/>
      <c r="CSS205" s="973"/>
      <c r="CST205" s="973"/>
      <c r="CSU205" s="973"/>
      <c r="CSV205" s="973"/>
      <c r="CSW205" s="973"/>
      <c r="CSX205" s="973"/>
      <c r="CSY205" s="973"/>
      <c r="CSZ205" s="973"/>
      <c r="CTA205" s="973"/>
      <c r="CTB205" s="973"/>
      <c r="CTC205" s="973"/>
      <c r="CTD205" s="973"/>
      <c r="CTE205" s="973"/>
      <c r="CTF205" s="973"/>
      <c r="CTG205" s="973"/>
      <c r="CTH205" s="973"/>
      <c r="CTI205" s="973"/>
      <c r="CTJ205" s="973"/>
      <c r="CTK205" s="973"/>
      <c r="CTL205" s="973"/>
      <c r="CTM205" s="973"/>
      <c r="CTN205" s="973"/>
      <c r="CTO205" s="973"/>
      <c r="CTP205" s="973"/>
      <c r="CTQ205" s="973"/>
      <c r="CTR205" s="973"/>
      <c r="CTS205" s="973"/>
      <c r="CTT205" s="973"/>
      <c r="CTU205" s="973"/>
      <c r="CTV205" s="973"/>
      <c r="CTW205" s="973"/>
      <c r="CTX205" s="973"/>
      <c r="CTY205" s="973"/>
      <c r="CTZ205" s="973"/>
      <c r="CUA205" s="973"/>
      <c r="CUB205" s="973"/>
      <c r="CUC205" s="973"/>
      <c r="CUD205" s="973"/>
      <c r="CUE205" s="973"/>
      <c r="CUF205" s="973"/>
      <c r="CUG205" s="973"/>
      <c r="CUH205" s="973"/>
      <c r="CUI205" s="973"/>
      <c r="CUJ205" s="973"/>
      <c r="CUK205" s="973"/>
      <c r="CUL205" s="973"/>
      <c r="CUM205" s="973"/>
      <c r="CUN205" s="973"/>
      <c r="CUO205" s="973"/>
      <c r="CUP205" s="973"/>
      <c r="CUQ205" s="973"/>
      <c r="CUR205" s="973"/>
      <c r="CUS205" s="973"/>
      <c r="CUT205" s="973"/>
      <c r="CUU205" s="973"/>
      <c r="CUV205" s="973"/>
      <c r="CUW205" s="973"/>
      <c r="CUX205" s="973"/>
      <c r="CUY205" s="973"/>
      <c r="CUZ205" s="973"/>
      <c r="CVA205" s="973"/>
      <c r="CVB205" s="973"/>
      <c r="CVC205" s="973"/>
      <c r="CVD205" s="973"/>
      <c r="CVE205" s="973"/>
      <c r="CVF205" s="973"/>
      <c r="CVG205" s="973"/>
      <c r="CVH205" s="973"/>
      <c r="CVI205" s="973"/>
      <c r="CVJ205" s="973"/>
      <c r="CVK205" s="973"/>
      <c r="CVL205" s="973"/>
      <c r="CVM205" s="973"/>
      <c r="CVN205" s="973"/>
      <c r="CVO205" s="973"/>
      <c r="CVP205" s="973"/>
      <c r="CVQ205" s="973"/>
      <c r="CVR205" s="973"/>
      <c r="CVS205" s="973"/>
      <c r="CVT205" s="973"/>
      <c r="CVU205" s="973"/>
      <c r="CVV205" s="973"/>
      <c r="CVW205" s="973"/>
      <c r="CVX205" s="973"/>
      <c r="CVY205" s="973"/>
      <c r="CVZ205" s="973"/>
      <c r="CWA205" s="973"/>
      <c r="CWB205" s="973"/>
      <c r="CWC205" s="973"/>
      <c r="CWD205" s="973"/>
      <c r="CWE205" s="973"/>
      <c r="CWF205" s="973"/>
      <c r="CWG205" s="973"/>
      <c r="CWH205" s="973"/>
      <c r="CWI205" s="973"/>
      <c r="CWJ205" s="973"/>
      <c r="CWK205" s="973"/>
      <c r="CWL205" s="973"/>
      <c r="CWM205" s="973"/>
      <c r="CWN205" s="973"/>
      <c r="CWO205" s="973"/>
      <c r="CWP205" s="973"/>
      <c r="CWQ205" s="973"/>
      <c r="CWR205" s="973"/>
      <c r="CWS205" s="973"/>
      <c r="CWT205" s="973"/>
      <c r="CWU205" s="973"/>
      <c r="CWV205" s="973"/>
      <c r="CWW205" s="973"/>
      <c r="CWX205" s="973"/>
      <c r="CWY205" s="973"/>
      <c r="CWZ205" s="973"/>
      <c r="CXA205" s="973"/>
      <c r="CXB205" s="973"/>
      <c r="CXC205" s="973"/>
      <c r="CXD205" s="973"/>
      <c r="CXE205" s="973"/>
      <c r="CXF205" s="973"/>
      <c r="CXG205" s="973"/>
      <c r="CXH205" s="973"/>
      <c r="CXI205" s="973"/>
      <c r="CXJ205" s="973"/>
      <c r="CXK205" s="973"/>
      <c r="CXL205" s="973"/>
      <c r="CXM205" s="973"/>
      <c r="CXN205" s="973"/>
      <c r="CXO205" s="973"/>
      <c r="CXP205" s="973"/>
      <c r="CXQ205" s="973"/>
      <c r="CXR205" s="973"/>
      <c r="CXS205" s="973"/>
      <c r="CXT205" s="973"/>
      <c r="CXU205" s="973"/>
      <c r="CXV205" s="973"/>
      <c r="CXW205" s="973"/>
      <c r="CXX205" s="973"/>
      <c r="CXY205" s="973"/>
      <c r="CXZ205" s="973"/>
      <c r="CYA205" s="973"/>
      <c r="CYB205" s="973"/>
      <c r="CYC205" s="973"/>
      <c r="CYD205" s="973"/>
      <c r="CYE205" s="973"/>
      <c r="CYF205" s="973"/>
      <c r="CYG205" s="973"/>
      <c r="CYH205" s="973"/>
      <c r="CYI205" s="973"/>
      <c r="CYJ205" s="973"/>
      <c r="CYK205" s="973"/>
      <c r="CYL205" s="973"/>
      <c r="CYM205" s="973"/>
      <c r="CYN205" s="973"/>
      <c r="CYO205" s="973"/>
      <c r="CYP205" s="973"/>
      <c r="CYQ205" s="973"/>
      <c r="CYR205" s="973"/>
      <c r="CYS205" s="973"/>
      <c r="CYT205" s="973"/>
      <c r="CYU205" s="973"/>
      <c r="CYV205" s="973"/>
      <c r="CYW205" s="973"/>
      <c r="CYX205" s="973"/>
      <c r="CYY205" s="973"/>
      <c r="CYZ205" s="973"/>
      <c r="CZA205" s="973"/>
      <c r="CZB205" s="973"/>
      <c r="CZC205" s="973"/>
      <c r="CZD205" s="973"/>
      <c r="CZE205" s="973"/>
      <c r="CZF205" s="973"/>
      <c r="CZG205" s="973"/>
      <c r="CZH205" s="973"/>
      <c r="CZI205" s="973"/>
      <c r="CZJ205" s="973"/>
      <c r="CZK205" s="973"/>
      <c r="CZL205" s="973"/>
      <c r="CZM205" s="973"/>
      <c r="CZN205" s="973"/>
      <c r="CZO205" s="973"/>
      <c r="CZP205" s="973"/>
      <c r="CZQ205" s="973"/>
      <c r="CZR205" s="973"/>
      <c r="CZS205" s="973"/>
      <c r="CZT205" s="973"/>
      <c r="CZU205" s="973"/>
      <c r="CZV205" s="973"/>
      <c r="CZW205" s="973"/>
      <c r="CZX205" s="973"/>
      <c r="CZY205" s="973"/>
      <c r="CZZ205" s="973"/>
      <c r="DAA205" s="973"/>
      <c r="DAB205" s="973"/>
      <c r="DAC205" s="973"/>
      <c r="DAD205" s="973"/>
      <c r="DAE205" s="973"/>
      <c r="DAF205" s="973"/>
      <c r="DAG205" s="973"/>
      <c r="DAH205" s="973"/>
      <c r="DAI205" s="973"/>
      <c r="DAJ205" s="973"/>
      <c r="DAK205" s="973"/>
      <c r="DAL205" s="973"/>
      <c r="DAM205" s="973"/>
      <c r="DAN205" s="973"/>
      <c r="DAO205" s="973"/>
      <c r="DAP205" s="973"/>
      <c r="DAQ205" s="973"/>
      <c r="DAR205" s="973"/>
      <c r="DAS205" s="973"/>
      <c r="DAT205" s="973"/>
      <c r="DAU205" s="973"/>
      <c r="DAV205" s="973"/>
      <c r="DAW205" s="973"/>
      <c r="DAX205" s="973"/>
      <c r="DAY205" s="973"/>
      <c r="DAZ205" s="973"/>
      <c r="DBA205" s="973"/>
      <c r="DBB205" s="973"/>
      <c r="DBC205" s="973"/>
      <c r="DBD205" s="973"/>
      <c r="DBE205" s="973"/>
      <c r="DBF205" s="973"/>
      <c r="DBG205" s="973"/>
      <c r="DBH205" s="973"/>
      <c r="DBI205" s="973"/>
      <c r="DBJ205" s="973"/>
      <c r="DBK205" s="973"/>
      <c r="DBL205" s="973"/>
      <c r="DBM205" s="973"/>
      <c r="DBN205" s="973"/>
      <c r="DBO205" s="973"/>
      <c r="DBP205" s="973"/>
      <c r="DBQ205" s="973"/>
      <c r="DBR205" s="973"/>
      <c r="DBS205" s="973"/>
      <c r="DBT205" s="973"/>
      <c r="DBU205" s="973"/>
      <c r="DBV205" s="973"/>
      <c r="DBW205" s="973"/>
      <c r="DBX205" s="973"/>
      <c r="DBY205" s="973"/>
      <c r="DBZ205" s="973"/>
      <c r="DCA205" s="973"/>
      <c r="DCB205" s="973"/>
      <c r="DCC205" s="973"/>
      <c r="DCD205" s="973"/>
      <c r="DCE205" s="973"/>
      <c r="DCF205" s="973"/>
      <c r="DCG205" s="973"/>
      <c r="DCH205" s="973"/>
      <c r="DCI205" s="973"/>
      <c r="DCJ205" s="973"/>
      <c r="DCK205" s="973"/>
      <c r="DCL205" s="973"/>
      <c r="DCM205" s="973"/>
      <c r="DCN205" s="973"/>
      <c r="DCO205" s="973"/>
      <c r="DCP205" s="973"/>
      <c r="DCQ205" s="973"/>
      <c r="DCR205" s="973"/>
      <c r="DCS205" s="973"/>
      <c r="DCT205" s="973"/>
      <c r="DCU205" s="973"/>
      <c r="DCV205" s="973"/>
      <c r="DCW205" s="973"/>
      <c r="DCX205" s="973"/>
      <c r="DCY205" s="973"/>
      <c r="DCZ205" s="973"/>
      <c r="DDA205" s="973"/>
      <c r="DDB205" s="973"/>
      <c r="DDC205" s="973"/>
      <c r="DDD205" s="973"/>
      <c r="DDE205" s="973"/>
      <c r="DDF205" s="973"/>
      <c r="DDG205" s="973"/>
      <c r="DDH205" s="973"/>
      <c r="DDI205" s="973"/>
      <c r="DDJ205" s="973"/>
      <c r="DDK205" s="973"/>
      <c r="DDL205" s="973"/>
      <c r="DDM205" s="973"/>
      <c r="DDN205" s="973"/>
      <c r="DDO205" s="973"/>
      <c r="DDP205" s="973"/>
      <c r="DDQ205" s="973"/>
      <c r="DDR205" s="973"/>
      <c r="DDS205" s="973"/>
      <c r="DDT205" s="973"/>
      <c r="DDU205" s="973"/>
      <c r="DDV205" s="973"/>
      <c r="DDW205" s="973"/>
      <c r="DDX205" s="973"/>
      <c r="DDY205" s="973"/>
      <c r="DDZ205" s="973"/>
      <c r="DEA205" s="973"/>
      <c r="DEB205" s="973"/>
      <c r="DEC205" s="973"/>
      <c r="DED205" s="973"/>
      <c r="DEE205" s="973"/>
      <c r="DEF205" s="973"/>
      <c r="DEG205" s="973"/>
      <c r="DEH205" s="973"/>
      <c r="DEI205" s="973"/>
      <c r="DEJ205" s="973"/>
      <c r="DEK205" s="973"/>
      <c r="DEL205" s="973"/>
      <c r="DEM205" s="973"/>
      <c r="DEN205" s="973"/>
      <c r="DEO205" s="973"/>
      <c r="DEP205" s="973"/>
      <c r="DEQ205" s="973"/>
      <c r="DER205" s="973"/>
      <c r="DES205" s="973"/>
      <c r="DET205" s="973"/>
      <c r="DEU205" s="973"/>
      <c r="DEV205" s="973"/>
      <c r="DEW205" s="973"/>
      <c r="DEX205" s="973"/>
      <c r="DEY205" s="973"/>
      <c r="DEZ205" s="973"/>
      <c r="DFA205" s="973"/>
      <c r="DFB205" s="973"/>
      <c r="DFC205" s="973"/>
      <c r="DFD205" s="973"/>
      <c r="DFE205" s="973"/>
      <c r="DFF205" s="973"/>
      <c r="DFG205" s="973"/>
      <c r="DFH205" s="973"/>
      <c r="DFI205" s="973"/>
      <c r="DFJ205" s="973"/>
      <c r="DFK205" s="973"/>
      <c r="DFL205" s="973"/>
      <c r="DFM205" s="973"/>
      <c r="DFN205" s="973"/>
      <c r="DFO205" s="973"/>
      <c r="DFP205" s="973"/>
      <c r="DFQ205" s="973"/>
      <c r="DFR205" s="973"/>
      <c r="DFS205" s="973"/>
      <c r="DFT205" s="973"/>
      <c r="DFU205" s="973"/>
      <c r="DFV205" s="973"/>
      <c r="DFW205" s="973"/>
      <c r="DFX205" s="973"/>
      <c r="DFY205" s="973"/>
      <c r="DFZ205" s="973"/>
      <c r="DGA205" s="973"/>
      <c r="DGB205" s="973"/>
      <c r="DGC205" s="973"/>
      <c r="DGD205" s="973"/>
      <c r="DGE205" s="973"/>
      <c r="DGF205" s="973"/>
      <c r="DGG205" s="973"/>
      <c r="DGH205" s="973"/>
      <c r="DGI205" s="973"/>
      <c r="DGJ205" s="973"/>
      <c r="DGK205" s="973"/>
      <c r="DGL205" s="973"/>
      <c r="DGM205" s="973"/>
      <c r="DGN205" s="973"/>
      <c r="DGO205" s="973"/>
      <c r="DGP205" s="973"/>
      <c r="DGQ205" s="973"/>
      <c r="DGR205" s="973"/>
      <c r="DGS205" s="973"/>
      <c r="DGT205" s="973"/>
      <c r="DGU205" s="973"/>
      <c r="DGV205" s="973"/>
      <c r="DGW205" s="973"/>
      <c r="DGX205" s="973"/>
      <c r="DGY205" s="973"/>
      <c r="DGZ205" s="973"/>
      <c r="DHA205" s="973"/>
      <c r="DHB205" s="973"/>
      <c r="DHC205" s="973"/>
      <c r="DHD205" s="973"/>
      <c r="DHE205" s="973"/>
      <c r="DHF205" s="973"/>
      <c r="DHG205" s="973"/>
      <c r="DHH205" s="973"/>
      <c r="DHI205" s="973"/>
      <c r="DHJ205" s="973"/>
      <c r="DHK205" s="973"/>
      <c r="DHL205" s="973"/>
      <c r="DHM205" s="973"/>
      <c r="DHN205" s="973"/>
      <c r="DHO205" s="973"/>
      <c r="DHP205" s="973"/>
      <c r="DHQ205" s="973"/>
      <c r="DHR205" s="973"/>
      <c r="DHS205" s="973"/>
      <c r="DHT205" s="973"/>
      <c r="DHU205" s="973"/>
      <c r="DHV205" s="973"/>
      <c r="DHW205" s="973"/>
      <c r="DHX205" s="973"/>
      <c r="DHY205" s="973"/>
      <c r="DHZ205" s="973"/>
      <c r="DIA205" s="973"/>
      <c r="DIB205" s="973"/>
      <c r="DIC205" s="973"/>
      <c r="DID205" s="973"/>
      <c r="DIE205" s="973"/>
      <c r="DIF205" s="973"/>
      <c r="DIG205" s="973"/>
      <c r="DIH205" s="973"/>
      <c r="DII205" s="973"/>
      <c r="DIJ205" s="973"/>
      <c r="DIK205" s="973"/>
      <c r="DIL205" s="973"/>
      <c r="DIM205" s="973"/>
      <c r="DIN205" s="973"/>
      <c r="DIO205" s="973"/>
      <c r="DIP205" s="973"/>
      <c r="DIQ205" s="973"/>
      <c r="DIR205" s="973"/>
      <c r="DIS205" s="973"/>
      <c r="DIT205" s="973"/>
      <c r="DIU205" s="973"/>
      <c r="DIV205" s="973"/>
      <c r="DIW205" s="973"/>
      <c r="DIX205" s="973"/>
      <c r="DIY205" s="973"/>
      <c r="DIZ205" s="973"/>
      <c r="DJA205" s="973"/>
      <c r="DJB205" s="973"/>
      <c r="DJC205" s="973"/>
      <c r="DJD205" s="973"/>
      <c r="DJE205" s="973"/>
      <c r="DJF205" s="973"/>
      <c r="DJG205" s="973"/>
      <c r="DJH205" s="973"/>
      <c r="DJI205" s="973"/>
      <c r="DJJ205" s="973"/>
      <c r="DJK205" s="973"/>
      <c r="DJL205" s="973"/>
      <c r="DJM205" s="973"/>
      <c r="DJN205" s="973"/>
      <c r="DJO205" s="973"/>
      <c r="DJP205" s="973"/>
      <c r="DJQ205" s="973"/>
      <c r="DJR205" s="973"/>
      <c r="DJS205" s="973"/>
      <c r="DJT205" s="973"/>
      <c r="DJU205" s="973"/>
      <c r="DJV205" s="973"/>
      <c r="DJW205" s="973"/>
      <c r="DJX205" s="973"/>
      <c r="DJY205" s="973"/>
      <c r="DJZ205" s="973"/>
      <c r="DKA205" s="973"/>
      <c r="DKB205" s="973"/>
      <c r="DKC205" s="973"/>
      <c r="DKD205" s="973"/>
      <c r="DKE205" s="973"/>
      <c r="DKF205" s="973"/>
      <c r="DKG205" s="973"/>
      <c r="DKH205" s="973"/>
      <c r="DKI205" s="973"/>
      <c r="DKJ205" s="973"/>
      <c r="DKK205" s="973"/>
      <c r="DKL205" s="973"/>
      <c r="DKM205" s="973"/>
      <c r="DKN205" s="973"/>
      <c r="DKO205" s="973"/>
      <c r="DKP205" s="973"/>
      <c r="DKQ205" s="973"/>
      <c r="DKR205" s="973"/>
      <c r="DKS205" s="973"/>
      <c r="DKT205" s="973"/>
      <c r="DKU205" s="973"/>
      <c r="DKV205" s="973"/>
      <c r="DKW205" s="973"/>
      <c r="DKX205" s="973"/>
      <c r="DKY205" s="973"/>
      <c r="DKZ205" s="973"/>
      <c r="DLA205" s="973"/>
      <c r="DLB205" s="973"/>
      <c r="DLC205" s="973"/>
      <c r="DLD205" s="973"/>
      <c r="DLE205" s="973"/>
      <c r="DLF205" s="973"/>
      <c r="DLG205" s="973"/>
      <c r="DLH205" s="973"/>
      <c r="DLI205" s="973"/>
      <c r="DLJ205" s="973"/>
      <c r="DLK205" s="973"/>
      <c r="DLL205" s="973"/>
      <c r="DLM205" s="973"/>
      <c r="DLN205" s="973"/>
      <c r="DLO205" s="973"/>
      <c r="DLP205" s="973"/>
      <c r="DLQ205" s="973"/>
      <c r="DLR205" s="973"/>
      <c r="DLS205" s="973"/>
      <c r="DLT205" s="973"/>
      <c r="DLU205" s="973"/>
      <c r="DLV205" s="973"/>
      <c r="DLW205" s="973"/>
      <c r="DLX205" s="973"/>
      <c r="DLY205" s="973"/>
      <c r="DLZ205" s="973"/>
      <c r="DMA205" s="973"/>
      <c r="DMB205" s="973"/>
      <c r="DMC205" s="973"/>
      <c r="DMD205" s="973"/>
      <c r="DME205" s="973"/>
      <c r="DMF205" s="973"/>
      <c r="DMG205" s="973"/>
      <c r="DMH205" s="973"/>
      <c r="DMI205" s="973"/>
      <c r="DMJ205" s="973"/>
      <c r="DMK205" s="973"/>
      <c r="DML205" s="973"/>
      <c r="DMM205" s="973"/>
      <c r="DMN205" s="973"/>
      <c r="DMO205" s="973"/>
      <c r="DMP205" s="973"/>
      <c r="DMQ205" s="973"/>
      <c r="DMR205" s="973"/>
      <c r="DMS205" s="973"/>
      <c r="DMT205" s="973"/>
      <c r="DMU205" s="973"/>
      <c r="DMV205" s="973"/>
      <c r="DMW205" s="973"/>
      <c r="DMX205" s="973"/>
      <c r="DMY205" s="973"/>
      <c r="DMZ205" s="973"/>
      <c r="DNA205" s="973"/>
      <c r="DNB205" s="973"/>
      <c r="DNC205" s="973"/>
      <c r="DND205" s="973"/>
      <c r="DNE205" s="973"/>
      <c r="DNF205" s="973"/>
      <c r="DNG205" s="973"/>
      <c r="DNH205" s="973"/>
      <c r="DNI205" s="973"/>
      <c r="DNJ205" s="973"/>
      <c r="DNK205" s="973"/>
      <c r="DNL205" s="973"/>
      <c r="DNM205" s="973"/>
      <c r="DNN205" s="973"/>
      <c r="DNO205" s="973"/>
      <c r="DNP205" s="973"/>
      <c r="DNQ205" s="973"/>
      <c r="DNR205" s="973"/>
      <c r="DNS205" s="973"/>
      <c r="DNT205" s="973"/>
      <c r="DNU205" s="973"/>
      <c r="DNV205" s="973"/>
      <c r="DNW205" s="973"/>
      <c r="DNX205" s="973"/>
      <c r="DNY205" s="973"/>
      <c r="DNZ205" s="973"/>
      <c r="DOA205" s="973"/>
      <c r="DOB205" s="973"/>
      <c r="DOC205" s="973"/>
      <c r="DOD205" s="973"/>
      <c r="DOE205" s="973"/>
      <c r="DOF205" s="973"/>
      <c r="DOG205" s="973"/>
      <c r="DOH205" s="973"/>
      <c r="DOI205" s="973"/>
      <c r="DOJ205" s="973"/>
      <c r="DOK205" s="973"/>
      <c r="DOL205" s="973"/>
      <c r="DOM205" s="973"/>
      <c r="DON205" s="973"/>
      <c r="DOO205" s="973"/>
      <c r="DOP205" s="973"/>
      <c r="DOQ205" s="973"/>
      <c r="DOR205" s="973"/>
      <c r="DOS205" s="973"/>
      <c r="DOT205" s="973"/>
      <c r="DOU205" s="973"/>
      <c r="DOV205" s="973"/>
      <c r="DOW205" s="973"/>
      <c r="DOX205" s="973"/>
      <c r="DOY205" s="973"/>
      <c r="DOZ205" s="973"/>
      <c r="DPA205" s="973"/>
      <c r="DPB205" s="973"/>
      <c r="DPC205" s="973"/>
      <c r="DPD205" s="973"/>
      <c r="DPE205" s="973"/>
      <c r="DPF205" s="973"/>
      <c r="DPG205" s="973"/>
      <c r="DPH205" s="973"/>
      <c r="DPI205" s="973"/>
      <c r="DPJ205" s="973"/>
      <c r="DPK205" s="973"/>
      <c r="DPL205" s="973"/>
      <c r="DPM205" s="973"/>
      <c r="DPN205" s="973"/>
      <c r="DPO205" s="973"/>
      <c r="DPP205" s="973"/>
      <c r="DPQ205" s="973"/>
      <c r="DPR205" s="973"/>
      <c r="DPS205" s="973"/>
      <c r="DPT205" s="973"/>
      <c r="DPU205" s="973"/>
      <c r="DPV205" s="973"/>
      <c r="DPW205" s="973"/>
      <c r="DPX205" s="973"/>
      <c r="DPY205" s="973"/>
      <c r="DPZ205" s="973"/>
      <c r="DQA205" s="973"/>
      <c r="DQB205" s="973"/>
      <c r="DQC205" s="973"/>
      <c r="DQD205" s="973"/>
      <c r="DQE205" s="973"/>
      <c r="DQF205" s="973"/>
      <c r="DQG205" s="973"/>
      <c r="DQH205" s="973"/>
      <c r="DQI205" s="973"/>
      <c r="DQJ205" s="973"/>
      <c r="DQK205" s="973"/>
      <c r="DQL205" s="973"/>
      <c r="DQM205" s="973"/>
      <c r="DQN205" s="973"/>
      <c r="DQO205" s="973"/>
      <c r="DQP205" s="973"/>
      <c r="DQQ205" s="973"/>
      <c r="DQR205" s="973"/>
      <c r="DQS205" s="973"/>
      <c r="DQT205" s="973"/>
      <c r="DQU205" s="973"/>
      <c r="DQV205" s="973"/>
      <c r="DQW205" s="973"/>
      <c r="DQX205" s="973"/>
      <c r="DQY205" s="973"/>
      <c r="DQZ205" s="973"/>
      <c r="DRA205" s="973"/>
      <c r="DRB205" s="973"/>
      <c r="DRC205" s="973"/>
      <c r="DRD205" s="973"/>
      <c r="DRE205" s="973"/>
      <c r="DRF205" s="973"/>
      <c r="DRG205" s="973"/>
      <c r="DRH205" s="973"/>
      <c r="DRI205" s="973"/>
      <c r="DRJ205" s="973"/>
      <c r="DRK205" s="973"/>
      <c r="DRL205" s="973"/>
      <c r="DRM205" s="973"/>
      <c r="DRN205" s="973"/>
      <c r="DRO205" s="973"/>
      <c r="DRP205" s="973"/>
      <c r="DRQ205" s="973"/>
      <c r="DRR205" s="973"/>
      <c r="DRS205" s="973"/>
      <c r="DRT205" s="973"/>
      <c r="DRU205" s="973"/>
      <c r="DRV205" s="973"/>
      <c r="DRW205" s="973"/>
      <c r="DRX205" s="973"/>
      <c r="DRY205" s="973"/>
      <c r="DRZ205" s="973"/>
      <c r="DSA205" s="973"/>
      <c r="DSB205" s="973"/>
      <c r="DSC205" s="973"/>
      <c r="DSD205" s="973"/>
      <c r="DSE205" s="973"/>
      <c r="DSF205" s="973"/>
      <c r="DSG205" s="973"/>
      <c r="DSH205" s="973"/>
      <c r="DSI205" s="973"/>
      <c r="DSJ205" s="973"/>
      <c r="DSK205" s="973"/>
      <c r="DSL205" s="973"/>
      <c r="DSM205" s="973"/>
      <c r="DSN205" s="973"/>
      <c r="DSO205" s="973"/>
      <c r="DSP205" s="973"/>
      <c r="DSQ205" s="973"/>
      <c r="DSR205" s="973"/>
      <c r="DSS205" s="973"/>
      <c r="DST205" s="973"/>
      <c r="DSU205" s="973"/>
      <c r="DSV205" s="973"/>
      <c r="DSW205" s="973"/>
      <c r="DSX205" s="973"/>
      <c r="DSY205" s="973"/>
      <c r="DSZ205" s="973"/>
      <c r="DTA205" s="973"/>
      <c r="DTB205" s="973"/>
      <c r="DTC205" s="973"/>
      <c r="DTD205" s="973"/>
      <c r="DTE205" s="973"/>
      <c r="DTF205" s="973"/>
      <c r="DTG205" s="973"/>
      <c r="DTH205" s="973"/>
      <c r="DTI205" s="973"/>
      <c r="DTJ205" s="973"/>
      <c r="DTK205" s="973"/>
      <c r="DTL205" s="973"/>
      <c r="DTM205" s="973"/>
      <c r="DTN205" s="973"/>
      <c r="DTO205" s="973"/>
      <c r="DTP205" s="973"/>
      <c r="DTQ205" s="973"/>
      <c r="DTR205" s="973"/>
      <c r="DTS205" s="973"/>
      <c r="DTT205" s="973"/>
      <c r="DTU205" s="973"/>
      <c r="DTV205" s="973"/>
      <c r="DTW205" s="973"/>
      <c r="DTX205" s="973"/>
      <c r="DTY205" s="973"/>
      <c r="DTZ205" s="973"/>
      <c r="DUA205" s="973"/>
      <c r="DUB205" s="973"/>
      <c r="DUC205" s="973"/>
      <c r="DUD205" s="973"/>
      <c r="DUE205" s="973"/>
      <c r="DUF205" s="973"/>
      <c r="DUG205" s="973"/>
      <c r="DUH205" s="973"/>
      <c r="DUI205" s="973"/>
      <c r="DUJ205" s="973"/>
      <c r="DUK205" s="973"/>
      <c r="DUL205" s="973"/>
      <c r="DUM205" s="973"/>
      <c r="DUN205" s="973"/>
      <c r="DUO205" s="973"/>
      <c r="DUP205" s="973"/>
      <c r="DUQ205" s="973"/>
      <c r="DUR205" s="973"/>
      <c r="DUS205" s="973"/>
      <c r="DUT205" s="973"/>
      <c r="DUU205" s="973"/>
      <c r="DUV205" s="973"/>
      <c r="DUW205" s="973"/>
      <c r="DUX205" s="973"/>
      <c r="DUY205" s="973"/>
      <c r="DUZ205" s="973"/>
      <c r="DVA205" s="973"/>
      <c r="DVB205" s="973"/>
      <c r="DVC205" s="973"/>
      <c r="DVD205" s="973"/>
      <c r="DVE205" s="973"/>
      <c r="DVF205" s="973"/>
      <c r="DVG205" s="973"/>
      <c r="DVH205" s="973"/>
      <c r="DVI205" s="973"/>
      <c r="DVJ205" s="973"/>
      <c r="DVK205" s="973"/>
      <c r="DVL205" s="973"/>
      <c r="DVM205" s="973"/>
      <c r="DVN205" s="973"/>
      <c r="DVO205" s="973"/>
      <c r="DVP205" s="973"/>
      <c r="DVQ205" s="973"/>
      <c r="DVR205" s="973"/>
      <c r="DVS205" s="973"/>
      <c r="DVT205" s="973"/>
      <c r="DVU205" s="973"/>
      <c r="DVV205" s="973"/>
      <c r="DVW205" s="973"/>
      <c r="DVX205" s="973"/>
      <c r="DVY205" s="973"/>
      <c r="DVZ205" s="973"/>
      <c r="DWA205" s="973"/>
      <c r="DWB205" s="973"/>
      <c r="DWC205" s="973"/>
      <c r="DWD205" s="973"/>
      <c r="DWE205" s="973"/>
      <c r="DWF205" s="973"/>
      <c r="DWG205" s="973"/>
      <c r="DWH205" s="973"/>
      <c r="DWI205" s="973"/>
      <c r="DWJ205" s="973"/>
      <c r="DWK205" s="973"/>
      <c r="DWL205" s="973"/>
      <c r="DWM205" s="973"/>
      <c r="DWN205" s="973"/>
      <c r="DWO205" s="973"/>
      <c r="DWP205" s="973"/>
      <c r="DWQ205" s="973"/>
      <c r="DWR205" s="973"/>
      <c r="DWS205" s="973"/>
      <c r="DWT205" s="973"/>
      <c r="DWU205" s="973"/>
      <c r="DWV205" s="973"/>
      <c r="DWW205" s="973"/>
      <c r="DWX205" s="973"/>
      <c r="DWY205" s="973"/>
      <c r="DWZ205" s="973"/>
      <c r="DXA205" s="973"/>
      <c r="DXB205" s="973"/>
      <c r="DXC205" s="973"/>
      <c r="DXD205" s="973"/>
      <c r="DXE205" s="973"/>
      <c r="DXF205" s="973"/>
      <c r="DXG205" s="973"/>
      <c r="DXH205" s="973"/>
      <c r="DXI205" s="973"/>
      <c r="DXJ205" s="973"/>
      <c r="DXK205" s="973"/>
      <c r="DXL205" s="973"/>
      <c r="DXM205" s="973"/>
      <c r="DXN205" s="973"/>
      <c r="DXO205" s="973"/>
      <c r="DXP205" s="973"/>
      <c r="DXQ205" s="973"/>
      <c r="DXR205" s="973"/>
      <c r="DXS205" s="973"/>
      <c r="DXT205" s="973"/>
      <c r="DXU205" s="973"/>
      <c r="DXV205" s="973"/>
      <c r="DXW205" s="973"/>
      <c r="DXX205" s="973"/>
      <c r="DXY205" s="973"/>
      <c r="DXZ205" s="973"/>
      <c r="DYA205" s="973"/>
      <c r="DYB205" s="973"/>
      <c r="DYC205" s="973"/>
      <c r="DYD205" s="973"/>
      <c r="DYE205" s="973"/>
      <c r="DYF205" s="973"/>
      <c r="DYG205" s="973"/>
      <c r="DYH205" s="973"/>
      <c r="DYI205" s="973"/>
      <c r="DYJ205" s="973"/>
      <c r="DYK205" s="973"/>
      <c r="DYL205" s="973"/>
      <c r="DYM205" s="973"/>
      <c r="DYN205" s="973"/>
      <c r="DYO205" s="973"/>
      <c r="DYP205" s="973"/>
      <c r="DYQ205" s="973"/>
      <c r="DYR205" s="973"/>
      <c r="DYS205" s="973"/>
      <c r="DYT205" s="973"/>
      <c r="DYU205" s="973"/>
      <c r="DYV205" s="973"/>
      <c r="DYW205" s="973"/>
      <c r="DYX205" s="973"/>
      <c r="DYY205" s="973"/>
      <c r="DYZ205" s="973"/>
      <c r="DZA205" s="973"/>
      <c r="DZB205" s="973"/>
      <c r="DZC205" s="973"/>
      <c r="DZD205" s="973"/>
      <c r="DZE205" s="973"/>
      <c r="DZF205" s="973"/>
      <c r="DZG205" s="973"/>
      <c r="DZH205" s="973"/>
      <c r="DZI205" s="973"/>
      <c r="DZJ205" s="973"/>
      <c r="DZK205" s="973"/>
      <c r="DZL205" s="973"/>
      <c r="DZM205" s="973"/>
      <c r="DZN205" s="973"/>
      <c r="DZO205" s="973"/>
      <c r="DZP205" s="973"/>
      <c r="DZQ205" s="973"/>
      <c r="DZR205" s="973"/>
      <c r="DZS205" s="973"/>
      <c r="DZT205" s="973"/>
      <c r="DZU205" s="973"/>
      <c r="DZV205" s="973"/>
      <c r="DZW205" s="973"/>
      <c r="DZX205" s="973"/>
      <c r="DZY205" s="973"/>
      <c r="DZZ205" s="973"/>
      <c r="EAA205" s="973"/>
      <c r="EAB205" s="973"/>
      <c r="EAC205" s="973"/>
      <c r="EAD205" s="973"/>
      <c r="EAE205" s="973"/>
      <c r="EAF205" s="973"/>
      <c r="EAG205" s="973"/>
      <c r="EAH205" s="973"/>
      <c r="EAI205" s="973"/>
      <c r="EAJ205" s="973"/>
      <c r="EAK205" s="973"/>
      <c r="EAL205" s="973"/>
      <c r="EAM205" s="973"/>
      <c r="EAN205" s="973"/>
      <c r="EAO205" s="973"/>
      <c r="EAP205" s="973"/>
      <c r="EAQ205" s="973"/>
      <c r="EAR205" s="973"/>
      <c r="EAS205" s="973"/>
      <c r="EAT205" s="973"/>
      <c r="EAU205" s="973"/>
      <c r="EAV205" s="973"/>
      <c r="EAW205" s="973"/>
      <c r="EAX205" s="973"/>
      <c r="EAY205" s="973"/>
      <c r="EAZ205" s="973"/>
      <c r="EBA205" s="973"/>
      <c r="EBB205" s="973"/>
      <c r="EBC205" s="973"/>
      <c r="EBD205" s="973"/>
      <c r="EBE205" s="973"/>
      <c r="EBF205" s="973"/>
      <c r="EBG205" s="973"/>
      <c r="EBH205" s="973"/>
      <c r="EBI205" s="973"/>
      <c r="EBJ205" s="973"/>
      <c r="EBK205" s="973"/>
      <c r="EBL205" s="973"/>
      <c r="EBM205" s="973"/>
      <c r="EBN205" s="973"/>
      <c r="EBO205" s="973"/>
      <c r="EBP205" s="973"/>
      <c r="EBQ205" s="973"/>
      <c r="EBR205" s="973"/>
      <c r="EBS205" s="973"/>
      <c r="EBT205" s="973"/>
      <c r="EBU205" s="973"/>
      <c r="EBV205" s="973"/>
      <c r="EBW205" s="973"/>
      <c r="EBX205" s="973"/>
      <c r="EBY205" s="973"/>
      <c r="EBZ205" s="973"/>
      <c r="ECA205" s="973"/>
      <c r="ECB205" s="973"/>
      <c r="ECC205" s="973"/>
      <c r="ECD205" s="973"/>
      <c r="ECE205" s="973"/>
      <c r="ECF205" s="973"/>
      <c r="ECG205" s="973"/>
      <c r="ECH205" s="973"/>
      <c r="ECI205" s="973"/>
      <c r="ECJ205" s="973"/>
      <c r="ECK205" s="973"/>
      <c r="ECL205" s="973"/>
      <c r="ECM205" s="973"/>
      <c r="ECN205" s="973"/>
      <c r="ECO205" s="973"/>
      <c r="ECP205" s="973"/>
      <c r="ECQ205" s="973"/>
      <c r="ECR205" s="973"/>
      <c r="ECS205" s="973"/>
      <c r="ECT205" s="973"/>
      <c r="ECU205" s="973"/>
      <c r="ECV205" s="973"/>
      <c r="ECW205" s="973"/>
      <c r="ECX205" s="973"/>
      <c r="ECY205" s="973"/>
      <c r="ECZ205" s="973"/>
      <c r="EDA205" s="973"/>
      <c r="EDB205" s="973"/>
      <c r="EDC205" s="973"/>
      <c r="EDD205" s="973"/>
      <c r="EDE205" s="973"/>
      <c r="EDF205" s="973"/>
      <c r="EDG205" s="973"/>
      <c r="EDH205" s="973"/>
      <c r="EDI205" s="973"/>
      <c r="EDJ205" s="973"/>
      <c r="EDK205" s="973"/>
      <c r="EDL205" s="973"/>
      <c r="EDM205" s="973"/>
      <c r="EDN205" s="973"/>
      <c r="EDO205" s="973"/>
      <c r="EDP205" s="973"/>
      <c r="EDQ205" s="973"/>
      <c r="EDR205" s="973"/>
      <c r="EDS205" s="973"/>
      <c r="EDT205" s="973"/>
      <c r="EDU205" s="973"/>
      <c r="EDV205" s="973"/>
      <c r="EDW205" s="973"/>
      <c r="EDX205" s="973"/>
      <c r="EDY205" s="973"/>
      <c r="EDZ205" s="973"/>
      <c r="EEA205" s="973"/>
      <c r="EEB205" s="973"/>
      <c r="EEC205" s="973"/>
      <c r="EED205" s="973"/>
      <c r="EEE205" s="973"/>
      <c r="EEF205" s="973"/>
      <c r="EEG205" s="973"/>
      <c r="EEH205" s="973"/>
      <c r="EEI205" s="973"/>
      <c r="EEJ205" s="973"/>
      <c r="EEK205" s="973"/>
      <c r="EEL205" s="973"/>
      <c r="EEM205" s="973"/>
      <c r="EEN205" s="973"/>
      <c r="EEO205" s="973"/>
      <c r="EEP205" s="973"/>
      <c r="EEQ205" s="973"/>
      <c r="EER205" s="973"/>
      <c r="EES205" s="973"/>
      <c r="EET205" s="973"/>
      <c r="EEU205" s="973"/>
      <c r="EEV205" s="973"/>
      <c r="EEW205" s="973"/>
      <c r="EEX205" s="973"/>
      <c r="EEY205" s="973"/>
      <c r="EEZ205" s="973"/>
      <c r="EFA205" s="973"/>
      <c r="EFB205" s="973"/>
      <c r="EFC205" s="973"/>
      <c r="EFD205" s="973"/>
      <c r="EFE205" s="973"/>
      <c r="EFF205" s="973"/>
      <c r="EFG205" s="973"/>
      <c r="EFH205" s="973"/>
      <c r="EFI205" s="973"/>
      <c r="EFJ205" s="973"/>
      <c r="EFK205" s="973"/>
      <c r="EFL205" s="973"/>
      <c r="EFM205" s="973"/>
      <c r="EFN205" s="973"/>
      <c r="EFO205" s="973"/>
      <c r="EFP205" s="973"/>
      <c r="EFQ205" s="973"/>
      <c r="EFR205" s="973"/>
      <c r="EFS205" s="973"/>
      <c r="EFT205" s="973"/>
      <c r="EFU205" s="973"/>
      <c r="EFV205" s="973"/>
      <c r="EFW205" s="973"/>
      <c r="EFX205" s="973"/>
      <c r="EFY205" s="973"/>
      <c r="EFZ205" s="973"/>
      <c r="EGA205" s="973"/>
      <c r="EGB205" s="973"/>
      <c r="EGC205" s="973"/>
      <c r="EGD205" s="973"/>
      <c r="EGE205" s="973"/>
      <c r="EGF205" s="973"/>
      <c r="EGG205" s="973"/>
      <c r="EGH205" s="973"/>
      <c r="EGI205" s="973"/>
      <c r="EGJ205" s="973"/>
      <c r="EGK205" s="973"/>
      <c r="EGL205" s="973"/>
      <c r="EGM205" s="973"/>
      <c r="EGN205" s="973"/>
      <c r="EGO205" s="973"/>
      <c r="EGP205" s="973"/>
      <c r="EGQ205" s="973"/>
      <c r="EGR205" s="973"/>
      <c r="EGS205" s="973"/>
      <c r="EGT205" s="973"/>
      <c r="EGU205" s="973"/>
      <c r="EGV205" s="973"/>
      <c r="EGW205" s="973"/>
      <c r="EGX205" s="973"/>
      <c r="EGY205" s="973"/>
      <c r="EGZ205" s="973"/>
      <c r="EHA205" s="973"/>
      <c r="EHB205" s="973"/>
      <c r="EHC205" s="973"/>
      <c r="EHD205" s="973"/>
      <c r="EHE205" s="973"/>
      <c r="EHF205" s="973"/>
      <c r="EHG205" s="973"/>
      <c r="EHH205" s="973"/>
      <c r="EHI205" s="973"/>
      <c r="EHJ205" s="973"/>
      <c r="EHK205" s="973"/>
      <c r="EHL205" s="973"/>
      <c r="EHM205" s="973"/>
      <c r="EHN205" s="973"/>
      <c r="EHO205" s="973"/>
      <c r="EHP205" s="973"/>
      <c r="EHQ205" s="973"/>
      <c r="EHR205" s="973"/>
      <c r="EHS205" s="973"/>
      <c r="EHT205" s="973"/>
      <c r="EHU205" s="973"/>
      <c r="EHV205" s="973"/>
      <c r="EHW205" s="973"/>
      <c r="EHX205" s="973"/>
      <c r="EHY205" s="973"/>
      <c r="EHZ205" s="973"/>
      <c r="EIA205" s="973"/>
      <c r="EIB205" s="973"/>
      <c r="EIC205" s="973"/>
      <c r="EID205" s="973"/>
      <c r="EIE205" s="973"/>
      <c r="EIF205" s="973"/>
      <c r="EIG205" s="973"/>
      <c r="EIH205" s="973"/>
      <c r="EII205" s="973"/>
      <c r="EIJ205" s="973"/>
      <c r="EIK205" s="973"/>
      <c r="EIL205" s="973"/>
      <c r="EIM205" s="973"/>
      <c r="EIN205" s="973"/>
      <c r="EIO205" s="973"/>
      <c r="EIP205" s="973"/>
      <c r="EIQ205" s="973"/>
      <c r="EIR205" s="973"/>
      <c r="EIS205" s="973"/>
      <c r="EIT205" s="973"/>
      <c r="EIU205" s="973"/>
      <c r="EIV205" s="973"/>
      <c r="EIW205" s="973"/>
      <c r="EIX205" s="973"/>
      <c r="EIY205" s="973"/>
      <c r="EIZ205" s="973"/>
      <c r="EJA205" s="973"/>
      <c r="EJB205" s="973"/>
      <c r="EJC205" s="973"/>
      <c r="EJD205" s="973"/>
      <c r="EJE205" s="973"/>
      <c r="EJF205" s="973"/>
      <c r="EJG205" s="973"/>
      <c r="EJH205" s="973"/>
      <c r="EJI205" s="973"/>
      <c r="EJJ205" s="973"/>
      <c r="EJK205" s="973"/>
      <c r="EJL205" s="973"/>
      <c r="EJM205" s="973"/>
      <c r="EJN205" s="973"/>
      <c r="EJO205" s="973"/>
      <c r="EJP205" s="973"/>
      <c r="EJQ205" s="973"/>
      <c r="EJR205" s="973"/>
      <c r="EJS205" s="973"/>
      <c r="EJT205" s="973"/>
      <c r="EJU205" s="973"/>
      <c r="EJV205" s="973"/>
      <c r="EJW205" s="973"/>
      <c r="EJX205" s="973"/>
      <c r="EJY205" s="973"/>
      <c r="EJZ205" s="973"/>
      <c r="EKA205" s="973"/>
      <c r="EKB205" s="973"/>
      <c r="EKC205" s="973"/>
      <c r="EKD205" s="973"/>
      <c r="EKE205" s="973"/>
      <c r="EKF205" s="973"/>
      <c r="EKG205" s="973"/>
      <c r="EKH205" s="973"/>
      <c r="EKI205" s="973"/>
      <c r="EKJ205" s="973"/>
      <c r="EKK205" s="973"/>
      <c r="EKL205" s="973"/>
      <c r="EKM205" s="973"/>
      <c r="EKN205" s="973"/>
      <c r="EKO205" s="973"/>
      <c r="EKP205" s="973"/>
      <c r="EKQ205" s="973"/>
      <c r="EKR205" s="973"/>
      <c r="EKS205" s="973"/>
      <c r="EKT205" s="973"/>
      <c r="EKU205" s="973"/>
      <c r="EKV205" s="973"/>
      <c r="EKW205" s="973"/>
      <c r="EKX205" s="973"/>
      <c r="EKY205" s="973"/>
      <c r="EKZ205" s="973"/>
      <c r="ELA205" s="973"/>
      <c r="ELB205" s="973"/>
      <c r="ELC205" s="973"/>
      <c r="ELD205" s="973"/>
      <c r="ELE205" s="973"/>
      <c r="ELF205" s="973"/>
      <c r="ELG205" s="973"/>
      <c r="ELH205" s="973"/>
      <c r="ELI205" s="973"/>
      <c r="ELJ205" s="973"/>
      <c r="ELK205" s="973"/>
      <c r="ELL205" s="973"/>
      <c r="ELM205" s="973"/>
      <c r="ELN205" s="973"/>
      <c r="ELO205" s="973"/>
      <c r="ELP205" s="973"/>
      <c r="ELQ205" s="973"/>
      <c r="ELR205" s="973"/>
      <c r="ELS205" s="973"/>
      <c r="ELT205" s="973"/>
      <c r="ELU205" s="973"/>
      <c r="ELV205" s="973"/>
      <c r="ELW205" s="973"/>
      <c r="ELX205" s="973"/>
      <c r="ELY205" s="973"/>
      <c r="ELZ205" s="973"/>
      <c r="EMA205" s="973"/>
      <c r="EMB205" s="973"/>
      <c r="EMC205" s="973"/>
      <c r="EMD205" s="973"/>
      <c r="EME205" s="973"/>
      <c r="EMF205" s="973"/>
      <c r="EMG205" s="973"/>
      <c r="EMH205" s="973"/>
      <c r="EMI205" s="973"/>
      <c r="EMJ205" s="973"/>
      <c r="EMK205" s="973"/>
      <c r="EML205" s="973"/>
      <c r="EMM205" s="973"/>
      <c r="EMN205" s="973"/>
      <c r="EMO205" s="973"/>
      <c r="EMP205" s="973"/>
      <c r="EMQ205" s="973"/>
      <c r="EMR205" s="973"/>
      <c r="EMS205" s="973"/>
      <c r="EMT205" s="973"/>
      <c r="EMU205" s="973"/>
      <c r="EMV205" s="973"/>
      <c r="EMW205" s="973"/>
      <c r="EMX205" s="973"/>
      <c r="EMY205" s="973"/>
      <c r="EMZ205" s="973"/>
      <c r="ENA205" s="973"/>
      <c r="ENB205" s="973"/>
      <c r="ENC205" s="973"/>
      <c r="END205" s="973"/>
      <c r="ENE205" s="973"/>
      <c r="ENF205" s="973"/>
      <c r="ENG205" s="973"/>
      <c r="ENH205" s="973"/>
      <c r="ENI205" s="973"/>
      <c r="ENJ205" s="973"/>
      <c r="ENK205" s="973"/>
      <c r="ENL205" s="973"/>
      <c r="ENM205" s="973"/>
      <c r="ENN205" s="973"/>
      <c r="ENO205" s="973"/>
      <c r="ENP205" s="973"/>
      <c r="ENQ205" s="973"/>
      <c r="ENR205" s="973"/>
      <c r="ENS205" s="973"/>
      <c r="ENT205" s="973"/>
      <c r="ENU205" s="973"/>
      <c r="ENV205" s="973"/>
      <c r="ENW205" s="973"/>
      <c r="ENX205" s="973"/>
      <c r="ENY205" s="973"/>
      <c r="ENZ205" s="973"/>
      <c r="EOA205" s="973"/>
      <c r="EOB205" s="973"/>
      <c r="EOC205" s="973"/>
      <c r="EOD205" s="973"/>
      <c r="EOE205" s="973"/>
      <c r="EOF205" s="973"/>
      <c r="EOG205" s="973"/>
      <c r="EOH205" s="973"/>
      <c r="EOI205" s="973"/>
      <c r="EOJ205" s="973"/>
      <c r="EOK205" s="973"/>
      <c r="EOL205" s="973"/>
      <c r="EOM205" s="973"/>
      <c r="EON205" s="973"/>
      <c r="EOO205" s="973"/>
      <c r="EOP205" s="973"/>
      <c r="EOQ205" s="973"/>
      <c r="EOR205" s="973"/>
      <c r="EOS205" s="973"/>
      <c r="EOT205" s="973"/>
      <c r="EOU205" s="973"/>
      <c r="EOV205" s="973"/>
      <c r="EOW205" s="973"/>
      <c r="EOX205" s="973"/>
      <c r="EOY205" s="973"/>
      <c r="EOZ205" s="973"/>
      <c r="EPA205" s="973"/>
      <c r="EPB205" s="973"/>
      <c r="EPC205" s="973"/>
      <c r="EPD205" s="973"/>
      <c r="EPE205" s="973"/>
      <c r="EPF205" s="973"/>
      <c r="EPG205" s="973"/>
      <c r="EPH205" s="973"/>
      <c r="EPI205" s="973"/>
      <c r="EPJ205" s="973"/>
      <c r="EPK205" s="973"/>
      <c r="EPL205" s="973"/>
      <c r="EPM205" s="973"/>
      <c r="EPN205" s="973"/>
      <c r="EPO205" s="973"/>
      <c r="EPP205" s="973"/>
      <c r="EPQ205" s="973"/>
      <c r="EPR205" s="973"/>
      <c r="EPS205" s="973"/>
      <c r="EPT205" s="973"/>
      <c r="EPU205" s="973"/>
      <c r="EPV205" s="973"/>
      <c r="EPW205" s="973"/>
      <c r="EPX205" s="973"/>
      <c r="EPY205" s="973"/>
      <c r="EPZ205" s="973"/>
      <c r="EQA205" s="973"/>
      <c r="EQB205" s="973"/>
      <c r="EQC205" s="973"/>
      <c r="EQD205" s="973"/>
      <c r="EQE205" s="973"/>
      <c r="EQF205" s="973"/>
      <c r="EQG205" s="973"/>
      <c r="EQH205" s="973"/>
      <c r="EQI205" s="973"/>
      <c r="EQJ205" s="973"/>
      <c r="EQK205" s="973"/>
      <c r="EQL205" s="973"/>
      <c r="EQM205" s="973"/>
      <c r="EQN205" s="973"/>
      <c r="EQO205" s="973"/>
      <c r="EQP205" s="973"/>
      <c r="EQQ205" s="973"/>
      <c r="EQR205" s="973"/>
      <c r="EQS205" s="973"/>
      <c r="EQT205" s="973"/>
      <c r="EQU205" s="973"/>
      <c r="EQV205" s="973"/>
      <c r="EQW205" s="973"/>
      <c r="EQX205" s="973"/>
      <c r="EQY205" s="973"/>
      <c r="EQZ205" s="973"/>
      <c r="ERA205" s="973"/>
      <c r="ERB205" s="973"/>
      <c r="ERC205" s="973"/>
      <c r="ERD205" s="973"/>
      <c r="ERE205" s="973"/>
      <c r="ERF205" s="973"/>
      <c r="ERG205" s="973"/>
      <c r="ERH205" s="973"/>
      <c r="ERI205" s="973"/>
      <c r="ERJ205" s="973"/>
      <c r="ERK205" s="973"/>
      <c r="ERL205" s="973"/>
      <c r="ERM205" s="973"/>
      <c r="ERN205" s="973"/>
      <c r="ERO205" s="973"/>
      <c r="ERP205" s="973"/>
      <c r="ERQ205" s="973"/>
      <c r="ERR205" s="973"/>
      <c r="ERS205" s="973"/>
      <c r="ERT205" s="973"/>
      <c r="ERU205" s="973"/>
      <c r="ERV205" s="973"/>
      <c r="ERW205" s="973"/>
      <c r="ERX205" s="973"/>
      <c r="ERY205" s="973"/>
      <c r="ERZ205" s="973"/>
      <c r="ESA205" s="973"/>
      <c r="ESB205" s="973"/>
      <c r="ESC205" s="973"/>
      <c r="ESD205" s="973"/>
      <c r="ESE205" s="973"/>
      <c r="ESF205" s="973"/>
      <c r="ESG205" s="973"/>
      <c r="ESH205" s="973"/>
      <c r="ESI205" s="973"/>
      <c r="ESJ205" s="973"/>
      <c r="ESK205" s="973"/>
      <c r="ESL205" s="973"/>
      <c r="ESM205" s="973"/>
      <c r="ESN205" s="973"/>
      <c r="ESO205" s="973"/>
      <c r="ESP205" s="973"/>
      <c r="ESQ205" s="973"/>
      <c r="ESR205" s="973"/>
      <c r="ESS205" s="973"/>
      <c r="EST205" s="973"/>
      <c r="ESU205" s="973"/>
      <c r="ESV205" s="973"/>
      <c r="ESW205" s="973"/>
      <c r="ESX205" s="973"/>
      <c r="ESY205" s="973"/>
      <c r="ESZ205" s="973"/>
      <c r="ETA205" s="973"/>
      <c r="ETB205" s="973"/>
      <c r="ETC205" s="973"/>
      <c r="ETD205" s="973"/>
      <c r="ETE205" s="973"/>
      <c r="ETF205" s="973"/>
      <c r="ETG205" s="973"/>
      <c r="ETH205" s="973"/>
      <c r="ETI205" s="973"/>
      <c r="ETJ205" s="973"/>
      <c r="ETK205" s="973"/>
      <c r="ETL205" s="973"/>
      <c r="ETM205" s="973"/>
      <c r="ETN205" s="973"/>
      <c r="ETO205" s="973"/>
      <c r="ETP205" s="973"/>
      <c r="ETQ205" s="973"/>
      <c r="ETR205" s="973"/>
      <c r="ETS205" s="973"/>
      <c r="ETT205" s="973"/>
      <c r="ETU205" s="973"/>
      <c r="ETV205" s="973"/>
      <c r="ETW205" s="973"/>
      <c r="ETX205" s="973"/>
      <c r="ETY205" s="973"/>
      <c r="ETZ205" s="973"/>
      <c r="EUA205" s="973"/>
      <c r="EUB205" s="973"/>
      <c r="EUC205" s="973"/>
      <c r="EUD205" s="973"/>
      <c r="EUE205" s="973"/>
      <c r="EUF205" s="973"/>
      <c r="EUG205" s="973"/>
      <c r="EUH205" s="973"/>
      <c r="EUI205" s="973"/>
      <c r="EUJ205" s="973"/>
      <c r="EUK205" s="973"/>
      <c r="EUL205" s="973"/>
      <c r="EUM205" s="973"/>
      <c r="EUN205" s="973"/>
      <c r="EUO205" s="973"/>
      <c r="EUP205" s="973"/>
      <c r="EUQ205" s="973"/>
      <c r="EUR205" s="973"/>
      <c r="EUS205" s="973"/>
      <c r="EUT205" s="973"/>
      <c r="EUU205" s="973"/>
      <c r="EUV205" s="973"/>
      <c r="EUW205" s="973"/>
      <c r="EUX205" s="973"/>
      <c r="EUY205" s="973"/>
      <c r="EUZ205" s="973"/>
      <c r="EVA205" s="973"/>
      <c r="EVB205" s="973"/>
      <c r="EVC205" s="973"/>
      <c r="EVD205" s="973"/>
      <c r="EVE205" s="973"/>
      <c r="EVF205" s="973"/>
      <c r="EVG205" s="973"/>
      <c r="EVH205" s="973"/>
      <c r="EVI205" s="973"/>
      <c r="EVJ205" s="973"/>
      <c r="EVK205" s="973"/>
      <c r="EVL205" s="973"/>
      <c r="EVM205" s="973"/>
      <c r="EVN205" s="973"/>
      <c r="EVO205" s="973"/>
      <c r="EVP205" s="973"/>
      <c r="EVQ205" s="973"/>
      <c r="EVR205" s="973"/>
      <c r="EVS205" s="973"/>
      <c r="EVT205" s="973"/>
      <c r="EVU205" s="973"/>
      <c r="EVV205" s="973"/>
      <c r="EVW205" s="973"/>
      <c r="EVX205" s="973"/>
      <c r="EVY205" s="973"/>
      <c r="EVZ205" s="973"/>
      <c r="EWA205" s="973"/>
      <c r="EWB205" s="973"/>
      <c r="EWC205" s="973"/>
      <c r="EWD205" s="973"/>
      <c r="EWE205" s="973"/>
      <c r="EWF205" s="973"/>
      <c r="EWG205" s="973"/>
      <c r="EWH205" s="973"/>
      <c r="EWI205" s="973"/>
      <c r="EWJ205" s="973"/>
      <c r="EWK205" s="973"/>
      <c r="EWL205" s="973"/>
      <c r="EWM205" s="973"/>
      <c r="EWN205" s="973"/>
      <c r="EWO205" s="973"/>
      <c r="EWP205" s="973"/>
      <c r="EWQ205" s="973"/>
      <c r="EWR205" s="973"/>
      <c r="EWS205" s="973"/>
      <c r="EWT205" s="973"/>
      <c r="EWU205" s="973"/>
      <c r="EWV205" s="973"/>
      <c r="EWW205" s="973"/>
      <c r="EWX205" s="973"/>
      <c r="EWY205" s="973"/>
      <c r="EWZ205" s="973"/>
      <c r="EXA205" s="973"/>
      <c r="EXB205" s="973"/>
      <c r="EXC205" s="973"/>
      <c r="EXD205" s="973"/>
      <c r="EXE205" s="973"/>
      <c r="EXF205" s="973"/>
      <c r="EXG205" s="973"/>
      <c r="EXH205" s="973"/>
      <c r="EXI205" s="973"/>
      <c r="EXJ205" s="973"/>
      <c r="EXK205" s="973"/>
      <c r="EXL205" s="973"/>
      <c r="EXM205" s="973"/>
      <c r="EXN205" s="973"/>
      <c r="EXO205" s="973"/>
      <c r="EXP205" s="973"/>
      <c r="EXQ205" s="973"/>
      <c r="EXR205" s="973"/>
      <c r="EXS205" s="973"/>
      <c r="EXT205" s="973"/>
      <c r="EXU205" s="973"/>
      <c r="EXV205" s="973"/>
      <c r="EXW205" s="973"/>
      <c r="EXX205" s="973"/>
      <c r="EXY205" s="973"/>
      <c r="EXZ205" s="973"/>
      <c r="EYA205" s="973"/>
      <c r="EYB205" s="973"/>
      <c r="EYC205" s="973"/>
      <c r="EYD205" s="973"/>
      <c r="EYE205" s="973"/>
      <c r="EYF205" s="973"/>
      <c r="EYG205" s="973"/>
      <c r="EYH205" s="973"/>
      <c r="EYI205" s="973"/>
      <c r="EYJ205" s="973"/>
      <c r="EYK205" s="973"/>
      <c r="EYL205" s="973"/>
      <c r="EYM205" s="973"/>
      <c r="EYN205" s="973"/>
      <c r="EYO205" s="973"/>
      <c r="EYP205" s="973"/>
      <c r="EYQ205" s="973"/>
      <c r="EYR205" s="973"/>
      <c r="EYS205" s="973"/>
      <c r="EYT205" s="973"/>
      <c r="EYU205" s="973"/>
      <c r="EYV205" s="973"/>
      <c r="EYW205" s="973"/>
      <c r="EYX205" s="973"/>
      <c r="EYY205" s="973"/>
      <c r="EYZ205" s="973"/>
      <c r="EZA205" s="973"/>
      <c r="EZB205" s="973"/>
      <c r="EZC205" s="973"/>
      <c r="EZD205" s="973"/>
      <c r="EZE205" s="973"/>
      <c r="EZF205" s="973"/>
      <c r="EZG205" s="973"/>
      <c r="EZH205" s="973"/>
      <c r="EZI205" s="973"/>
      <c r="EZJ205" s="973"/>
      <c r="EZK205" s="973"/>
      <c r="EZL205" s="973"/>
      <c r="EZM205" s="973"/>
      <c r="EZN205" s="973"/>
      <c r="EZO205" s="973"/>
      <c r="EZP205" s="973"/>
      <c r="EZQ205" s="973"/>
      <c r="EZR205" s="973"/>
      <c r="EZS205" s="973"/>
      <c r="EZT205" s="973"/>
      <c r="EZU205" s="973"/>
      <c r="EZV205" s="973"/>
      <c r="EZW205" s="973"/>
      <c r="EZX205" s="973"/>
      <c r="EZY205" s="973"/>
      <c r="EZZ205" s="973"/>
      <c r="FAA205" s="973"/>
      <c r="FAB205" s="973"/>
      <c r="FAC205" s="973"/>
      <c r="FAD205" s="973"/>
      <c r="FAE205" s="973"/>
      <c r="FAF205" s="973"/>
      <c r="FAG205" s="973"/>
      <c r="FAH205" s="973"/>
      <c r="FAI205" s="973"/>
      <c r="FAJ205" s="973"/>
      <c r="FAK205" s="973"/>
      <c r="FAL205" s="973"/>
      <c r="FAM205" s="973"/>
      <c r="FAN205" s="973"/>
      <c r="FAO205" s="973"/>
      <c r="FAP205" s="973"/>
      <c r="FAQ205" s="973"/>
      <c r="FAR205" s="973"/>
      <c r="FAS205" s="973"/>
      <c r="FAT205" s="973"/>
      <c r="FAU205" s="973"/>
      <c r="FAV205" s="973"/>
      <c r="FAW205" s="973"/>
      <c r="FAX205" s="973"/>
      <c r="FAY205" s="973"/>
      <c r="FAZ205" s="973"/>
      <c r="FBA205" s="973"/>
      <c r="FBB205" s="973"/>
      <c r="FBC205" s="973"/>
      <c r="FBD205" s="973"/>
      <c r="FBE205" s="973"/>
      <c r="FBF205" s="973"/>
      <c r="FBG205" s="973"/>
      <c r="FBH205" s="973"/>
      <c r="FBI205" s="973"/>
      <c r="FBJ205" s="973"/>
      <c r="FBK205" s="973"/>
      <c r="FBL205" s="973"/>
      <c r="FBM205" s="973"/>
      <c r="FBN205" s="973"/>
      <c r="FBO205" s="973"/>
      <c r="FBP205" s="973"/>
      <c r="FBQ205" s="973"/>
      <c r="FBR205" s="973"/>
      <c r="FBS205" s="973"/>
      <c r="FBT205" s="973"/>
      <c r="FBU205" s="973"/>
      <c r="FBV205" s="973"/>
      <c r="FBW205" s="973"/>
      <c r="FBX205" s="973"/>
      <c r="FBY205" s="973"/>
      <c r="FBZ205" s="973"/>
      <c r="FCA205" s="973"/>
      <c r="FCB205" s="973"/>
      <c r="FCC205" s="973"/>
      <c r="FCD205" s="973"/>
      <c r="FCE205" s="973"/>
      <c r="FCF205" s="973"/>
      <c r="FCG205" s="973"/>
      <c r="FCH205" s="973"/>
      <c r="FCI205" s="973"/>
      <c r="FCJ205" s="973"/>
      <c r="FCK205" s="973"/>
      <c r="FCL205" s="973"/>
      <c r="FCM205" s="973"/>
      <c r="FCN205" s="973"/>
      <c r="FCO205" s="973"/>
      <c r="FCP205" s="973"/>
      <c r="FCQ205" s="973"/>
      <c r="FCR205" s="973"/>
      <c r="FCS205" s="973"/>
      <c r="FCT205" s="973"/>
      <c r="FCU205" s="973"/>
      <c r="FCV205" s="973"/>
      <c r="FCW205" s="973"/>
      <c r="FCX205" s="973"/>
      <c r="FCY205" s="973"/>
      <c r="FCZ205" s="973"/>
      <c r="FDA205" s="973"/>
      <c r="FDB205" s="973"/>
      <c r="FDC205" s="973"/>
      <c r="FDD205" s="973"/>
      <c r="FDE205" s="973"/>
      <c r="FDF205" s="973"/>
      <c r="FDG205" s="973"/>
      <c r="FDH205" s="973"/>
      <c r="FDI205" s="973"/>
      <c r="FDJ205" s="973"/>
      <c r="FDK205" s="973"/>
      <c r="FDL205" s="973"/>
      <c r="FDM205" s="973"/>
      <c r="FDN205" s="973"/>
      <c r="FDO205" s="973"/>
      <c r="FDP205" s="973"/>
      <c r="FDQ205" s="973"/>
      <c r="FDR205" s="973"/>
      <c r="FDS205" s="973"/>
      <c r="FDT205" s="973"/>
      <c r="FDU205" s="973"/>
      <c r="FDV205" s="973"/>
      <c r="FDW205" s="973"/>
      <c r="FDX205" s="973"/>
      <c r="FDY205" s="973"/>
      <c r="FDZ205" s="973"/>
      <c r="FEA205" s="973"/>
      <c r="FEB205" s="973"/>
      <c r="FEC205" s="973"/>
      <c r="FED205" s="973"/>
      <c r="FEE205" s="973"/>
      <c r="FEF205" s="973"/>
      <c r="FEG205" s="973"/>
      <c r="FEH205" s="973"/>
      <c r="FEI205" s="973"/>
      <c r="FEJ205" s="973"/>
      <c r="FEK205" s="973"/>
      <c r="FEL205" s="973"/>
      <c r="FEM205" s="973"/>
      <c r="FEN205" s="973"/>
      <c r="FEO205" s="973"/>
      <c r="FEP205" s="973"/>
      <c r="FEQ205" s="973"/>
      <c r="FER205" s="973"/>
      <c r="FES205" s="973"/>
      <c r="FET205" s="973"/>
      <c r="FEU205" s="973"/>
      <c r="FEV205" s="973"/>
      <c r="FEW205" s="973"/>
      <c r="FEX205" s="973"/>
      <c r="FEY205" s="973"/>
      <c r="FEZ205" s="973"/>
      <c r="FFA205" s="973"/>
      <c r="FFB205" s="973"/>
      <c r="FFC205" s="973"/>
      <c r="FFD205" s="973"/>
      <c r="FFE205" s="973"/>
      <c r="FFF205" s="973"/>
      <c r="FFG205" s="973"/>
      <c r="FFH205" s="973"/>
      <c r="FFI205" s="973"/>
      <c r="FFJ205" s="973"/>
      <c r="FFK205" s="973"/>
      <c r="FFL205" s="973"/>
      <c r="FFM205" s="973"/>
      <c r="FFN205" s="973"/>
      <c r="FFO205" s="973"/>
      <c r="FFP205" s="973"/>
      <c r="FFQ205" s="973"/>
      <c r="FFR205" s="973"/>
      <c r="FFS205" s="973"/>
      <c r="FFT205" s="973"/>
      <c r="FFU205" s="973"/>
      <c r="FFV205" s="973"/>
      <c r="FFW205" s="973"/>
      <c r="FFX205" s="973"/>
      <c r="FFY205" s="973"/>
      <c r="FFZ205" s="973"/>
      <c r="FGA205" s="973"/>
      <c r="FGB205" s="973"/>
      <c r="FGC205" s="973"/>
      <c r="FGD205" s="973"/>
      <c r="FGE205" s="973"/>
      <c r="FGF205" s="973"/>
      <c r="FGG205" s="973"/>
      <c r="FGH205" s="973"/>
      <c r="FGI205" s="973"/>
      <c r="FGJ205" s="973"/>
      <c r="FGK205" s="973"/>
      <c r="FGL205" s="973"/>
      <c r="FGM205" s="973"/>
      <c r="FGN205" s="973"/>
      <c r="FGO205" s="973"/>
      <c r="FGP205" s="973"/>
      <c r="FGQ205" s="973"/>
      <c r="FGR205" s="973"/>
      <c r="FGS205" s="973"/>
      <c r="FGT205" s="973"/>
      <c r="FGU205" s="973"/>
      <c r="FGV205" s="973"/>
      <c r="FGW205" s="973"/>
      <c r="FGX205" s="973"/>
      <c r="FGY205" s="973"/>
      <c r="FGZ205" s="973"/>
      <c r="FHA205" s="973"/>
      <c r="FHB205" s="973"/>
      <c r="FHC205" s="973"/>
      <c r="FHD205" s="973"/>
      <c r="FHE205" s="973"/>
      <c r="FHF205" s="973"/>
      <c r="FHG205" s="973"/>
      <c r="FHH205" s="973"/>
      <c r="FHI205" s="973"/>
      <c r="FHJ205" s="973"/>
      <c r="FHK205" s="973"/>
      <c r="FHL205" s="973"/>
      <c r="FHM205" s="973"/>
      <c r="FHN205" s="973"/>
      <c r="FHO205" s="973"/>
      <c r="FHP205" s="973"/>
      <c r="FHQ205" s="973"/>
      <c r="FHR205" s="973"/>
      <c r="FHS205" s="973"/>
      <c r="FHT205" s="973"/>
      <c r="FHU205" s="973"/>
      <c r="FHV205" s="973"/>
      <c r="FHW205" s="973"/>
      <c r="FHX205" s="973"/>
      <c r="FHY205" s="973"/>
      <c r="FHZ205" s="973"/>
      <c r="FIA205" s="973"/>
      <c r="FIB205" s="973"/>
      <c r="FIC205" s="973"/>
      <c r="FID205" s="973"/>
      <c r="FIE205" s="973"/>
      <c r="FIF205" s="973"/>
      <c r="FIG205" s="973"/>
      <c r="FIH205" s="973"/>
      <c r="FII205" s="973"/>
      <c r="FIJ205" s="973"/>
      <c r="FIK205" s="973"/>
      <c r="FIL205" s="973"/>
      <c r="FIM205" s="973"/>
      <c r="FIN205" s="973"/>
      <c r="FIO205" s="973"/>
      <c r="FIP205" s="973"/>
      <c r="FIQ205" s="973"/>
      <c r="FIR205" s="973"/>
      <c r="FIS205" s="973"/>
      <c r="FIT205" s="973"/>
      <c r="FIU205" s="973"/>
      <c r="FIV205" s="973"/>
      <c r="FIW205" s="973"/>
      <c r="FIX205" s="973"/>
      <c r="FIY205" s="973"/>
      <c r="FIZ205" s="973"/>
      <c r="FJA205" s="973"/>
      <c r="FJB205" s="973"/>
      <c r="FJC205" s="973"/>
      <c r="FJD205" s="973"/>
      <c r="FJE205" s="973"/>
      <c r="FJF205" s="973"/>
      <c r="FJG205" s="973"/>
      <c r="FJH205" s="973"/>
      <c r="FJI205" s="973"/>
      <c r="FJJ205" s="973"/>
      <c r="FJK205" s="973"/>
      <c r="FJL205" s="973"/>
      <c r="FJM205" s="973"/>
      <c r="FJN205" s="973"/>
      <c r="FJO205" s="973"/>
      <c r="FJP205" s="973"/>
      <c r="FJQ205" s="973"/>
      <c r="FJR205" s="973"/>
      <c r="FJS205" s="973"/>
      <c r="FJT205" s="973"/>
      <c r="FJU205" s="973"/>
      <c r="FJV205" s="973"/>
      <c r="FJW205" s="973"/>
      <c r="FJX205" s="973"/>
      <c r="FJY205" s="973"/>
      <c r="FJZ205" s="973"/>
      <c r="FKA205" s="973"/>
      <c r="FKB205" s="973"/>
      <c r="FKC205" s="973"/>
      <c r="FKD205" s="973"/>
      <c r="FKE205" s="973"/>
      <c r="FKF205" s="973"/>
      <c r="FKG205" s="973"/>
      <c r="FKH205" s="973"/>
      <c r="FKI205" s="973"/>
      <c r="FKJ205" s="973"/>
      <c r="FKK205" s="973"/>
      <c r="FKL205" s="973"/>
      <c r="FKM205" s="973"/>
      <c r="FKN205" s="973"/>
      <c r="FKO205" s="973"/>
      <c r="FKP205" s="973"/>
      <c r="FKQ205" s="973"/>
      <c r="FKR205" s="973"/>
      <c r="FKS205" s="973"/>
      <c r="FKT205" s="973"/>
      <c r="FKU205" s="973"/>
      <c r="FKV205" s="973"/>
      <c r="FKW205" s="973"/>
      <c r="FKX205" s="973"/>
      <c r="FKY205" s="973"/>
      <c r="FKZ205" s="973"/>
      <c r="FLA205" s="973"/>
      <c r="FLB205" s="973"/>
      <c r="FLC205" s="973"/>
      <c r="FLD205" s="973"/>
      <c r="FLE205" s="973"/>
      <c r="FLF205" s="973"/>
      <c r="FLG205" s="973"/>
      <c r="FLH205" s="973"/>
      <c r="FLI205" s="973"/>
      <c r="FLJ205" s="973"/>
      <c r="FLK205" s="973"/>
      <c r="FLL205" s="973"/>
      <c r="FLM205" s="973"/>
      <c r="FLN205" s="973"/>
      <c r="FLO205" s="973"/>
      <c r="FLP205" s="973"/>
      <c r="FLQ205" s="973"/>
      <c r="FLR205" s="973"/>
      <c r="FLS205" s="973"/>
      <c r="FLT205" s="973"/>
      <c r="FLU205" s="973"/>
      <c r="FLV205" s="973"/>
      <c r="FLW205" s="973"/>
      <c r="FLX205" s="973"/>
      <c r="FLY205" s="973"/>
      <c r="FLZ205" s="973"/>
      <c r="FMA205" s="973"/>
      <c r="FMB205" s="973"/>
      <c r="FMC205" s="973"/>
      <c r="FMD205" s="973"/>
      <c r="FME205" s="973"/>
      <c r="FMF205" s="973"/>
      <c r="FMG205" s="973"/>
      <c r="FMH205" s="973"/>
      <c r="FMI205" s="973"/>
      <c r="FMJ205" s="973"/>
      <c r="FMK205" s="973"/>
      <c r="FML205" s="973"/>
      <c r="FMM205" s="973"/>
      <c r="FMN205" s="973"/>
      <c r="FMO205" s="973"/>
      <c r="FMP205" s="973"/>
      <c r="FMQ205" s="973"/>
      <c r="FMR205" s="973"/>
      <c r="FMS205" s="973"/>
      <c r="FMT205" s="973"/>
      <c r="FMU205" s="973"/>
      <c r="FMV205" s="973"/>
      <c r="FMW205" s="973"/>
      <c r="FMX205" s="973"/>
      <c r="FMY205" s="973"/>
      <c r="FMZ205" s="973"/>
      <c r="FNA205" s="973"/>
      <c r="FNB205" s="973"/>
      <c r="FNC205" s="973"/>
      <c r="FND205" s="973"/>
      <c r="FNE205" s="973"/>
      <c r="FNF205" s="973"/>
      <c r="FNG205" s="973"/>
      <c r="FNH205" s="973"/>
      <c r="FNI205" s="973"/>
      <c r="FNJ205" s="973"/>
      <c r="FNK205" s="973"/>
      <c r="FNL205" s="973"/>
      <c r="FNM205" s="973"/>
      <c r="FNN205" s="973"/>
      <c r="FNO205" s="973"/>
      <c r="FNP205" s="973"/>
      <c r="FNQ205" s="973"/>
      <c r="FNR205" s="973"/>
      <c r="FNS205" s="973"/>
      <c r="FNT205" s="973"/>
      <c r="FNU205" s="973"/>
      <c r="FNV205" s="973"/>
      <c r="FNW205" s="973"/>
      <c r="FNX205" s="973"/>
      <c r="FNY205" s="973"/>
      <c r="FNZ205" s="973"/>
      <c r="FOA205" s="973"/>
      <c r="FOB205" s="973"/>
      <c r="FOC205" s="973"/>
      <c r="FOD205" s="973"/>
      <c r="FOE205" s="973"/>
      <c r="FOF205" s="973"/>
      <c r="FOG205" s="973"/>
      <c r="FOH205" s="973"/>
      <c r="FOI205" s="973"/>
      <c r="FOJ205" s="973"/>
      <c r="FOK205" s="973"/>
      <c r="FOL205" s="973"/>
      <c r="FOM205" s="973"/>
      <c r="FON205" s="973"/>
      <c r="FOO205" s="973"/>
      <c r="FOP205" s="973"/>
      <c r="FOQ205" s="973"/>
      <c r="FOR205" s="973"/>
      <c r="FOS205" s="973"/>
      <c r="FOT205" s="973"/>
      <c r="FOU205" s="973"/>
      <c r="FOV205" s="973"/>
      <c r="FOW205" s="973"/>
      <c r="FOX205" s="973"/>
      <c r="FOY205" s="973"/>
      <c r="FOZ205" s="973"/>
      <c r="FPA205" s="973"/>
      <c r="FPB205" s="973"/>
      <c r="FPC205" s="973"/>
      <c r="FPD205" s="973"/>
      <c r="FPE205" s="973"/>
      <c r="FPF205" s="973"/>
      <c r="FPG205" s="973"/>
      <c r="FPH205" s="973"/>
      <c r="FPI205" s="973"/>
      <c r="FPJ205" s="973"/>
      <c r="FPK205" s="973"/>
      <c r="FPL205" s="973"/>
      <c r="FPM205" s="973"/>
      <c r="FPN205" s="973"/>
      <c r="FPO205" s="973"/>
      <c r="FPP205" s="973"/>
      <c r="FPQ205" s="973"/>
      <c r="FPR205" s="973"/>
      <c r="FPS205" s="973"/>
      <c r="FPT205" s="973"/>
      <c r="FPU205" s="973"/>
      <c r="FPV205" s="973"/>
      <c r="FPW205" s="973"/>
      <c r="FPX205" s="973"/>
      <c r="FPY205" s="973"/>
      <c r="FPZ205" s="973"/>
      <c r="FQA205" s="973"/>
      <c r="FQB205" s="973"/>
      <c r="FQC205" s="973"/>
      <c r="FQD205" s="973"/>
      <c r="FQE205" s="973"/>
      <c r="FQF205" s="973"/>
      <c r="FQG205" s="973"/>
      <c r="FQH205" s="973"/>
      <c r="FQI205" s="973"/>
      <c r="FQJ205" s="973"/>
      <c r="FQK205" s="973"/>
      <c r="FQL205" s="973"/>
      <c r="FQM205" s="973"/>
      <c r="FQN205" s="973"/>
      <c r="FQO205" s="973"/>
      <c r="FQP205" s="973"/>
      <c r="FQQ205" s="973"/>
      <c r="FQR205" s="973"/>
      <c r="FQS205" s="973"/>
      <c r="FQT205" s="973"/>
      <c r="FQU205" s="973"/>
      <c r="FQV205" s="973"/>
      <c r="FQW205" s="973"/>
      <c r="FQX205" s="973"/>
      <c r="FQY205" s="973"/>
      <c r="FQZ205" s="973"/>
      <c r="FRA205" s="973"/>
      <c r="FRB205" s="973"/>
      <c r="FRC205" s="973"/>
      <c r="FRD205" s="973"/>
      <c r="FRE205" s="973"/>
      <c r="FRF205" s="973"/>
      <c r="FRG205" s="973"/>
      <c r="FRH205" s="973"/>
      <c r="FRI205" s="973"/>
      <c r="FRJ205" s="973"/>
      <c r="FRK205" s="973"/>
      <c r="FRL205" s="973"/>
      <c r="FRM205" s="973"/>
      <c r="FRN205" s="973"/>
      <c r="FRO205" s="973"/>
      <c r="FRP205" s="973"/>
      <c r="FRQ205" s="973"/>
      <c r="FRR205" s="973"/>
      <c r="FRS205" s="973"/>
      <c r="FRT205" s="973"/>
      <c r="FRU205" s="973"/>
      <c r="FRV205" s="973"/>
      <c r="FRW205" s="973"/>
      <c r="FRX205" s="973"/>
      <c r="FRY205" s="973"/>
      <c r="FRZ205" s="973"/>
      <c r="FSA205" s="973"/>
      <c r="FSB205" s="973"/>
      <c r="FSC205" s="973"/>
      <c r="FSD205" s="973"/>
      <c r="FSE205" s="973"/>
      <c r="FSF205" s="973"/>
      <c r="FSG205" s="973"/>
      <c r="FSH205" s="973"/>
      <c r="FSI205" s="973"/>
      <c r="FSJ205" s="973"/>
      <c r="FSK205" s="973"/>
      <c r="FSL205" s="973"/>
      <c r="FSM205" s="973"/>
      <c r="FSN205" s="973"/>
      <c r="FSO205" s="973"/>
      <c r="FSP205" s="973"/>
      <c r="FSQ205" s="973"/>
      <c r="FSR205" s="973"/>
      <c r="FSS205" s="973"/>
      <c r="FST205" s="973"/>
      <c r="FSU205" s="973"/>
      <c r="FSV205" s="973"/>
      <c r="FSW205" s="973"/>
      <c r="FSX205" s="973"/>
      <c r="FSY205" s="973"/>
      <c r="FSZ205" s="973"/>
      <c r="FTA205" s="973"/>
      <c r="FTB205" s="973"/>
      <c r="FTC205" s="973"/>
      <c r="FTD205" s="973"/>
      <c r="FTE205" s="973"/>
      <c r="FTF205" s="973"/>
      <c r="FTG205" s="973"/>
      <c r="FTH205" s="973"/>
      <c r="FTI205" s="973"/>
      <c r="FTJ205" s="973"/>
      <c r="FTK205" s="973"/>
      <c r="FTL205" s="973"/>
      <c r="FTM205" s="973"/>
      <c r="FTN205" s="973"/>
      <c r="FTO205" s="973"/>
      <c r="FTP205" s="973"/>
      <c r="FTQ205" s="973"/>
      <c r="FTR205" s="973"/>
      <c r="FTS205" s="973"/>
      <c r="FTT205" s="973"/>
      <c r="FTU205" s="973"/>
      <c r="FTV205" s="973"/>
      <c r="FTW205" s="973"/>
      <c r="FTX205" s="973"/>
      <c r="FTY205" s="973"/>
      <c r="FTZ205" s="973"/>
      <c r="FUA205" s="973"/>
      <c r="FUB205" s="973"/>
      <c r="FUC205" s="973"/>
      <c r="FUD205" s="973"/>
      <c r="FUE205" s="973"/>
      <c r="FUF205" s="973"/>
      <c r="FUG205" s="973"/>
      <c r="FUH205" s="973"/>
      <c r="FUI205" s="973"/>
      <c r="FUJ205" s="973"/>
      <c r="FUK205" s="973"/>
      <c r="FUL205" s="973"/>
      <c r="FUM205" s="973"/>
      <c r="FUN205" s="973"/>
      <c r="FUO205" s="973"/>
      <c r="FUP205" s="973"/>
      <c r="FUQ205" s="973"/>
      <c r="FUR205" s="973"/>
      <c r="FUS205" s="973"/>
      <c r="FUT205" s="973"/>
      <c r="FUU205" s="973"/>
      <c r="FUV205" s="973"/>
      <c r="FUW205" s="973"/>
      <c r="FUX205" s="973"/>
      <c r="FUY205" s="973"/>
      <c r="FUZ205" s="973"/>
      <c r="FVA205" s="973"/>
      <c r="FVB205" s="973"/>
      <c r="FVC205" s="973"/>
      <c r="FVD205" s="973"/>
      <c r="FVE205" s="973"/>
      <c r="FVF205" s="973"/>
      <c r="FVG205" s="973"/>
      <c r="FVH205" s="973"/>
      <c r="FVI205" s="973"/>
      <c r="FVJ205" s="973"/>
      <c r="FVK205" s="973"/>
      <c r="FVL205" s="973"/>
      <c r="FVM205" s="973"/>
      <c r="FVN205" s="973"/>
      <c r="FVO205" s="973"/>
      <c r="FVP205" s="973"/>
      <c r="FVQ205" s="973"/>
      <c r="FVR205" s="973"/>
      <c r="FVS205" s="973"/>
      <c r="FVT205" s="973"/>
      <c r="FVU205" s="973"/>
      <c r="FVV205" s="973"/>
      <c r="FVW205" s="973"/>
      <c r="FVX205" s="973"/>
      <c r="FVY205" s="973"/>
      <c r="FVZ205" s="973"/>
      <c r="FWA205" s="973"/>
      <c r="FWB205" s="973"/>
      <c r="FWC205" s="973"/>
      <c r="FWD205" s="973"/>
      <c r="FWE205" s="973"/>
      <c r="FWF205" s="973"/>
      <c r="FWG205" s="973"/>
      <c r="FWH205" s="973"/>
      <c r="FWI205" s="973"/>
      <c r="FWJ205" s="973"/>
      <c r="FWK205" s="973"/>
      <c r="FWL205" s="973"/>
      <c r="FWM205" s="973"/>
      <c r="FWN205" s="973"/>
      <c r="FWO205" s="973"/>
      <c r="FWP205" s="973"/>
      <c r="FWQ205" s="973"/>
      <c r="FWR205" s="973"/>
      <c r="FWS205" s="973"/>
      <c r="FWT205" s="973"/>
      <c r="FWU205" s="973"/>
      <c r="FWV205" s="973"/>
      <c r="FWW205" s="973"/>
      <c r="FWX205" s="973"/>
      <c r="FWY205" s="973"/>
      <c r="FWZ205" s="973"/>
      <c r="FXA205" s="973"/>
      <c r="FXB205" s="973"/>
      <c r="FXC205" s="973"/>
      <c r="FXD205" s="973"/>
      <c r="FXE205" s="973"/>
      <c r="FXF205" s="973"/>
      <c r="FXG205" s="973"/>
      <c r="FXH205" s="973"/>
      <c r="FXI205" s="973"/>
      <c r="FXJ205" s="973"/>
      <c r="FXK205" s="973"/>
      <c r="FXL205" s="973"/>
      <c r="FXM205" s="973"/>
      <c r="FXN205" s="973"/>
      <c r="FXO205" s="973"/>
      <c r="FXP205" s="973"/>
      <c r="FXQ205" s="973"/>
      <c r="FXR205" s="973"/>
      <c r="FXS205" s="973"/>
      <c r="FXT205" s="973"/>
      <c r="FXU205" s="973"/>
      <c r="FXV205" s="973"/>
      <c r="FXW205" s="973"/>
      <c r="FXX205" s="973"/>
      <c r="FXY205" s="973"/>
      <c r="FXZ205" s="973"/>
      <c r="FYA205" s="973"/>
      <c r="FYB205" s="973"/>
      <c r="FYC205" s="973"/>
      <c r="FYD205" s="973"/>
      <c r="FYE205" s="973"/>
      <c r="FYF205" s="973"/>
      <c r="FYG205" s="973"/>
      <c r="FYH205" s="973"/>
      <c r="FYI205" s="973"/>
      <c r="FYJ205" s="973"/>
      <c r="FYK205" s="973"/>
      <c r="FYL205" s="973"/>
      <c r="FYM205" s="973"/>
      <c r="FYN205" s="973"/>
      <c r="FYO205" s="973"/>
      <c r="FYP205" s="973"/>
      <c r="FYQ205" s="973"/>
      <c r="FYR205" s="973"/>
      <c r="FYS205" s="973"/>
      <c r="FYT205" s="973"/>
      <c r="FYU205" s="973"/>
      <c r="FYV205" s="973"/>
      <c r="FYW205" s="973"/>
      <c r="FYX205" s="973"/>
      <c r="FYY205" s="973"/>
      <c r="FYZ205" s="973"/>
      <c r="FZA205" s="973"/>
      <c r="FZB205" s="973"/>
      <c r="FZC205" s="973"/>
      <c r="FZD205" s="973"/>
      <c r="FZE205" s="973"/>
      <c r="FZF205" s="973"/>
      <c r="FZG205" s="973"/>
      <c r="FZH205" s="973"/>
      <c r="FZI205" s="973"/>
      <c r="FZJ205" s="973"/>
      <c r="FZK205" s="973"/>
      <c r="FZL205" s="973"/>
      <c r="FZM205" s="973"/>
      <c r="FZN205" s="973"/>
      <c r="FZO205" s="973"/>
      <c r="FZP205" s="973"/>
      <c r="FZQ205" s="973"/>
      <c r="FZR205" s="973"/>
      <c r="FZS205" s="973"/>
      <c r="FZT205" s="973"/>
      <c r="FZU205" s="973"/>
      <c r="FZV205" s="973"/>
      <c r="FZW205" s="973"/>
      <c r="FZX205" s="973"/>
      <c r="FZY205" s="973"/>
      <c r="FZZ205" s="973"/>
      <c r="GAA205" s="973"/>
      <c r="GAB205" s="973"/>
      <c r="GAC205" s="973"/>
      <c r="GAD205" s="973"/>
      <c r="GAE205" s="973"/>
      <c r="GAF205" s="973"/>
      <c r="GAG205" s="973"/>
      <c r="GAH205" s="973"/>
      <c r="GAI205" s="973"/>
      <c r="GAJ205" s="973"/>
      <c r="GAK205" s="973"/>
      <c r="GAL205" s="973"/>
      <c r="GAM205" s="973"/>
      <c r="GAN205" s="973"/>
      <c r="GAO205" s="973"/>
      <c r="GAP205" s="973"/>
      <c r="GAQ205" s="973"/>
      <c r="GAR205" s="973"/>
      <c r="GAS205" s="973"/>
      <c r="GAT205" s="973"/>
      <c r="GAU205" s="973"/>
      <c r="GAV205" s="973"/>
      <c r="GAW205" s="973"/>
      <c r="GAX205" s="973"/>
      <c r="GAY205" s="973"/>
      <c r="GAZ205" s="973"/>
      <c r="GBA205" s="973"/>
      <c r="GBB205" s="973"/>
      <c r="GBC205" s="973"/>
      <c r="GBD205" s="973"/>
      <c r="GBE205" s="973"/>
      <c r="GBF205" s="973"/>
      <c r="GBG205" s="973"/>
      <c r="GBH205" s="973"/>
      <c r="GBI205" s="973"/>
      <c r="GBJ205" s="973"/>
      <c r="GBK205" s="973"/>
      <c r="GBL205" s="973"/>
      <c r="GBM205" s="973"/>
      <c r="GBN205" s="973"/>
      <c r="GBO205" s="973"/>
      <c r="GBP205" s="973"/>
      <c r="GBQ205" s="973"/>
      <c r="GBR205" s="973"/>
      <c r="GBS205" s="973"/>
      <c r="GBT205" s="973"/>
      <c r="GBU205" s="973"/>
      <c r="GBV205" s="973"/>
      <c r="GBW205" s="973"/>
      <c r="GBX205" s="973"/>
      <c r="GBY205" s="973"/>
      <c r="GBZ205" s="973"/>
      <c r="GCA205" s="973"/>
      <c r="GCB205" s="973"/>
      <c r="GCC205" s="973"/>
      <c r="GCD205" s="973"/>
      <c r="GCE205" s="973"/>
      <c r="GCF205" s="973"/>
      <c r="GCG205" s="973"/>
      <c r="GCH205" s="973"/>
      <c r="GCI205" s="973"/>
      <c r="GCJ205" s="973"/>
      <c r="GCK205" s="973"/>
      <c r="GCL205" s="973"/>
      <c r="GCM205" s="973"/>
      <c r="GCN205" s="973"/>
      <c r="GCO205" s="973"/>
      <c r="GCP205" s="973"/>
      <c r="GCQ205" s="973"/>
      <c r="GCR205" s="973"/>
      <c r="GCS205" s="973"/>
      <c r="GCT205" s="973"/>
      <c r="GCU205" s="973"/>
      <c r="GCV205" s="973"/>
      <c r="GCW205" s="973"/>
      <c r="GCX205" s="973"/>
      <c r="GCY205" s="973"/>
      <c r="GCZ205" s="973"/>
      <c r="GDA205" s="973"/>
      <c r="GDB205" s="973"/>
      <c r="GDC205" s="973"/>
      <c r="GDD205" s="973"/>
      <c r="GDE205" s="973"/>
      <c r="GDF205" s="973"/>
      <c r="GDG205" s="973"/>
      <c r="GDH205" s="973"/>
      <c r="GDI205" s="973"/>
      <c r="GDJ205" s="973"/>
      <c r="GDK205" s="973"/>
      <c r="GDL205" s="973"/>
      <c r="GDM205" s="973"/>
      <c r="GDN205" s="973"/>
      <c r="GDO205" s="973"/>
      <c r="GDP205" s="973"/>
      <c r="GDQ205" s="973"/>
      <c r="GDR205" s="973"/>
      <c r="GDS205" s="973"/>
      <c r="GDT205" s="973"/>
      <c r="GDU205" s="973"/>
      <c r="GDV205" s="973"/>
      <c r="GDW205" s="973"/>
      <c r="GDX205" s="973"/>
      <c r="GDY205" s="973"/>
      <c r="GDZ205" s="973"/>
      <c r="GEA205" s="973"/>
      <c r="GEB205" s="973"/>
      <c r="GEC205" s="973"/>
      <c r="GED205" s="973"/>
      <c r="GEE205" s="973"/>
      <c r="GEF205" s="973"/>
      <c r="GEG205" s="973"/>
      <c r="GEH205" s="973"/>
      <c r="GEI205" s="973"/>
      <c r="GEJ205" s="973"/>
      <c r="GEK205" s="973"/>
      <c r="GEL205" s="973"/>
      <c r="GEM205" s="973"/>
      <c r="GEN205" s="973"/>
      <c r="GEO205" s="973"/>
      <c r="GEP205" s="973"/>
      <c r="GEQ205" s="973"/>
      <c r="GER205" s="973"/>
      <c r="GES205" s="973"/>
      <c r="GET205" s="973"/>
      <c r="GEU205" s="973"/>
      <c r="GEV205" s="973"/>
      <c r="GEW205" s="973"/>
      <c r="GEX205" s="973"/>
      <c r="GEY205" s="973"/>
      <c r="GEZ205" s="973"/>
      <c r="GFA205" s="973"/>
      <c r="GFB205" s="973"/>
      <c r="GFC205" s="973"/>
      <c r="GFD205" s="973"/>
      <c r="GFE205" s="973"/>
      <c r="GFF205" s="973"/>
      <c r="GFG205" s="973"/>
      <c r="GFH205" s="973"/>
      <c r="GFI205" s="973"/>
      <c r="GFJ205" s="973"/>
      <c r="GFK205" s="973"/>
      <c r="GFL205" s="973"/>
      <c r="GFM205" s="973"/>
      <c r="GFN205" s="973"/>
      <c r="GFO205" s="973"/>
      <c r="GFP205" s="973"/>
      <c r="GFQ205" s="973"/>
      <c r="GFR205" s="973"/>
      <c r="GFS205" s="973"/>
      <c r="GFT205" s="973"/>
      <c r="GFU205" s="973"/>
      <c r="GFV205" s="973"/>
      <c r="GFW205" s="973"/>
      <c r="GFX205" s="973"/>
      <c r="GFY205" s="973"/>
      <c r="GFZ205" s="973"/>
      <c r="GGA205" s="973"/>
      <c r="GGB205" s="973"/>
      <c r="GGC205" s="973"/>
      <c r="GGD205" s="973"/>
      <c r="GGE205" s="973"/>
      <c r="GGF205" s="973"/>
      <c r="GGG205" s="973"/>
      <c r="GGH205" s="973"/>
      <c r="GGI205" s="973"/>
      <c r="GGJ205" s="973"/>
      <c r="GGK205" s="973"/>
      <c r="GGL205" s="973"/>
      <c r="GGM205" s="973"/>
      <c r="GGN205" s="973"/>
      <c r="GGO205" s="973"/>
      <c r="GGP205" s="973"/>
      <c r="GGQ205" s="973"/>
      <c r="GGR205" s="973"/>
      <c r="GGS205" s="973"/>
      <c r="GGT205" s="973"/>
      <c r="GGU205" s="973"/>
      <c r="GGV205" s="973"/>
      <c r="GGW205" s="973"/>
      <c r="GGX205" s="973"/>
      <c r="GGY205" s="973"/>
      <c r="GGZ205" s="973"/>
      <c r="GHA205" s="973"/>
      <c r="GHB205" s="973"/>
      <c r="GHC205" s="973"/>
      <c r="GHD205" s="973"/>
      <c r="GHE205" s="973"/>
      <c r="GHF205" s="973"/>
      <c r="GHG205" s="973"/>
      <c r="GHH205" s="973"/>
      <c r="GHI205" s="973"/>
      <c r="GHJ205" s="973"/>
      <c r="GHK205" s="973"/>
      <c r="GHL205" s="973"/>
      <c r="GHM205" s="973"/>
      <c r="GHN205" s="973"/>
      <c r="GHO205" s="973"/>
      <c r="GHP205" s="973"/>
      <c r="GHQ205" s="973"/>
      <c r="GHR205" s="973"/>
      <c r="GHS205" s="973"/>
      <c r="GHT205" s="973"/>
      <c r="GHU205" s="973"/>
      <c r="GHV205" s="973"/>
      <c r="GHW205" s="973"/>
      <c r="GHX205" s="973"/>
      <c r="GHY205" s="973"/>
      <c r="GHZ205" s="973"/>
      <c r="GIA205" s="973"/>
      <c r="GIB205" s="973"/>
      <c r="GIC205" s="973"/>
      <c r="GID205" s="973"/>
      <c r="GIE205" s="973"/>
      <c r="GIF205" s="973"/>
      <c r="GIG205" s="973"/>
      <c r="GIH205" s="973"/>
      <c r="GII205" s="973"/>
      <c r="GIJ205" s="973"/>
      <c r="GIK205" s="973"/>
      <c r="GIL205" s="973"/>
      <c r="GIM205" s="973"/>
      <c r="GIN205" s="973"/>
      <c r="GIO205" s="973"/>
      <c r="GIP205" s="973"/>
      <c r="GIQ205" s="973"/>
      <c r="GIR205" s="973"/>
      <c r="GIS205" s="973"/>
      <c r="GIT205" s="973"/>
      <c r="GIU205" s="973"/>
      <c r="GIV205" s="973"/>
      <c r="GIW205" s="973"/>
      <c r="GIX205" s="973"/>
      <c r="GIY205" s="973"/>
      <c r="GIZ205" s="973"/>
      <c r="GJA205" s="973"/>
      <c r="GJB205" s="973"/>
      <c r="GJC205" s="973"/>
      <c r="GJD205" s="973"/>
      <c r="GJE205" s="973"/>
      <c r="GJF205" s="973"/>
      <c r="GJG205" s="973"/>
      <c r="GJH205" s="973"/>
      <c r="GJI205" s="973"/>
      <c r="GJJ205" s="973"/>
      <c r="GJK205" s="973"/>
      <c r="GJL205" s="973"/>
      <c r="GJM205" s="973"/>
      <c r="GJN205" s="973"/>
      <c r="GJO205" s="973"/>
      <c r="GJP205" s="973"/>
      <c r="GJQ205" s="973"/>
      <c r="GJR205" s="973"/>
      <c r="GJS205" s="973"/>
      <c r="GJT205" s="973"/>
      <c r="GJU205" s="973"/>
      <c r="GJV205" s="973"/>
      <c r="GJW205" s="973"/>
      <c r="GJX205" s="973"/>
      <c r="GJY205" s="973"/>
      <c r="GJZ205" s="973"/>
      <c r="GKA205" s="973"/>
      <c r="GKB205" s="973"/>
      <c r="GKC205" s="973"/>
      <c r="GKD205" s="973"/>
      <c r="GKE205" s="973"/>
      <c r="GKF205" s="973"/>
      <c r="GKG205" s="973"/>
      <c r="GKH205" s="973"/>
      <c r="GKI205" s="973"/>
      <c r="GKJ205" s="973"/>
      <c r="GKK205" s="973"/>
      <c r="GKL205" s="973"/>
      <c r="GKM205" s="973"/>
      <c r="GKN205" s="973"/>
      <c r="GKO205" s="973"/>
      <c r="GKP205" s="973"/>
      <c r="GKQ205" s="973"/>
      <c r="GKR205" s="973"/>
      <c r="GKS205" s="973"/>
      <c r="GKT205" s="973"/>
      <c r="GKU205" s="973"/>
      <c r="GKV205" s="973"/>
      <c r="GKW205" s="973"/>
      <c r="GKX205" s="973"/>
      <c r="GKY205" s="973"/>
      <c r="GKZ205" s="973"/>
      <c r="GLA205" s="973"/>
      <c r="GLB205" s="973"/>
      <c r="GLC205" s="973"/>
      <c r="GLD205" s="973"/>
      <c r="GLE205" s="973"/>
      <c r="GLF205" s="973"/>
      <c r="GLG205" s="973"/>
      <c r="GLH205" s="973"/>
      <c r="GLI205" s="973"/>
      <c r="GLJ205" s="973"/>
      <c r="GLK205" s="973"/>
      <c r="GLL205" s="973"/>
      <c r="GLM205" s="973"/>
      <c r="GLN205" s="973"/>
      <c r="GLO205" s="973"/>
      <c r="GLP205" s="973"/>
      <c r="GLQ205" s="973"/>
      <c r="GLR205" s="973"/>
      <c r="GLS205" s="973"/>
      <c r="GLT205" s="973"/>
      <c r="GLU205" s="973"/>
      <c r="GLV205" s="973"/>
      <c r="GLW205" s="973"/>
      <c r="GLX205" s="973"/>
      <c r="GLY205" s="973"/>
      <c r="GLZ205" s="973"/>
      <c r="GMA205" s="973"/>
      <c r="GMB205" s="973"/>
      <c r="GMC205" s="973"/>
      <c r="GMD205" s="973"/>
      <c r="GME205" s="973"/>
      <c r="GMF205" s="973"/>
      <c r="GMG205" s="973"/>
      <c r="GMH205" s="973"/>
      <c r="GMI205" s="973"/>
      <c r="GMJ205" s="973"/>
      <c r="GMK205" s="973"/>
      <c r="GML205" s="973"/>
      <c r="GMM205" s="973"/>
      <c r="GMN205" s="973"/>
      <c r="GMO205" s="973"/>
      <c r="GMP205" s="973"/>
      <c r="GMQ205" s="973"/>
      <c r="GMR205" s="973"/>
      <c r="GMS205" s="973"/>
      <c r="GMT205" s="973"/>
      <c r="GMU205" s="973"/>
      <c r="GMV205" s="973"/>
      <c r="GMW205" s="973"/>
      <c r="GMX205" s="973"/>
      <c r="GMY205" s="973"/>
      <c r="GMZ205" s="973"/>
      <c r="GNA205" s="973"/>
      <c r="GNB205" s="973"/>
      <c r="GNC205" s="973"/>
      <c r="GND205" s="973"/>
      <c r="GNE205" s="973"/>
      <c r="GNF205" s="973"/>
      <c r="GNG205" s="973"/>
      <c r="GNH205" s="973"/>
      <c r="GNI205" s="973"/>
      <c r="GNJ205" s="973"/>
      <c r="GNK205" s="973"/>
      <c r="GNL205" s="973"/>
      <c r="GNM205" s="973"/>
      <c r="GNN205" s="973"/>
      <c r="GNO205" s="973"/>
      <c r="GNP205" s="973"/>
      <c r="GNQ205" s="973"/>
      <c r="GNR205" s="973"/>
      <c r="GNS205" s="973"/>
      <c r="GNT205" s="973"/>
      <c r="GNU205" s="973"/>
      <c r="GNV205" s="973"/>
      <c r="GNW205" s="973"/>
      <c r="GNX205" s="973"/>
      <c r="GNY205" s="973"/>
      <c r="GNZ205" s="973"/>
      <c r="GOA205" s="973"/>
      <c r="GOB205" s="973"/>
      <c r="GOC205" s="973"/>
      <c r="GOD205" s="973"/>
      <c r="GOE205" s="973"/>
      <c r="GOF205" s="973"/>
      <c r="GOG205" s="973"/>
      <c r="GOH205" s="973"/>
      <c r="GOI205" s="973"/>
      <c r="GOJ205" s="973"/>
      <c r="GOK205" s="973"/>
      <c r="GOL205" s="973"/>
      <c r="GOM205" s="973"/>
      <c r="GON205" s="973"/>
      <c r="GOO205" s="973"/>
      <c r="GOP205" s="973"/>
      <c r="GOQ205" s="973"/>
      <c r="GOR205" s="973"/>
      <c r="GOS205" s="973"/>
      <c r="GOT205" s="973"/>
      <c r="GOU205" s="973"/>
      <c r="GOV205" s="973"/>
      <c r="GOW205" s="973"/>
      <c r="GOX205" s="973"/>
      <c r="GOY205" s="973"/>
      <c r="GOZ205" s="973"/>
      <c r="GPA205" s="973"/>
      <c r="GPB205" s="973"/>
      <c r="GPC205" s="973"/>
      <c r="GPD205" s="973"/>
      <c r="GPE205" s="973"/>
      <c r="GPF205" s="973"/>
      <c r="GPG205" s="973"/>
      <c r="GPH205" s="973"/>
      <c r="GPI205" s="973"/>
      <c r="GPJ205" s="973"/>
      <c r="GPK205" s="973"/>
      <c r="GPL205" s="973"/>
      <c r="GPM205" s="973"/>
      <c r="GPN205" s="973"/>
      <c r="GPO205" s="973"/>
      <c r="GPP205" s="973"/>
      <c r="GPQ205" s="973"/>
      <c r="GPR205" s="973"/>
      <c r="GPS205" s="973"/>
      <c r="GPT205" s="973"/>
      <c r="GPU205" s="973"/>
      <c r="GPV205" s="973"/>
      <c r="GPW205" s="973"/>
      <c r="GPX205" s="973"/>
      <c r="GPY205" s="973"/>
      <c r="GPZ205" s="973"/>
      <c r="GQA205" s="973"/>
      <c r="GQB205" s="973"/>
      <c r="GQC205" s="973"/>
      <c r="GQD205" s="973"/>
      <c r="GQE205" s="973"/>
      <c r="GQF205" s="973"/>
      <c r="GQG205" s="973"/>
      <c r="GQH205" s="973"/>
      <c r="GQI205" s="973"/>
      <c r="GQJ205" s="973"/>
      <c r="GQK205" s="973"/>
      <c r="GQL205" s="973"/>
      <c r="GQM205" s="973"/>
      <c r="GQN205" s="973"/>
      <c r="GQO205" s="973"/>
      <c r="GQP205" s="973"/>
      <c r="GQQ205" s="973"/>
      <c r="GQR205" s="973"/>
      <c r="GQS205" s="973"/>
      <c r="GQT205" s="973"/>
      <c r="GQU205" s="973"/>
      <c r="GQV205" s="973"/>
      <c r="GQW205" s="973"/>
      <c r="GQX205" s="973"/>
      <c r="GQY205" s="973"/>
      <c r="GQZ205" s="973"/>
      <c r="GRA205" s="973"/>
      <c r="GRB205" s="973"/>
      <c r="GRC205" s="973"/>
      <c r="GRD205" s="973"/>
      <c r="GRE205" s="973"/>
      <c r="GRF205" s="973"/>
      <c r="GRG205" s="973"/>
      <c r="GRH205" s="973"/>
      <c r="GRI205" s="973"/>
      <c r="GRJ205" s="973"/>
      <c r="GRK205" s="973"/>
      <c r="GRL205" s="973"/>
      <c r="GRM205" s="973"/>
      <c r="GRN205" s="973"/>
      <c r="GRO205" s="973"/>
      <c r="GRP205" s="973"/>
      <c r="GRQ205" s="973"/>
      <c r="GRR205" s="973"/>
      <c r="GRS205" s="973"/>
      <c r="GRT205" s="973"/>
      <c r="GRU205" s="973"/>
      <c r="GRV205" s="973"/>
      <c r="GRW205" s="973"/>
      <c r="GRX205" s="973"/>
      <c r="GRY205" s="973"/>
      <c r="GRZ205" s="973"/>
      <c r="GSA205" s="973"/>
      <c r="GSB205" s="973"/>
      <c r="GSC205" s="973"/>
      <c r="GSD205" s="973"/>
      <c r="GSE205" s="973"/>
      <c r="GSF205" s="973"/>
      <c r="GSG205" s="973"/>
      <c r="GSH205" s="973"/>
      <c r="GSI205" s="973"/>
      <c r="GSJ205" s="973"/>
      <c r="GSK205" s="973"/>
      <c r="GSL205" s="973"/>
      <c r="GSM205" s="973"/>
      <c r="GSN205" s="973"/>
      <c r="GSO205" s="973"/>
      <c r="GSP205" s="973"/>
      <c r="GSQ205" s="973"/>
      <c r="GSR205" s="973"/>
      <c r="GSS205" s="973"/>
      <c r="GST205" s="973"/>
      <c r="GSU205" s="973"/>
      <c r="GSV205" s="973"/>
      <c r="GSW205" s="973"/>
      <c r="GSX205" s="973"/>
      <c r="GSY205" s="973"/>
      <c r="GSZ205" s="973"/>
      <c r="GTA205" s="973"/>
      <c r="GTB205" s="973"/>
      <c r="GTC205" s="973"/>
      <c r="GTD205" s="973"/>
      <c r="GTE205" s="973"/>
      <c r="GTF205" s="973"/>
      <c r="GTG205" s="973"/>
      <c r="GTH205" s="973"/>
      <c r="GTI205" s="973"/>
      <c r="GTJ205" s="973"/>
      <c r="GTK205" s="973"/>
      <c r="GTL205" s="973"/>
      <c r="GTM205" s="973"/>
      <c r="GTN205" s="973"/>
      <c r="GTO205" s="973"/>
      <c r="GTP205" s="973"/>
      <c r="GTQ205" s="973"/>
      <c r="GTR205" s="973"/>
      <c r="GTS205" s="973"/>
      <c r="GTT205" s="973"/>
      <c r="GTU205" s="973"/>
      <c r="GTV205" s="973"/>
      <c r="GTW205" s="973"/>
      <c r="GTX205" s="973"/>
      <c r="GTY205" s="973"/>
      <c r="GTZ205" s="973"/>
      <c r="GUA205" s="973"/>
      <c r="GUB205" s="973"/>
      <c r="GUC205" s="973"/>
      <c r="GUD205" s="973"/>
      <c r="GUE205" s="973"/>
      <c r="GUF205" s="973"/>
      <c r="GUG205" s="973"/>
      <c r="GUH205" s="973"/>
      <c r="GUI205" s="973"/>
      <c r="GUJ205" s="973"/>
      <c r="GUK205" s="973"/>
      <c r="GUL205" s="973"/>
      <c r="GUM205" s="973"/>
      <c r="GUN205" s="973"/>
      <c r="GUO205" s="973"/>
      <c r="GUP205" s="973"/>
      <c r="GUQ205" s="973"/>
      <c r="GUR205" s="973"/>
      <c r="GUS205" s="973"/>
      <c r="GUT205" s="973"/>
      <c r="GUU205" s="973"/>
      <c r="GUV205" s="973"/>
      <c r="GUW205" s="973"/>
      <c r="GUX205" s="973"/>
      <c r="GUY205" s="973"/>
      <c r="GUZ205" s="973"/>
      <c r="GVA205" s="973"/>
      <c r="GVB205" s="973"/>
      <c r="GVC205" s="973"/>
      <c r="GVD205" s="973"/>
      <c r="GVE205" s="973"/>
      <c r="GVF205" s="973"/>
      <c r="GVG205" s="973"/>
      <c r="GVH205" s="973"/>
      <c r="GVI205" s="973"/>
      <c r="GVJ205" s="973"/>
      <c r="GVK205" s="973"/>
      <c r="GVL205" s="973"/>
      <c r="GVM205" s="973"/>
      <c r="GVN205" s="973"/>
      <c r="GVO205" s="973"/>
      <c r="GVP205" s="973"/>
      <c r="GVQ205" s="973"/>
      <c r="GVR205" s="973"/>
      <c r="GVS205" s="973"/>
      <c r="GVT205" s="973"/>
      <c r="GVU205" s="973"/>
      <c r="GVV205" s="973"/>
      <c r="GVW205" s="973"/>
      <c r="GVX205" s="973"/>
      <c r="GVY205" s="973"/>
      <c r="GVZ205" s="973"/>
      <c r="GWA205" s="973"/>
      <c r="GWB205" s="973"/>
      <c r="GWC205" s="973"/>
      <c r="GWD205" s="973"/>
      <c r="GWE205" s="973"/>
      <c r="GWF205" s="973"/>
      <c r="GWG205" s="973"/>
      <c r="GWH205" s="973"/>
      <c r="GWI205" s="973"/>
      <c r="GWJ205" s="973"/>
      <c r="GWK205" s="973"/>
      <c r="GWL205" s="973"/>
      <c r="GWM205" s="973"/>
      <c r="GWN205" s="973"/>
      <c r="GWO205" s="973"/>
      <c r="GWP205" s="973"/>
      <c r="GWQ205" s="973"/>
      <c r="GWR205" s="973"/>
      <c r="GWS205" s="973"/>
      <c r="GWT205" s="973"/>
      <c r="GWU205" s="973"/>
      <c r="GWV205" s="973"/>
      <c r="GWW205" s="973"/>
      <c r="GWX205" s="973"/>
      <c r="GWY205" s="973"/>
      <c r="GWZ205" s="973"/>
      <c r="GXA205" s="973"/>
      <c r="GXB205" s="973"/>
      <c r="GXC205" s="973"/>
      <c r="GXD205" s="973"/>
      <c r="GXE205" s="973"/>
      <c r="GXF205" s="973"/>
      <c r="GXG205" s="973"/>
      <c r="GXH205" s="973"/>
      <c r="GXI205" s="973"/>
      <c r="GXJ205" s="973"/>
      <c r="GXK205" s="973"/>
      <c r="GXL205" s="973"/>
      <c r="GXM205" s="973"/>
      <c r="GXN205" s="973"/>
      <c r="GXO205" s="973"/>
      <c r="GXP205" s="973"/>
      <c r="GXQ205" s="973"/>
      <c r="GXR205" s="973"/>
      <c r="GXS205" s="973"/>
      <c r="GXT205" s="973"/>
      <c r="GXU205" s="973"/>
      <c r="GXV205" s="973"/>
      <c r="GXW205" s="973"/>
      <c r="GXX205" s="973"/>
      <c r="GXY205" s="973"/>
      <c r="GXZ205" s="973"/>
      <c r="GYA205" s="973"/>
      <c r="GYB205" s="973"/>
      <c r="GYC205" s="973"/>
      <c r="GYD205" s="973"/>
      <c r="GYE205" s="973"/>
      <c r="GYF205" s="973"/>
      <c r="GYG205" s="973"/>
      <c r="GYH205" s="973"/>
      <c r="GYI205" s="973"/>
      <c r="GYJ205" s="973"/>
      <c r="GYK205" s="973"/>
      <c r="GYL205" s="973"/>
      <c r="GYM205" s="973"/>
      <c r="GYN205" s="973"/>
      <c r="GYO205" s="973"/>
      <c r="GYP205" s="973"/>
      <c r="GYQ205" s="973"/>
      <c r="GYR205" s="973"/>
      <c r="GYS205" s="973"/>
      <c r="GYT205" s="973"/>
      <c r="GYU205" s="973"/>
      <c r="GYV205" s="973"/>
      <c r="GYW205" s="973"/>
      <c r="GYX205" s="973"/>
      <c r="GYY205" s="973"/>
      <c r="GYZ205" s="973"/>
      <c r="GZA205" s="973"/>
      <c r="GZB205" s="973"/>
      <c r="GZC205" s="973"/>
      <c r="GZD205" s="973"/>
      <c r="GZE205" s="973"/>
      <c r="GZF205" s="973"/>
      <c r="GZG205" s="973"/>
      <c r="GZH205" s="973"/>
      <c r="GZI205" s="973"/>
      <c r="GZJ205" s="973"/>
      <c r="GZK205" s="973"/>
      <c r="GZL205" s="973"/>
      <c r="GZM205" s="973"/>
      <c r="GZN205" s="973"/>
      <c r="GZO205" s="973"/>
      <c r="GZP205" s="973"/>
      <c r="GZQ205" s="973"/>
      <c r="GZR205" s="973"/>
      <c r="GZS205" s="973"/>
      <c r="GZT205" s="973"/>
      <c r="GZU205" s="973"/>
      <c r="GZV205" s="973"/>
      <c r="GZW205" s="973"/>
      <c r="GZX205" s="973"/>
      <c r="GZY205" s="973"/>
      <c r="GZZ205" s="973"/>
      <c r="HAA205" s="973"/>
      <c r="HAB205" s="973"/>
      <c r="HAC205" s="973"/>
      <c r="HAD205" s="973"/>
      <c r="HAE205" s="973"/>
      <c r="HAF205" s="973"/>
      <c r="HAG205" s="973"/>
      <c r="HAH205" s="973"/>
      <c r="HAI205" s="973"/>
      <c r="HAJ205" s="973"/>
      <c r="HAK205" s="973"/>
      <c r="HAL205" s="973"/>
      <c r="HAM205" s="973"/>
      <c r="HAN205" s="973"/>
      <c r="HAO205" s="973"/>
      <c r="HAP205" s="973"/>
      <c r="HAQ205" s="973"/>
      <c r="HAR205" s="973"/>
      <c r="HAS205" s="973"/>
      <c r="HAT205" s="973"/>
      <c r="HAU205" s="973"/>
      <c r="HAV205" s="973"/>
      <c r="HAW205" s="973"/>
      <c r="HAX205" s="973"/>
      <c r="HAY205" s="973"/>
      <c r="HAZ205" s="973"/>
      <c r="HBA205" s="973"/>
      <c r="HBB205" s="973"/>
      <c r="HBC205" s="973"/>
      <c r="HBD205" s="973"/>
      <c r="HBE205" s="973"/>
      <c r="HBF205" s="973"/>
      <c r="HBG205" s="973"/>
      <c r="HBH205" s="973"/>
      <c r="HBI205" s="973"/>
      <c r="HBJ205" s="973"/>
      <c r="HBK205" s="973"/>
      <c r="HBL205" s="973"/>
      <c r="HBM205" s="973"/>
      <c r="HBN205" s="973"/>
      <c r="HBO205" s="973"/>
      <c r="HBP205" s="973"/>
      <c r="HBQ205" s="973"/>
      <c r="HBR205" s="973"/>
      <c r="HBS205" s="973"/>
      <c r="HBT205" s="973"/>
      <c r="HBU205" s="973"/>
      <c r="HBV205" s="973"/>
      <c r="HBW205" s="973"/>
      <c r="HBX205" s="973"/>
      <c r="HBY205" s="973"/>
      <c r="HBZ205" s="973"/>
      <c r="HCA205" s="973"/>
      <c r="HCB205" s="973"/>
      <c r="HCC205" s="973"/>
      <c r="HCD205" s="973"/>
      <c r="HCE205" s="973"/>
      <c r="HCF205" s="973"/>
      <c r="HCG205" s="973"/>
      <c r="HCH205" s="973"/>
      <c r="HCI205" s="973"/>
      <c r="HCJ205" s="973"/>
      <c r="HCK205" s="973"/>
      <c r="HCL205" s="973"/>
      <c r="HCM205" s="973"/>
      <c r="HCN205" s="973"/>
      <c r="HCO205" s="973"/>
      <c r="HCP205" s="973"/>
      <c r="HCQ205" s="973"/>
      <c r="HCR205" s="973"/>
      <c r="HCS205" s="973"/>
      <c r="HCT205" s="973"/>
      <c r="HCU205" s="973"/>
      <c r="HCV205" s="973"/>
      <c r="HCW205" s="973"/>
      <c r="HCX205" s="973"/>
      <c r="HCY205" s="973"/>
      <c r="HCZ205" s="973"/>
      <c r="HDA205" s="973"/>
      <c r="HDB205" s="973"/>
      <c r="HDC205" s="973"/>
      <c r="HDD205" s="973"/>
      <c r="HDE205" s="973"/>
      <c r="HDF205" s="973"/>
      <c r="HDG205" s="973"/>
      <c r="HDH205" s="973"/>
      <c r="HDI205" s="973"/>
      <c r="HDJ205" s="973"/>
      <c r="HDK205" s="973"/>
      <c r="HDL205" s="973"/>
      <c r="HDM205" s="973"/>
      <c r="HDN205" s="973"/>
      <c r="HDO205" s="973"/>
      <c r="HDP205" s="973"/>
      <c r="HDQ205" s="973"/>
      <c r="HDR205" s="973"/>
      <c r="HDS205" s="973"/>
      <c r="HDT205" s="973"/>
      <c r="HDU205" s="973"/>
      <c r="HDV205" s="973"/>
      <c r="HDW205" s="973"/>
      <c r="HDX205" s="973"/>
      <c r="HDY205" s="973"/>
      <c r="HDZ205" s="973"/>
      <c r="HEA205" s="973"/>
      <c r="HEB205" s="973"/>
      <c r="HEC205" s="973"/>
      <c r="HED205" s="973"/>
      <c r="HEE205" s="973"/>
      <c r="HEF205" s="973"/>
      <c r="HEG205" s="973"/>
      <c r="HEH205" s="973"/>
      <c r="HEI205" s="973"/>
      <c r="HEJ205" s="973"/>
      <c r="HEK205" s="973"/>
      <c r="HEL205" s="973"/>
      <c r="HEM205" s="973"/>
      <c r="HEN205" s="973"/>
      <c r="HEO205" s="973"/>
      <c r="HEP205" s="973"/>
      <c r="HEQ205" s="973"/>
      <c r="HER205" s="973"/>
      <c r="HES205" s="973"/>
      <c r="HET205" s="973"/>
      <c r="HEU205" s="973"/>
      <c r="HEV205" s="973"/>
      <c r="HEW205" s="973"/>
      <c r="HEX205" s="973"/>
      <c r="HEY205" s="973"/>
      <c r="HEZ205" s="973"/>
      <c r="HFA205" s="973"/>
      <c r="HFB205" s="973"/>
      <c r="HFC205" s="973"/>
      <c r="HFD205" s="973"/>
      <c r="HFE205" s="973"/>
      <c r="HFF205" s="973"/>
      <c r="HFG205" s="973"/>
      <c r="HFH205" s="973"/>
      <c r="HFI205" s="973"/>
      <c r="HFJ205" s="973"/>
      <c r="HFK205" s="973"/>
      <c r="HFL205" s="973"/>
      <c r="HFM205" s="973"/>
      <c r="HFN205" s="973"/>
      <c r="HFO205" s="973"/>
      <c r="HFP205" s="973"/>
      <c r="HFQ205" s="973"/>
      <c r="HFR205" s="973"/>
      <c r="HFS205" s="973"/>
      <c r="HFT205" s="973"/>
      <c r="HFU205" s="973"/>
      <c r="HFV205" s="973"/>
      <c r="HFW205" s="973"/>
      <c r="HFX205" s="973"/>
      <c r="HFY205" s="973"/>
      <c r="HFZ205" s="973"/>
      <c r="HGA205" s="973"/>
      <c r="HGB205" s="973"/>
      <c r="HGC205" s="973"/>
      <c r="HGD205" s="973"/>
      <c r="HGE205" s="973"/>
      <c r="HGF205" s="973"/>
      <c r="HGG205" s="973"/>
      <c r="HGH205" s="973"/>
      <c r="HGI205" s="973"/>
      <c r="HGJ205" s="973"/>
      <c r="HGK205" s="973"/>
      <c r="HGL205" s="973"/>
      <c r="HGM205" s="973"/>
      <c r="HGN205" s="973"/>
      <c r="HGO205" s="973"/>
      <c r="HGP205" s="973"/>
      <c r="HGQ205" s="973"/>
      <c r="HGR205" s="973"/>
      <c r="HGS205" s="973"/>
      <c r="HGT205" s="973"/>
      <c r="HGU205" s="973"/>
      <c r="HGV205" s="973"/>
      <c r="HGW205" s="973"/>
      <c r="HGX205" s="973"/>
      <c r="HGY205" s="973"/>
      <c r="HGZ205" s="973"/>
      <c r="HHA205" s="973"/>
      <c r="HHB205" s="973"/>
      <c r="HHC205" s="973"/>
      <c r="HHD205" s="973"/>
      <c r="HHE205" s="973"/>
      <c r="HHF205" s="973"/>
      <c r="HHG205" s="973"/>
      <c r="HHH205" s="973"/>
      <c r="HHI205" s="973"/>
      <c r="HHJ205" s="973"/>
      <c r="HHK205" s="973"/>
      <c r="HHL205" s="973"/>
      <c r="HHM205" s="973"/>
      <c r="HHN205" s="973"/>
      <c r="HHO205" s="973"/>
      <c r="HHP205" s="973"/>
      <c r="HHQ205" s="973"/>
      <c r="HHR205" s="973"/>
      <c r="HHS205" s="973"/>
      <c r="HHT205" s="973"/>
      <c r="HHU205" s="973"/>
      <c r="HHV205" s="973"/>
      <c r="HHW205" s="973"/>
      <c r="HHX205" s="973"/>
      <c r="HHY205" s="973"/>
      <c r="HHZ205" s="973"/>
      <c r="HIA205" s="973"/>
      <c r="HIB205" s="973"/>
      <c r="HIC205" s="973"/>
      <c r="HID205" s="973"/>
      <c r="HIE205" s="973"/>
      <c r="HIF205" s="973"/>
      <c r="HIG205" s="973"/>
      <c r="HIH205" s="973"/>
      <c r="HII205" s="973"/>
      <c r="HIJ205" s="973"/>
      <c r="HIK205" s="973"/>
      <c r="HIL205" s="973"/>
      <c r="HIM205" s="973"/>
      <c r="HIN205" s="973"/>
      <c r="HIO205" s="973"/>
      <c r="HIP205" s="973"/>
      <c r="HIQ205" s="973"/>
      <c r="HIR205" s="973"/>
      <c r="HIS205" s="973"/>
      <c r="HIT205" s="973"/>
      <c r="HIU205" s="973"/>
      <c r="HIV205" s="973"/>
      <c r="HIW205" s="973"/>
      <c r="HIX205" s="973"/>
      <c r="HIY205" s="973"/>
      <c r="HIZ205" s="973"/>
      <c r="HJA205" s="973"/>
      <c r="HJB205" s="973"/>
      <c r="HJC205" s="973"/>
      <c r="HJD205" s="973"/>
      <c r="HJE205" s="973"/>
      <c r="HJF205" s="973"/>
      <c r="HJG205" s="973"/>
      <c r="HJH205" s="973"/>
      <c r="HJI205" s="973"/>
      <c r="HJJ205" s="973"/>
      <c r="HJK205" s="973"/>
      <c r="HJL205" s="973"/>
      <c r="HJM205" s="973"/>
      <c r="HJN205" s="973"/>
      <c r="HJO205" s="973"/>
      <c r="HJP205" s="973"/>
      <c r="HJQ205" s="973"/>
      <c r="HJR205" s="973"/>
      <c r="HJS205" s="973"/>
      <c r="HJT205" s="973"/>
      <c r="HJU205" s="973"/>
      <c r="HJV205" s="973"/>
      <c r="HJW205" s="973"/>
      <c r="HJX205" s="973"/>
      <c r="HJY205" s="973"/>
      <c r="HJZ205" s="973"/>
      <c r="HKA205" s="973"/>
      <c r="HKB205" s="973"/>
      <c r="HKC205" s="973"/>
      <c r="HKD205" s="973"/>
      <c r="HKE205" s="973"/>
      <c r="HKF205" s="973"/>
      <c r="HKG205" s="973"/>
      <c r="HKH205" s="973"/>
      <c r="HKI205" s="973"/>
      <c r="HKJ205" s="973"/>
      <c r="HKK205" s="973"/>
      <c r="HKL205" s="973"/>
      <c r="HKM205" s="973"/>
      <c r="HKN205" s="973"/>
      <c r="HKO205" s="973"/>
      <c r="HKP205" s="973"/>
      <c r="HKQ205" s="973"/>
      <c r="HKR205" s="973"/>
      <c r="HKS205" s="973"/>
      <c r="HKT205" s="973"/>
      <c r="HKU205" s="973"/>
      <c r="HKV205" s="973"/>
      <c r="HKW205" s="973"/>
      <c r="HKX205" s="973"/>
      <c r="HKY205" s="973"/>
      <c r="HKZ205" s="973"/>
      <c r="HLA205" s="973"/>
      <c r="HLB205" s="973"/>
      <c r="HLC205" s="973"/>
      <c r="HLD205" s="973"/>
      <c r="HLE205" s="973"/>
      <c r="HLF205" s="973"/>
      <c r="HLG205" s="973"/>
      <c r="HLH205" s="973"/>
      <c r="HLI205" s="973"/>
      <c r="HLJ205" s="973"/>
      <c r="HLK205" s="973"/>
      <c r="HLL205" s="973"/>
      <c r="HLM205" s="973"/>
      <c r="HLN205" s="973"/>
      <c r="HLO205" s="973"/>
      <c r="HLP205" s="973"/>
      <c r="HLQ205" s="973"/>
      <c r="HLR205" s="973"/>
      <c r="HLS205" s="973"/>
      <c r="HLT205" s="973"/>
      <c r="HLU205" s="973"/>
      <c r="HLV205" s="973"/>
      <c r="HLW205" s="973"/>
      <c r="HLX205" s="973"/>
      <c r="HLY205" s="973"/>
      <c r="HLZ205" s="973"/>
      <c r="HMA205" s="973"/>
      <c r="HMB205" s="973"/>
      <c r="HMC205" s="973"/>
      <c r="HMD205" s="973"/>
      <c r="HME205" s="973"/>
      <c r="HMF205" s="973"/>
      <c r="HMG205" s="973"/>
      <c r="HMH205" s="973"/>
      <c r="HMI205" s="973"/>
      <c r="HMJ205" s="973"/>
      <c r="HMK205" s="973"/>
      <c r="HML205" s="973"/>
      <c r="HMM205" s="973"/>
      <c r="HMN205" s="973"/>
      <c r="HMO205" s="973"/>
      <c r="HMP205" s="973"/>
      <c r="HMQ205" s="973"/>
      <c r="HMR205" s="973"/>
      <c r="HMS205" s="973"/>
      <c r="HMT205" s="973"/>
      <c r="HMU205" s="973"/>
      <c r="HMV205" s="973"/>
      <c r="HMW205" s="973"/>
      <c r="HMX205" s="973"/>
      <c r="HMY205" s="973"/>
      <c r="HMZ205" s="973"/>
      <c r="HNA205" s="973"/>
      <c r="HNB205" s="973"/>
      <c r="HNC205" s="973"/>
      <c r="HND205" s="973"/>
      <c r="HNE205" s="973"/>
      <c r="HNF205" s="973"/>
      <c r="HNG205" s="973"/>
      <c r="HNH205" s="973"/>
      <c r="HNI205" s="973"/>
      <c r="HNJ205" s="973"/>
      <c r="HNK205" s="973"/>
      <c r="HNL205" s="973"/>
      <c r="HNM205" s="973"/>
      <c r="HNN205" s="973"/>
      <c r="HNO205" s="973"/>
      <c r="HNP205" s="973"/>
      <c r="HNQ205" s="973"/>
      <c r="HNR205" s="973"/>
      <c r="HNS205" s="973"/>
      <c r="HNT205" s="973"/>
      <c r="HNU205" s="973"/>
      <c r="HNV205" s="973"/>
      <c r="HNW205" s="973"/>
      <c r="HNX205" s="973"/>
      <c r="HNY205" s="973"/>
      <c r="HNZ205" s="973"/>
      <c r="HOA205" s="973"/>
      <c r="HOB205" s="973"/>
      <c r="HOC205" s="973"/>
      <c r="HOD205" s="973"/>
      <c r="HOE205" s="973"/>
      <c r="HOF205" s="973"/>
      <c r="HOG205" s="973"/>
      <c r="HOH205" s="973"/>
      <c r="HOI205" s="973"/>
      <c r="HOJ205" s="973"/>
      <c r="HOK205" s="973"/>
      <c r="HOL205" s="973"/>
      <c r="HOM205" s="973"/>
      <c r="HON205" s="973"/>
      <c r="HOO205" s="973"/>
      <c r="HOP205" s="973"/>
      <c r="HOQ205" s="973"/>
      <c r="HOR205" s="973"/>
      <c r="HOS205" s="973"/>
      <c r="HOT205" s="973"/>
      <c r="HOU205" s="973"/>
      <c r="HOV205" s="973"/>
      <c r="HOW205" s="973"/>
      <c r="HOX205" s="973"/>
      <c r="HOY205" s="973"/>
      <c r="HOZ205" s="973"/>
      <c r="HPA205" s="973"/>
      <c r="HPB205" s="973"/>
      <c r="HPC205" s="973"/>
      <c r="HPD205" s="973"/>
      <c r="HPE205" s="973"/>
      <c r="HPF205" s="973"/>
      <c r="HPG205" s="973"/>
      <c r="HPH205" s="973"/>
      <c r="HPI205" s="973"/>
      <c r="HPJ205" s="973"/>
      <c r="HPK205" s="973"/>
      <c r="HPL205" s="973"/>
      <c r="HPM205" s="973"/>
      <c r="HPN205" s="973"/>
      <c r="HPO205" s="973"/>
      <c r="HPP205" s="973"/>
      <c r="HPQ205" s="973"/>
      <c r="HPR205" s="973"/>
      <c r="HPS205" s="973"/>
      <c r="HPT205" s="973"/>
      <c r="HPU205" s="973"/>
      <c r="HPV205" s="973"/>
      <c r="HPW205" s="973"/>
      <c r="HPX205" s="973"/>
      <c r="HPY205" s="973"/>
      <c r="HPZ205" s="973"/>
      <c r="HQA205" s="973"/>
      <c r="HQB205" s="973"/>
      <c r="HQC205" s="973"/>
      <c r="HQD205" s="973"/>
      <c r="HQE205" s="973"/>
      <c r="HQF205" s="973"/>
      <c r="HQG205" s="973"/>
      <c r="HQH205" s="973"/>
      <c r="HQI205" s="973"/>
      <c r="HQJ205" s="973"/>
      <c r="HQK205" s="973"/>
      <c r="HQL205" s="973"/>
      <c r="HQM205" s="973"/>
      <c r="HQN205" s="973"/>
      <c r="HQO205" s="973"/>
      <c r="HQP205" s="973"/>
      <c r="HQQ205" s="973"/>
      <c r="HQR205" s="973"/>
      <c r="HQS205" s="973"/>
      <c r="HQT205" s="973"/>
      <c r="HQU205" s="973"/>
      <c r="HQV205" s="973"/>
      <c r="HQW205" s="973"/>
      <c r="HQX205" s="973"/>
      <c r="HQY205" s="973"/>
      <c r="HQZ205" s="973"/>
      <c r="HRA205" s="973"/>
      <c r="HRB205" s="973"/>
      <c r="HRC205" s="973"/>
      <c r="HRD205" s="973"/>
      <c r="HRE205" s="973"/>
      <c r="HRF205" s="973"/>
      <c r="HRG205" s="973"/>
      <c r="HRH205" s="973"/>
      <c r="HRI205" s="973"/>
      <c r="HRJ205" s="973"/>
      <c r="HRK205" s="973"/>
      <c r="HRL205" s="973"/>
      <c r="HRM205" s="973"/>
      <c r="HRN205" s="973"/>
      <c r="HRO205" s="973"/>
      <c r="HRP205" s="973"/>
      <c r="HRQ205" s="973"/>
      <c r="HRR205" s="973"/>
      <c r="HRS205" s="973"/>
      <c r="HRT205" s="973"/>
      <c r="HRU205" s="973"/>
      <c r="HRV205" s="973"/>
      <c r="HRW205" s="973"/>
      <c r="HRX205" s="973"/>
      <c r="HRY205" s="973"/>
      <c r="HRZ205" s="973"/>
      <c r="HSA205" s="973"/>
      <c r="HSB205" s="973"/>
      <c r="HSC205" s="973"/>
      <c r="HSD205" s="973"/>
      <c r="HSE205" s="973"/>
      <c r="HSF205" s="973"/>
      <c r="HSG205" s="973"/>
      <c r="HSH205" s="973"/>
      <c r="HSI205" s="973"/>
      <c r="HSJ205" s="973"/>
      <c r="HSK205" s="973"/>
      <c r="HSL205" s="973"/>
      <c r="HSM205" s="973"/>
      <c r="HSN205" s="973"/>
      <c r="HSO205" s="973"/>
      <c r="HSP205" s="973"/>
      <c r="HSQ205" s="973"/>
      <c r="HSR205" s="973"/>
      <c r="HSS205" s="973"/>
      <c r="HST205" s="973"/>
      <c r="HSU205" s="973"/>
      <c r="HSV205" s="973"/>
      <c r="HSW205" s="973"/>
      <c r="HSX205" s="973"/>
      <c r="HSY205" s="973"/>
      <c r="HSZ205" s="973"/>
      <c r="HTA205" s="973"/>
      <c r="HTB205" s="973"/>
      <c r="HTC205" s="973"/>
      <c r="HTD205" s="973"/>
      <c r="HTE205" s="973"/>
      <c r="HTF205" s="973"/>
      <c r="HTG205" s="973"/>
      <c r="HTH205" s="973"/>
      <c r="HTI205" s="973"/>
      <c r="HTJ205" s="973"/>
      <c r="HTK205" s="973"/>
      <c r="HTL205" s="973"/>
      <c r="HTM205" s="973"/>
      <c r="HTN205" s="973"/>
      <c r="HTO205" s="973"/>
      <c r="HTP205" s="973"/>
      <c r="HTQ205" s="973"/>
      <c r="HTR205" s="973"/>
      <c r="HTS205" s="973"/>
      <c r="HTT205" s="973"/>
      <c r="HTU205" s="973"/>
      <c r="HTV205" s="973"/>
      <c r="HTW205" s="973"/>
      <c r="HTX205" s="973"/>
      <c r="HTY205" s="973"/>
      <c r="HTZ205" s="973"/>
      <c r="HUA205" s="973"/>
      <c r="HUB205" s="973"/>
      <c r="HUC205" s="973"/>
      <c r="HUD205" s="973"/>
      <c r="HUE205" s="973"/>
      <c r="HUF205" s="973"/>
      <c r="HUG205" s="973"/>
      <c r="HUH205" s="973"/>
      <c r="HUI205" s="973"/>
      <c r="HUJ205" s="973"/>
      <c r="HUK205" s="973"/>
      <c r="HUL205" s="973"/>
      <c r="HUM205" s="973"/>
      <c r="HUN205" s="973"/>
      <c r="HUO205" s="973"/>
      <c r="HUP205" s="973"/>
      <c r="HUQ205" s="973"/>
      <c r="HUR205" s="973"/>
      <c r="HUS205" s="973"/>
      <c r="HUT205" s="973"/>
      <c r="HUU205" s="973"/>
      <c r="HUV205" s="973"/>
      <c r="HUW205" s="973"/>
      <c r="HUX205" s="973"/>
      <c r="HUY205" s="973"/>
      <c r="HUZ205" s="973"/>
      <c r="HVA205" s="973"/>
      <c r="HVB205" s="973"/>
      <c r="HVC205" s="973"/>
      <c r="HVD205" s="973"/>
      <c r="HVE205" s="973"/>
      <c r="HVF205" s="973"/>
      <c r="HVG205" s="973"/>
      <c r="HVH205" s="973"/>
      <c r="HVI205" s="973"/>
      <c r="HVJ205" s="973"/>
      <c r="HVK205" s="973"/>
      <c r="HVL205" s="973"/>
      <c r="HVM205" s="973"/>
      <c r="HVN205" s="973"/>
      <c r="HVO205" s="973"/>
      <c r="HVP205" s="973"/>
      <c r="HVQ205" s="973"/>
      <c r="HVR205" s="973"/>
      <c r="HVS205" s="973"/>
      <c r="HVT205" s="973"/>
      <c r="HVU205" s="973"/>
      <c r="HVV205" s="973"/>
      <c r="HVW205" s="973"/>
      <c r="HVX205" s="973"/>
      <c r="HVY205" s="973"/>
      <c r="HVZ205" s="973"/>
      <c r="HWA205" s="973"/>
      <c r="HWB205" s="973"/>
      <c r="HWC205" s="973"/>
      <c r="HWD205" s="973"/>
      <c r="HWE205" s="973"/>
      <c r="HWF205" s="973"/>
      <c r="HWG205" s="973"/>
      <c r="HWH205" s="973"/>
      <c r="HWI205" s="973"/>
      <c r="HWJ205" s="973"/>
      <c r="HWK205" s="973"/>
      <c r="HWL205" s="973"/>
      <c r="HWM205" s="973"/>
      <c r="HWN205" s="973"/>
      <c r="HWO205" s="973"/>
      <c r="HWP205" s="973"/>
      <c r="HWQ205" s="973"/>
      <c r="HWR205" s="973"/>
      <c r="HWS205" s="973"/>
      <c r="HWT205" s="973"/>
      <c r="HWU205" s="973"/>
      <c r="HWV205" s="973"/>
      <c r="HWW205" s="973"/>
      <c r="HWX205" s="973"/>
      <c r="HWY205" s="973"/>
      <c r="HWZ205" s="973"/>
      <c r="HXA205" s="973"/>
      <c r="HXB205" s="973"/>
      <c r="HXC205" s="973"/>
      <c r="HXD205" s="973"/>
      <c r="HXE205" s="973"/>
      <c r="HXF205" s="973"/>
      <c r="HXG205" s="973"/>
      <c r="HXH205" s="973"/>
      <c r="HXI205" s="973"/>
      <c r="HXJ205" s="973"/>
      <c r="HXK205" s="973"/>
      <c r="HXL205" s="973"/>
      <c r="HXM205" s="973"/>
      <c r="HXN205" s="973"/>
      <c r="HXO205" s="973"/>
      <c r="HXP205" s="973"/>
      <c r="HXQ205" s="973"/>
      <c r="HXR205" s="973"/>
      <c r="HXS205" s="973"/>
      <c r="HXT205" s="973"/>
      <c r="HXU205" s="973"/>
      <c r="HXV205" s="973"/>
      <c r="HXW205" s="973"/>
      <c r="HXX205" s="973"/>
      <c r="HXY205" s="973"/>
      <c r="HXZ205" s="973"/>
      <c r="HYA205" s="973"/>
      <c r="HYB205" s="973"/>
      <c r="HYC205" s="973"/>
      <c r="HYD205" s="973"/>
      <c r="HYE205" s="973"/>
      <c r="HYF205" s="973"/>
      <c r="HYG205" s="973"/>
      <c r="HYH205" s="973"/>
      <c r="HYI205" s="973"/>
      <c r="HYJ205" s="973"/>
      <c r="HYK205" s="973"/>
      <c r="HYL205" s="973"/>
      <c r="HYM205" s="973"/>
      <c r="HYN205" s="973"/>
      <c r="HYO205" s="973"/>
      <c r="HYP205" s="973"/>
      <c r="HYQ205" s="973"/>
      <c r="HYR205" s="973"/>
      <c r="HYS205" s="973"/>
      <c r="HYT205" s="973"/>
      <c r="HYU205" s="973"/>
      <c r="HYV205" s="973"/>
      <c r="HYW205" s="973"/>
      <c r="HYX205" s="973"/>
      <c r="HYY205" s="973"/>
      <c r="HYZ205" s="973"/>
      <c r="HZA205" s="973"/>
      <c r="HZB205" s="973"/>
      <c r="HZC205" s="973"/>
      <c r="HZD205" s="973"/>
      <c r="HZE205" s="973"/>
      <c r="HZF205" s="973"/>
      <c r="HZG205" s="973"/>
      <c r="HZH205" s="973"/>
      <c r="HZI205" s="973"/>
      <c r="HZJ205" s="973"/>
      <c r="HZK205" s="973"/>
      <c r="HZL205" s="973"/>
      <c r="HZM205" s="973"/>
      <c r="HZN205" s="973"/>
      <c r="HZO205" s="973"/>
      <c r="HZP205" s="973"/>
      <c r="HZQ205" s="973"/>
      <c r="HZR205" s="973"/>
      <c r="HZS205" s="973"/>
      <c r="HZT205" s="973"/>
      <c r="HZU205" s="973"/>
      <c r="HZV205" s="973"/>
      <c r="HZW205" s="973"/>
      <c r="HZX205" s="973"/>
      <c r="HZY205" s="973"/>
      <c r="HZZ205" s="973"/>
      <c r="IAA205" s="973"/>
      <c r="IAB205" s="973"/>
      <c r="IAC205" s="973"/>
      <c r="IAD205" s="973"/>
      <c r="IAE205" s="973"/>
      <c r="IAF205" s="973"/>
      <c r="IAG205" s="973"/>
      <c r="IAH205" s="973"/>
      <c r="IAI205" s="973"/>
      <c r="IAJ205" s="973"/>
      <c r="IAK205" s="973"/>
      <c r="IAL205" s="973"/>
      <c r="IAM205" s="973"/>
      <c r="IAN205" s="973"/>
      <c r="IAO205" s="973"/>
      <c r="IAP205" s="973"/>
      <c r="IAQ205" s="973"/>
      <c r="IAR205" s="973"/>
      <c r="IAS205" s="973"/>
      <c r="IAT205" s="973"/>
      <c r="IAU205" s="973"/>
      <c r="IAV205" s="973"/>
      <c r="IAW205" s="973"/>
      <c r="IAX205" s="973"/>
      <c r="IAY205" s="973"/>
      <c r="IAZ205" s="973"/>
      <c r="IBA205" s="973"/>
      <c r="IBB205" s="973"/>
      <c r="IBC205" s="973"/>
      <c r="IBD205" s="973"/>
      <c r="IBE205" s="973"/>
      <c r="IBF205" s="973"/>
      <c r="IBG205" s="973"/>
      <c r="IBH205" s="973"/>
      <c r="IBI205" s="973"/>
      <c r="IBJ205" s="973"/>
      <c r="IBK205" s="973"/>
      <c r="IBL205" s="973"/>
      <c r="IBM205" s="973"/>
      <c r="IBN205" s="973"/>
      <c r="IBO205" s="973"/>
      <c r="IBP205" s="973"/>
      <c r="IBQ205" s="973"/>
      <c r="IBR205" s="973"/>
      <c r="IBS205" s="973"/>
      <c r="IBT205" s="973"/>
      <c r="IBU205" s="973"/>
      <c r="IBV205" s="973"/>
      <c r="IBW205" s="973"/>
      <c r="IBX205" s="973"/>
      <c r="IBY205" s="973"/>
      <c r="IBZ205" s="973"/>
      <c r="ICA205" s="973"/>
      <c r="ICB205" s="973"/>
      <c r="ICC205" s="973"/>
      <c r="ICD205" s="973"/>
      <c r="ICE205" s="973"/>
      <c r="ICF205" s="973"/>
      <c r="ICG205" s="973"/>
      <c r="ICH205" s="973"/>
      <c r="ICI205" s="973"/>
      <c r="ICJ205" s="973"/>
      <c r="ICK205" s="973"/>
      <c r="ICL205" s="973"/>
      <c r="ICM205" s="973"/>
      <c r="ICN205" s="973"/>
      <c r="ICO205" s="973"/>
      <c r="ICP205" s="973"/>
      <c r="ICQ205" s="973"/>
      <c r="ICR205" s="973"/>
      <c r="ICS205" s="973"/>
      <c r="ICT205" s="973"/>
      <c r="ICU205" s="973"/>
      <c r="ICV205" s="973"/>
      <c r="ICW205" s="973"/>
      <c r="ICX205" s="973"/>
      <c r="ICY205" s="973"/>
      <c r="ICZ205" s="973"/>
      <c r="IDA205" s="973"/>
      <c r="IDB205" s="973"/>
      <c r="IDC205" s="973"/>
      <c r="IDD205" s="973"/>
      <c r="IDE205" s="973"/>
      <c r="IDF205" s="973"/>
      <c r="IDG205" s="973"/>
      <c r="IDH205" s="973"/>
      <c r="IDI205" s="973"/>
      <c r="IDJ205" s="973"/>
      <c r="IDK205" s="973"/>
      <c r="IDL205" s="973"/>
      <c r="IDM205" s="973"/>
      <c r="IDN205" s="973"/>
      <c r="IDO205" s="973"/>
      <c r="IDP205" s="973"/>
      <c r="IDQ205" s="973"/>
      <c r="IDR205" s="973"/>
      <c r="IDS205" s="973"/>
      <c r="IDT205" s="973"/>
      <c r="IDU205" s="973"/>
      <c r="IDV205" s="973"/>
      <c r="IDW205" s="973"/>
      <c r="IDX205" s="973"/>
      <c r="IDY205" s="973"/>
      <c r="IDZ205" s="973"/>
      <c r="IEA205" s="973"/>
      <c r="IEB205" s="973"/>
      <c r="IEC205" s="973"/>
      <c r="IED205" s="973"/>
      <c r="IEE205" s="973"/>
      <c r="IEF205" s="973"/>
      <c r="IEG205" s="973"/>
      <c r="IEH205" s="973"/>
      <c r="IEI205" s="973"/>
      <c r="IEJ205" s="973"/>
      <c r="IEK205" s="973"/>
      <c r="IEL205" s="973"/>
      <c r="IEM205" s="973"/>
      <c r="IEN205" s="973"/>
      <c r="IEO205" s="973"/>
      <c r="IEP205" s="973"/>
      <c r="IEQ205" s="973"/>
      <c r="IER205" s="973"/>
      <c r="IES205" s="973"/>
      <c r="IET205" s="973"/>
      <c r="IEU205" s="973"/>
      <c r="IEV205" s="973"/>
      <c r="IEW205" s="973"/>
      <c r="IEX205" s="973"/>
      <c r="IEY205" s="973"/>
      <c r="IEZ205" s="973"/>
      <c r="IFA205" s="973"/>
      <c r="IFB205" s="973"/>
      <c r="IFC205" s="973"/>
      <c r="IFD205" s="973"/>
      <c r="IFE205" s="973"/>
      <c r="IFF205" s="973"/>
      <c r="IFG205" s="973"/>
      <c r="IFH205" s="973"/>
      <c r="IFI205" s="973"/>
      <c r="IFJ205" s="973"/>
      <c r="IFK205" s="973"/>
      <c r="IFL205" s="973"/>
      <c r="IFM205" s="973"/>
      <c r="IFN205" s="973"/>
      <c r="IFO205" s="973"/>
      <c r="IFP205" s="973"/>
      <c r="IFQ205" s="973"/>
      <c r="IFR205" s="973"/>
      <c r="IFS205" s="973"/>
      <c r="IFT205" s="973"/>
      <c r="IFU205" s="973"/>
      <c r="IFV205" s="973"/>
      <c r="IFW205" s="973"/>
      <c r="IFX205" s="973"/>
      <c r="IFY205" s="973"/>
      <c r="IFZ205" s="973"/>
      <c r="IGA205" s="973"/>
      <c r="IGB205" s="973"/>
      <c r="IGC205" s="973"/>
      <c r="IGD205" s="973"/>
      <c r="IGE205" s="973"/>
      <c r="IGF205" s="973"/>
      <c r="IGG205" s="973"/>
      <c r="IGH205" s="973"/>
      <c r="IGI205" s="973"/>
      <c r="IGJ205" s="973"/>
      <c r="IGK205" s="973"/>
      <c r="IGL205" s="973"/>
      <c r="IGM205" s="973"/>
      <c r="IGN205" s="973"/>
      <c r="IGO205" s="973"/>
      <c r="IGP205" s="973"/>
      <c r="IGQ205" s="973"/>
      <c r="IGR205" s="973"/>
      <c r="IGS205" s="973"/>
      <c r="IGT205" s="973"/>
      <c r="IGU205" s="973"/>
      <c r="IGV205" s="973"/>
      <c r="IGW205" s="973"/>
      <c r="IGX205" s="973"/>
      <c r="IGY205" s="973"/>
      <c r="IGZ205" s="973"/>
      <c r="IHA205" s="973"/>
      <c r="IHB205" s="973"/>
      <c r="IHC205" s="973"/>
      <c r="IHD205" s="973"/>
      <c r="IHE205" s="973"/>
      <c r="IHF205" s="973"/>
      <c r="IHG205" s="973"/>
      <c r="IHH205" s="973"/>
      <c r="IHI205" s="973"/>
      <c r="IHJ205" s="973"/>
      <c r="IHK205" s="973"/>
      <c r="IHL205" s="973"/>
      <c r="IHM205" s="973"/>
      <c r="IHN205" s="973"/>
      <c r="IHO205" s="973"/>
      <c r="IHP205" s="973"/>
      <c r="IHQ205" s="973"/>
      <c r="IHR205" s="973"/>
      <c r="IHS205" s="973"/>
      <c r="IHT205" s="973"/>
      <c r="IHU205" s="973"/>
      <c r="IHV205" s="973"/>
      <c r="IHW205" s="973"/>
      <c r="IHX205" s="973"/>
      <c r="IHY205" s="973"/>
      <c r="IHZ205" s="973"/>
      <c r="IIA205" s="973"/>
      <c r="IIB205" s="973"/>
      <c r="IIC205" s="973"/>
      <c r="IID205" s="973"/>
      <c r="IIE205" s="973"/>
      <c r="IIF205" s="973"/>
      <c r="IIG205" s="973"/>
      <c r="IIH205" s="973"/>
      <c r="III205" s="973"/>
      <c r="IIJ205" s="973"/>
      <c r="IIK205" s="973"/>
      <c r="IIL205" s="973"/>
      <c r="IIM205" s="973"/>
      <c r="IIN205" s="973"/>
      <c r="IIO205" s="973"/>
      <c r="IIP205" s="973"/>
      <c r="IIQ205" s="973"/>
      <c r="IIR205" s="973"/>
      <c r="IIS205" s="973"/>
      <c r="IIT205" s="973"/>
      <c r="IIU205" s="973"/>
      <c r="IIV205" s="973"/>
      <c r="IIW205" s="973"/>
      <c r="IIX205" s="973"/>
      <c r="IIY205" s="973"/>
      <c r="IIZ205" s="973"/>
      <c r="IJA205" s="973"/>
      <c r="IJB205" s="973"/>
      <c r="IJC205" s="973"/>
      <c r="IJD205" s="973"/>
      <c r="IJE205" s="973"/>
      <c r="IJF205" s="973"/>
      <c r="IJG205" s="973"/>
      <c r="IJH205" s="973"/>
      <c r="IJI205" s="973"/>
      <c r="IJJ205" s="973"/>
      <c r="IJK205" s="973"/>
      <c r="IJL205" s="973"/>
      <c r="IJM205" s="973"/>
      <c r="IJN205" s="973"/>
      <c r="IJO205" s="973"/>
      <c r="IJP205" s="973"/>
      <c r="IJQ205" s="973"/>
      <c r="IJR205" s="973"/>
      <c r="IJS205" s="973"/>
      <c r="IJT205" s="973"/>
      <c r="IJU205" s="973"/>
      <c r="IJV205" s="973"/>
      <c r="IJW205" s="973"/>
      <c r="IJX205" s="973"/>
      <c r="IJY205" s="973"/>
      <c r="IJZ205" s="973"/>
      <c r="IKA205" s="973"/>
      <c r="IKB205" s="973"/>
      <c r="IKC205" s="973"/>
      <c r="IKD205" s="973"/>
      <c r="IKE205" s="973"/>
      <c r="IKF205" s="973"/>
      <c r="IKG205" s="973"/>
      <c r="IKH205" s="973"/>
      <c r="IKI205" s="973"/>
      <c r="IKJ205" s="973"/>
      <c r="IKK205" s="973"/>
      <c r="IKL205" s="973"/>
      <c r="IKM205" s="973"/>
      <c r="IKN205" s="973"/>
      <c r="IKO205" s="973"/>
      <c r="IKP205" s="973"/>
      <c r="IKQ205" s="973"/>
      <c r="IKR205" s="973"/>
      <c r="IKS205" s="973"/>
      <c r="IKT205" s="973"/>
      <c r="IKU205" s="973"/>
      <c r="IKV205" s="973"/>
      <c r="IKW205" s="973"/>
      <c r="IKX205" s="973"/>
      <c r="IKY205" s="973"/>
      <c r="IKZ205" s="973"/>
      <c r="ILA205" s="973"/>
      <c r="ILB205" s="973"/>
      <c r="ILC205" s="973"/>
      <c r="ILD205" s="973"/>
      <c r="ILE205" s="973"/>
      <c r="ILF205" s="973"/>
      <c r="ILG205" s="973"/>
      <c r="ILH205" s="973"/>
      <c r="ILI205" s="973"/>
      <c r="ILJ205" s="973"/>
      <c r="ILK205" s="973"/>
      <c r="ILL205" s="973"/>
      <c r="ILM205" s="973"/>
      <c r="ILN205" s="973"/>
      <c r="ILO205" s="973"/>
      <c r="ILP205" s="973"/>
      <c r="ILQ205" s="973"/>
      <c r="ILR205" s="973"/>
      <c r="ILS205" s="973"/>
      <c r="ILT205" s="973"/>
      <c r="ILU205" s="973"/>
      <c r="ILV205" s="973"/>
      <c r="ILW205" s="973"/>
      <c r="ILX205" s="973"/>
      <c r="ILY205" s="973"/>
      <c r="ILZ205" s="973"/>
      <c r="IMA205" s="973"/>
      <c r="IMB205" s="973"/>
      <c r="IMC205" s="973"/>
      <c r="IMD205" s="973"/>
      <c r="IME205" s="973"/>
      <c r="IMF205" s="973"/>
      <c r="IMG205" s="973"/>
      <c r="IMH205" s="973"/>
      <c r="IMI205" s="973"/>
      <c r="IMJ205" s="973"/>
      <c r="IMK205" s="973"/>
      <c r="IML205" s="973"/>
      <c r="IMM205" s="973"/>
      <c r="IMN205" s="973"/>
      <c r="IMO205" s="973"/>
      <c r="IMP205" s="973"/>
      <c r="IMQ205" s="973"/>
      <c r="IMR205" s="973"/>
      <c r="IMS205" s="973"/>
      <c r="IMT205" s="973"/>
      <c r="IMU205" s="973"/>
      <c r="IMV205" s="973"/>
      <c r="IMW205" s="973"/>
      <c r="IMX205" s="973"/>
      <c r="IMY205" s="973"/>
      <c r="IMZ205" s="973"/>
      <c r="INA205" s="973"/>
      <c r="INB205" s="973"/>
      <c r="INC205" s="973"/>
      <c r="IND205" s="973"/>
      <c r="INE205" s="973"/>
      <c r="INF205" s="973"/>
      <c r="ING205" s="973"/>
      <c r="INH205" s="973"/>
      <c r="INI205" s="973"/>
      <c r="INJ205" s="973"/>
      <c r="INK205" s="973"/>
      <c r="INL205" s="973"/>
      <c r="INM205" s="973"/>
      <c r="INN205" s="973"/>
      <c r="INO205" s="973"/>
      <c r="INP205" s="973"/>
      <c r="INQ205" s="973"/>
      <c r="INR205" s="973"/>
      <c r="INS205" s="973"/>
      <c r="INT205" s="973"/>
      <c r="INU205" s="973"/>
      <c r="INV205" s="973"/>
      <c r="INW205" s="973"/>
      <c r="INX205" s="973"/>
      <c r="INY205" s="973"/>
      <c r="INZ205" s="973"/>
      <c r="IOA205" s="973"/>
      <c r="IOB205" s="973"/>
      <c r="IOC205" s="973"/>
      <c r="IOD205" s="973"/>
      <c r="IOE205" s="973"/>
      <c r="IOF205" s="973"/>
      <c r="IOG205" s="973"/>
      <c r="IOH205" s="973"/>
      <c r="IOI205" s="973"/>
      <c r="IOJ205" s="973"/>
      <c r="IOK205" s="973"/>
      <c r="IOL205" s="973"/>
      <c r="IOM205" s="973"/>
      <c r="ION205" s="973"/>
      <c r="IOO205" s="973"/>
      <c r="IOP205" s="973"/>
      <c r="IOQ205" s="973"/>
      <c r="IOR205" s="973"/>
      <c r="IOS205" s="973"/>
      <c r="IOT205" s="973"/>
      <c r="IOU205" s="973"/>
      <c r="IOV205" s="973"/>
      <c r="IOW205" s="973"/>
      <c r="IOX205" s="973"/>
      <c r="IOY205" s="973"/>
      <c r="IOZ205" s="973"/>
      <c r="IPA205" s="973"/>
      <c r="IPB205" s="973"/>
      <c r="IPC205" s="973"/>
      <c r="IPD205" s="973"/>
      <c r="IPE205" s="973"/>
      <c r="IPF205" s="973"/>
      <c r="IPG205" s="973"/>
      <c r="IPH205" s="973"/>
      <c r="IPI205" s="973"/>
      <c r="IPJ205" s="973"/>
      <c r="IPK205" s="973"/>
      <c r="IPL205" s="973"/>
      <c r="IPM205" s="973"/>
      <c r="IPN205" s="973"/>
      <c r="IPO205" s="973"/>
      <c r="IPP205" s="973"/>
      <c r="IPQ205" s="973"/>
      <c r="IPR205" s="973"/>
      <c r="IPS205" s="973"/>
      <c r="IPT205" s="973"/>
      <c r="IPU205" s="973"/>
      <c r="IPV205" s="973"/>
      <c r="IPW205" s="973"/>
      <c r="IPX205" s="973"/>
      <c r="IPY205" s="973"/>
      <c r="IPZ205" s="973"/>
      <c r="IQA205" s="973"/>
      <c r="IQB205" s="973"/>
      <c r="IQC205" s="973"/>
      <c r="IQD205" s="973"/>
      <c r="IQE205" s="973"/>
      <c r="IQF205" s="973"/>
      <c r="IQG205" s="973"/>
      <c r="IQH205" s="973"/>
      <c r="IQI205" s="973"/>
      <c r="IQJ205" s="973"/>
      <c r="IQK205" s="973"/>
      <c r="IQL205" s="973"/>
      <c r="IQM205" s="973"/>
      <c r="IQN205" s="973"/>
      <c r="IQO205" s="973"/>
      <c r="IQP205" s="973"/>
      <c r="IQQ205" s="973"/>
      <c r="IQR205" s="973"/>
      <c r="IQS205" s="973"/>
      <c r="IQT205" s="973"/>
      <c r="IQU205" s="973"/>
      <c r="IQV205" s="973"/>
      <c r="IQW205" s="973"/>
      <c r="IQX205" s="973"/>
      <c r="IQY205" s="973"/>
      <c r="IQZ205" s="973"/>
      <c r="IRA205" s="973"/>
      <c r="IRB205" s="973"/>
      <c r="IRC205" s="973"/>
      <c r="IRD205" s="973"/>
      <c r="IRE205" s="973"/>
      <c r="IRF205" s="973"/>
      <c r="IRG205" s="973"/>
      <c r="IRH205" s="973"/>
      <c r="IRI205" s="973"/>
      <c r="IRJ205" s="973"/>
      <c r="IRK205" s="973"/>
      <c r="IRL205" s="973"/>
      <c r="IRM205" s="973"/>
      <c r="IRN205" s="973"/>
      <c r="IRO205" s="973"/>
      <c r="IRP205" s="973"/>
      <c r="IRQ205" s="973"/>
      <c r="IRR205" s="973"/>
      <c r="IRS205" s="973"/>
      <c r="IRT205" s="973"/>
      <c r="IRU205" s="973"/>
      <c r="IRV205" s="973"/>
      <c r="IRW205" s="973"/>
      <c r="IRX205" s="973"/>
      <c r="IRY205" s="973"/>
      <c r="IRZ205" s="973"/>
      <c r="ISA205" s="973"/>
      <c r="ISB205" s="973"/>
      <c r="ISC205" s="973"/>
      <c r="ISD205" s="973"/>
      <c r="ISE205" s="973"/>
      <c r="ISF205" s="973"/>
      <c r="ISG205" s="973"/>
      <c r="ISH205" s="973"/>
      <c r="ISI205" s="973"/>
      <c r="ISJ205" s="973"/>
      <c r="ISK205" s="973"/>
      <c r="ISL205" s="973"/>
      <c r="ISM205" s="973"/>
      <c r="ISN205" s="973"/>
      <c r="ISO205" s="973"/>
      <c r="ISP205" s="973"/>
      <c r="ISQ205" s="973"/>
      <c r="ISR205" s="973"/>
      <c r="ISS205" s="973"/>
      <c r="IST205" s="973"/>
      <c r="ISU205" s="973"/>
      <c r="ISV205" s="973"/>
      <c r="ISW205" s="973"/>
      <c r="ISX205" s="973"/>
      <c r="ISY205" s="973"/>
      <c r="ISZ205" s="973"/>
      <c r="ITA205" s="973"/>
      <c r="ITB205" s="973"/>
      <c r="ITC205" s="973"/>
      <c r="ITD205" s="973"/>
      <c r="ITE205" s="973"/>
      <c r="ITF205" s="973"/>
      <c r="ITG205" s="973"/>
      <c r="ITH205" s="973"/>
      <c r="ITI205" s="973"/>
      <c r="ITJ205" s="973"/>
      <c r="ITK205" s="973"/>
      <c r="ITL205" s="973"/>
      <c r="ITM205" s="973"/>
      <c r="ITN205" s="973"/>
      <c r="ITO205" s="973"/>
      <c r="ITP205" s="973"/>
      <c r="ITQ205" s="973"/>
      <c r="ITR205" s="973"/>
      <c r="ITS205" s="973"/>
      <c r="ITT205" s="973"/>
      <c r="ITU205" s="973"/>
      <c r="ITV205" s="973"/>
      <c r="ITW205" s="973"/>
      <c r="ITX205" s="973"/>
      <c r="ITY205" s="973"/>
      <c r="ITZ205" s="973"/>
      <c r="IUA205" s="973"/>
      <c r="IUB205" s="973"/>
      <c r="IUC205" s="973"/>
      <c r="IUD205" s="973"/>
      <c r="IUE205" s="973"/>
      <c r="IUF205" s="973"/>
      <c r="IUG205" s="973"/>
      <c r="IUH205" s="973"/>
      <c r="IUI205" s="973"/>
      <c r="IUJ205" s="973"/>
      <c r="IUK205" s="973"/>
      <c r="IUL205" s="973"/>
      <c r="IUM205" s="973"/>
      <c r="IUN205" s="973"/>
      <c r="IUO205" s="973"/>
      <c r="IUP205" s="973"/>
      <c r="IUQ205" s="973"/>
      <c r="IUR205" s="973"/>
      <c r="IUS205" s="973"/>
      <c r="IUT205" s="973"/>
      <c r="IUU205" s="973"/>
      <c r="IUV205" s="973"/>
      <c r="IUW205" s="973"/>
      <c r="IUX205" s="973"/>
      <c r="IUY205" s="973"/>
      <c r="IUZ205" s="973"/>
      <c r="IVA205" s="973"/>
      <c r="IVB205" s="973"/>
      <c r="IVC205" s="973"/>
      <c r="IVD205" s="973"/>
      <c r="IVE205" s="973"/>
      <c r="IVF205" s="973"/>
      <c r="IVG205" s="973"/>
      <c r="IVH205" s="973"/>
      <c r="IVI205" s="973"/>
      <c r="IVJ205" s="973"/>
      <c r="IVK205" s="973"/>
      <c r="IVL205" s="973"/>
      <c r="IVM205" s="973"/>
      <c r="IVN205" s="973"/>
      <c r="IVO205" s="973"/>
      <c r="IVP205" s="973"/>
      <c r="IVQ205" s="973"/>
      <c r="IVR205" s="973"/>
      <c r="IVS205" s="973"/>
      <c r="IVT205" s="973"/>
      <c r="IVU205" s="973"/>
      <c r="IVV205" s="973"/>
      <c r="IVW205" s="973"/>
      <c r="IVX205" s="973"/>
      <c r="IVY205" s="973"/>
      <c r="IVZ205" s="973"/>
      <c r="IWA205" s="973"/>
      <c r="IWB205" s="973"/>
      <c r="IWC205" s="973"/>
      <c r="IWD205" s="973"/>
      <c r="IWE205" s="973"/>
      <c r="IWF205" s="973"/>
      <c r="IWG205" s="973"/>
      <c r="IWH205" s="973"/>
      <c r="IWI205" s="973"/>
      <c r="IWJ205" s="973"/>
      <c r="IWK205" s="973"/>
      <c r="IWL205" s="973"/>
      <c r="IWM205" s="973"/>
      <c r="IWN205" s="973"/>
      <c r="IWO205" s="973"/>
      <c r="IWP205" s="973"/>
      <c r="IWQ205" s="973"/>
      <c r="IWR205" s="973"/>
      <c r="IWS205" s="973"/>
      <c r="IWT205" s="973"/>
      <c r="IWU205" s="973"/>
      <c r="IWV205" s="973"/>
      <c r="IWW205" s="973"/>
      <c r="IWX205" s="973"/>
      <c r="IWY205" s="973"/>
      <c r="IWZ205" s="973"/>
      <c r="IXA205" s="973"/>
      <c r="IXB205" s="973"/>
      <c r="IXC205" s="973"/>
      <c r="IXD205" s="973"/>
      <c r="IXE205" s="973"/>
      <c r="IXF205" s="973"/>
      <c r="IXG205" s="973"/>
      <c r="IXH205" s="973"/>
      <c r="IXI205" s="973"/>
      <c r="IXJ205" s="973"/>
      <c r="IXK205" s="973"/>
      <c r="IXL205" s="973"/>
      <c r="IXM205" s="973"/>
      <c r="IXN205" s="973"/>
      <c r="IXO205" s="973"/>
      <c r="IXP205" s="973"/>
      <c r="IXQ205" s="973"/>
      <c r="IXR205" s="973"/>
      <c r="IXS205" s="973"/>
      <c r="IXT205" s="973"/>
      <c r="IXU205" s="973"/>
      <c r="IXV205" s="973"/>
      <c r="IXW205" s="973"/>
      <c r="IXX205" s="973"/>
      <c r="IXY205" s="973"/>
      <c r="IXZ205" s="973"/>
      <c r="IYA205" s="973"/>
      <c r="IYB205" s="973"/>
      <c r="IYC205" s="973"/>
      <c r="IYD205" s="973"/>
      <c r="IYE205" s="973"/>
      <c r="IYF205" s="973"/>
      <c r="IYG205" s="973"/>
      <c r="IYH205" s="973"/>
      <c r="IYI205" s="973"/>
      <c r="IYJ205" s="973"/>
      <c r="IYK205" s="973"/>
      <c r="IYL205" s="973"/>
      <c r="IYM205" s="973"/>
      <c r="IYN205" s="973"/>
      <c r="IYO205" s="973"/>
      <c r="IYP205" s="973"/>
      <c r="IYQ205" s="973"/>
      <c r="IYR205" s="973"/>
      <c r="IYS205" s="973"/>
      <c r="IYT205" s="973"/>
      <c r="IYU205" s="973"/>
      <c r="IYV205" s="973"/>
      <c r="IYW205" s="973"/>
      <c r="IYX205" s="973"/>
      <c r="IYY205" s="973"/>
      <c r="IYZ205" s="973"/>
      <c r="IZA205" s="973"/>
      <c r="IZB205" s="973"/>
      <c r="IZC205" s="973"/>
      <c r="IZD205" s="973"/>
      <c r="IZE205" s="973"/>
      <c r="IZF205" s="973"/>
      <c r="IZG205" s="973"/>
      <c r="IZH205" s="973"/>
      <c r="IZI205" s="973"/>
      <c r="IZJ205" s="973"/>
      <c r="IZK205" s="973"/>
      <c r="IZL205" s="973"/>
      <c r="IZM205" s="973"/>
      <c r="IZN205" s="973"/>
      <c r="IZO205" s="973"/>
      <c r="IZP205" s="973"/>
      <c r="IZQ205" s="973"/>
      <c r="IZR205" s="973"/>
      <c r="IZS205" s="973"/>
      <c r="IZT205" s="973"/>
      <c r="IZU205" s="973"/>
      <c r="IZV205" s="973"/>
      <c r="IZW205" s="973"/>
      <c r="IZX205" s="973"/>
      <c r="IZY205" s="973"/>
      <c r="IZZ205" s="973"/>
      <c r="JAA205" s="973"/>
      <c r="JAB205" s="973"/>
      <c r="JAC205" s="973"/>
      <c r="JAD205" s="973"/>
      <c r="JAE205" s="973"/>
      <c r="JAF205" s="973"/>
      <c r="JAG205" s="973"/>
      <c r="JAH205" s="973"/>
      <c r="JAI205" s="973"/>
      <c r="JAJ205" s="973"/>
      <c r="JAK205" s="973"/>
      <c r="JAL205" s="973"/>
      <c r="JAM205" s="973"/>
      <c r="JAN205" s="973"/>
      <c r="JAO205" s="973"/>
      <c r="JAP205" s="973"/>
      <c r="JAQ205" s="973"/>
      <c r="JAR205" s="973"/>
      <c r="JAS205" s="973"/>
      <c r="JAT205" s="973"/>
      <c r="JAU205" s="973"/>
      <c r="JAV205" s="973"/>
      <c r="JAW205" s="973"/>
      <c r="JAX205" s="973"/>
      <c r="JAY205" s="973"/>
      <c r="JAZ205" s="973"/>
      <c r="JBA205" s="973"/>
      <c r="JBB205" s="973"/>
      <c r="JBC205" s="973"/>
      <c r="JBD205" s="973"/>
      <c r="JBE205" s="973"/>
      <c r="JBF205" s="973"/>
      <c r="JBG205" s="973"/>
      <c r="JBH205" s="973"/>
      <c r="JBI205" s="973"/>
      <c r="JBJ205" s="973"/>
      <c r="JBK205" s="973"/>
      <c r="JBL205" s="973"/>
      <c r="JBM205" s="973"/>
      <c r="JBN205" s="973"/>
      <c r="JBO205" s="973"/>
      <c r="JBP205" s="973"/>
      <c r="JBQ205" s="973"/>
      <c r="JBR205" s="973"/>
      <c r="JBS205" s="973"/>
      <c r="JBT205" s="973"/>
      <c r="JBU205" s="973"/>
      <c r="JBV205" s="973"/>
      <c r="JBW205" s="973"/>
      <c r="JBX205" s="973"/>
      <c r="JBY205" s="973"/>
      <c r="JBZ205" s="973"/>
      <c r="JCA205" s="973"/>
      <c r="JCB205" s="973"/>
      <c r="JCC205" s="973"/>
      <c r="JCD205" s="973"/>
      <c r="JCE205" s="973"/>
      <c r="JCF205" s="973"/>
      <c r="JCG205" s="973"/>
      <c r="JCH205" s="973"/>
      <c r="JCI205" s="973"/>
      <c r="JCJ205" s="973"/>
      <c r="JCK205" s="973"/>
      <c r="JCL205" s="973"/>
      <c r="JCM205" s="973"/>
      <c r="JCN205" s="973"/>
      <c r="JCO205" s="973"/>
      <c r="JCP205" s="973"/>
      <c r="JCQ205" s="973"/>
      <c r="JCR205" s="973"/>
      <c r="JCS205" s="973"/>
      <c r="JCT205" s="973"/>
      <c r="JCU205" s="973"/>
      <c r="JCV205" s="973"/>
      <c r="JCW205" s="973"/>
      <c r="JCX205" s="973"/>
      <c r="JCY205" s="973"/>
      <c r="JCZ205" s="973"/>
      <c r="JDA205" s="973"/>
      <c r="JDB205" s="973"/>
      <c r="JDC205" s="973"/>
      <c r="JDD205" s="973"/>
      <c r="JDE205" s="973"/>
      <c r="JDF205" s="973"/>
      <c r="JDG205" s="973"/>
      <c r="JDH205" s="973"/>
      <c r="JDI205" s="973"/>
      <c r="JDJ205" s="973"/>
      <c r="JDK205" s="973"/>
      <c r="JDL205" s="973"/>
      <c r="JDM205" s="973"/>
      <c r="JDN205" s="973"/>
      <c r="JDO205" s="973"/>
      <c r="JDP205" s="973"/>
      <c r="JDQ205" s="973"/>
      <c r="JDR205" s="973"/>
      <c r="JDS205" s="973"/>
      <c r="JDT205" s="973"/>
      <c r="JDU205" s="973"/>
      <c r="JDV205" s="973"/>
      <c r="JDW205" s="973"/>
      <c r="JDX205" s="973"/>
      <c r="JDY205" s="973"/>
      <c r="JDZ205" s="973"/>
      <c r="JEA205" s="973"/>
      <c r="JEB205" s="973"/>
      <c r="JEC205" s="973"/>
      <c r="JED205" s="973"/>
      <c r="JEE205" s="973"/>
      <c r="JEF205" s="973"/>
      <c r="JEG205" s="973"/>
      <c r="JEH205" s="973"/>
      <c r="JEI205" s="973"/>
      <c r="JEJ205" s="973"/>
      <c r="JEK205" s="973"/>
      <c r="JEL205" s="973"/>
      <c r="JEM205" s="973"/>
      <c r="JEN205" s="973"/>
      <c r="JEO205" s="973"/>
      <c r="JEP205" s="973"/>
      <c r="JEQ205" s="973"/>
      <c r="JER205" s="973"/>
      <c r="JES205" s="973"/>
      <c r="JET205" s="973"/>
      <c r="JEU205" s="973"/>
      <c r="JEV205" s="973"/>
      <c r="JEW205" s="973"/>
      <c r="JEX205" s="973"/>
      <c r="JEY205" s="973"/>
      <c r="JEZ205" s="973"/>
      <c r="JFA205" s="973"/>
      <c r="JFB205" s="973"/>
      <c r="JFC205" s="973"/>
      <c r="JFD205" s="973"/>
      <c r="JFE205" s="973"/>
      <c r="JFF205" s="973"/>
      <c r="JFG205" s="973"/>
      <c r="JFH205" s="973"/>
      <c r="JFI205" s="973"/>
      <c r="JFJ205" s="973"/>
      <c r="JFK205" s="973"/>
      <c r="JFL205" s="973"/>
      <c r="JFM205" s="973"/>
      <c r="JFN205" s="973"/>
      <c r="JFO205" s="973"/>
      <c r="JFP205" s="973"/>
      <c r="JFQ205" s="973"/>
      <c r="JFR205" s="973"/>
      <c r="JFS205" s="973"/>
      <c r="JFT205" s="973"/>
      <c r="JFU205" s="973"/>
      <c r="JFV205" s="973"/>
      <c r="JFW205" s="973"/>
      <c r="JFX205" s="973"/>
      <c r="JFY205" s="973"/>
      <c r="JFZ205" s="973"/>
      <c r="JGA205" s="973"/>
      <c r="JGB205" s="973"/>
      <c r="JGC205" s="973"/>
      <c r="JGD205" s="973"/>
      <c r="JGE205" s="973"/>
      <c r="JGF205" s="973"/>
      <c r="JGG205" s="973"/>
      <c r="JGH205" s="973"/>
      <c r="JGI205" s="973"/>
      <c r="JGJ205" s="973"/>
      <c r="JGK205" s="973"/>
      <c r="JGL205" s="973"/>
      <c r="JGM205" s="973"/>
      <c r="JGN205" s="973"/>
      <c r="JGO205" s="973"/>
      <c r="JGP205" s="973"/>
      <c r="JGQ205" s="973"/>
      <c r="JGR205" s="973"/>
      <c r="JGS205" s="973"/>
      <c r="JGT205" s="973"/>
      <c r="JGU205" s="973"/>
      <c r="JGV205" s="973"/>
      <c r="JGW205" s="973"/>
      <c r="JGX205" s="973"/>
      <c r="JGY205" s="973"/>
      <c r="JGZ205" s="973"/>
      <c r="JHA205" s="973"/>
      <c r="JHB205" s="973"/>
      <c r="JHC205" s="973"/>
      <c r="JHD205" s="973"/>
      <c r="JHE205" s="973"/>
      <c r="JHF205" s="973"/>
      <c r="JHG205" s="973"/>
      <c r="JHH205" s="973"/>
      <c r="JHI205" s="973"/>
      <c r="JHJ205" s="973"/>
      <c r="JHK205" s="973"/>
      <c r="JHL205" s="973"/>
      <c r="JHM205" s="973"/>
      <c r="JHN205" s="973"/>
      <c r="JHO205" s="973"/>
      <c r="JHP205" s="973"/>
      <c r="JHQ205" s="973"/>
      <c r="JHR205" s="973"/>
      <c r="JHS205" s="973"/>
      <c r="JHT205" s="973"/>
      <c r="JHU205" s="973"/>
      <c r="JHV205" s="973"/>
      <c r="JHW205" s="973"/>
      <c r="JHX205" s="973"/>
      <c r="JHY205" s="973"/>
      <c r="JHZ205" s="973"/>
      <c r="JIA205" s="973"/>
      <c r="JIB205" s="973"/>
      <c r="JIC205" s="973"/>
      <c r="JID205" s="973"/>
      <c r="JIE205" s="973"/>
      <c r="JIF205" s="973"/>
      <c r="JIG205" s="973"/>
      <c r="JIH205" s="973"/>
      <c r="JII205" s="973"/>
      <c r="JIJ205" s="973"/>
      <c r="JIK205" s="973"/>
      <c r="JIL205" s="973"/>
      <c r="JIM205" s="973"/>
      <c r="JIN205" s="973"/>
      <c r="JIO205" s="973"/>
      <c r="JIP205" s="973"/>
      <c r="JIQ205" s="973"/>
      <c r="JIR205" s="973"/>
      <c r="JIS205" s="973"/>
      <c r="JIT205" s="973"/>
      <c r="JIU205" s="973"/>
      <c r="JIV205" s="973"/>
      <c r="JIW205" s="973"/>
      <c r="JIX205" s="973"/>
      <c r="JIY205" s="973"/>
      <c r="JIZ205" s="973"/>
      <c r="JJA205" s="973"/>
      <c r="JJB205" s="973"/>
      <c r="JJC205" s="973"/>
      <c r="JJD205" s="973"/>
      <c r="JJE205" s="973"/>
      <c r="JJF205" s="973"/>
      <c r="JJG205" s="973"/>
      <c r="JJH205" s="973"/>
      <c r="JJI205" s="973"/>
      <c r="JJJ205" s="973"/>
      <c r="JJK205" s="973"/>
      <c r="JJL205" s="973"/>
      <c r="JJM205" s="973"/>
      <c r="JJN205" s="973"/>
      <c r="JJO205" s="973"/>
      <c r="JJP205" s="973"/>
      <c r="JJQ205" s="973"/>
      <c r="JJR205" s="973"/>
      <c r="JJS205" s="973"/>
      <c r="JJT205" s="973"/>
      <c r="JJU205" s="973"/>
      <c r="JJV205" s="973"/>
      <c r="JJW205" s="973"/>
      <c r="JJX205" s="973"/>
      <c r="JJY205" s="973"/>
      <c r="JJZ205" s="973"/>
      <c r="JKA205" s="973"/>
      <c r="JKB205" s="973"/>
      <c r="JKC205" s="973"/>
      <c r="JKD205" s="973"/>
      <c r="JKE205" s="973"/>
      <c r="JKF205" s="973"/>
      <c r="JKG205" s="973"/>
      <c r="JKH205" s="973"/>
      <c r="JKI205" s="973"/>
      <c r="JKJ205" s="973"/>
      <c r="JKK205" s="973"/>
      <c r="JKL205" s="973"/>
      <c r="JKM205" s="973"/>
      <c r="JKN205" s="973"/>
      <c r="JKO205" s="973"/>
      <c r="JKP205" s="973"/>
      <c r="JKQ205" s="973"/>
      <c r="JKR205" s="973"/>
      <c r="JKS205" s="973"/>
      <c r="JKT205" s="973"/>
      <c r="JKU205" s="973"/>
      <c r="JKV205" s="973"/>
      <c r="JKW205" s="973"/>
      <c r="JKX205" s="973"/>
      <c r="JKY205" s="973"/>
      <c r="JKZ205" s="973"/>
      <c r="JLA205" s="973"/>
      <c r="JLB205" s="973"/>
      <c r="JLC205" s="973"/>
      <c r="JLD205" s="973"/>
      <c r="JLE205" s="973"/>
      <c r="JLF205" s="973"/>
      <c r="JLG205" s="973"/>
      <c r="JLH205" s="973"/>
      <c r="JLI205" s="973"/>
      <c r="JLJ205" s="973"/>
      <c r="JLK205" s="973"/>
      <c r="JLL205" s="973"/>
      <c r="JLM205" s="973"/>
      <c r="JLN205" s="973"/>
      <c r="JLO205" s="973"/>
      <c r="JLP205" s="973"/>
      <c r="JLQ205" s="973"/>
      <c r="JLR205" s="973"/>
      <c r="JLS205" s="973"/>
      <c r="JLT205" s="973"/>
      <c r="JLU205" s="973"/>
      <c r="JLV205" s="973"/>
      <c r="JLW205" s="973"/>
      <c r="JLX205" s="973"/>
      <c r="JLY205" s="973"/>
      <c r="JLZ205" s="973"/>
      <c r="JMA205" s="973"/>
      <c r="JMB205" s="973"/>
      <c r="JMC205" s="973"/>
      <c r="JMD205" s="973"/>
      <c r="JME205" s="973"/>
      <c r="JMF205" s="973"/>
      <c r="JMG205" s="973"/>
      <c r="JMH205" s="973"/>
      <c r="JMI205" s="973"/>
      <c r="JMJ205" s="973"/>
      <c r="JMK205" s="973"/>
      <c r="JML205" s="973"/>
      <c r="JMM205" s="973"/>
      <c r="JMN205" s="973"/>
      <c r="JMO205" s="973"/>
      <c r="JMP205" s="973"/>
      <c r="JMQ205" s="973"/>
      <c r="JMR205" s="973"/>
      <c r="JMS205" s="973"/>
      <c r="JMT205" s="973"/>
      <c r="JMU205" s="973"/>
      <c r="JMV205" s="973"/>
      <c r="JMW205" s="973"/>
      <c r="JMX205" s="973"/>
      <c r="JMY205" s="973"/>
      <c r="JMZ205" s="973"/>
      <c r="JNA205" s="973"/>
      <c r="JNB205" s="973"/>
      <c r="JNC205" s="973"/>
      <c r="JND205" s="973"/>
      <c r="JNE205" s="973"/>
      <c r="JNF205" s="973"/>
      <c r="JNG205" s="973"/>
      <c r="JNH205" s="973"/>
      <c r="JNI205" s="973"/>
      <c r="JNJ205" s="973"/>
      <c r="JNK205" s="973"/>
      <c r="JNL205" s="973"/>
      <c r="JNM205" s="973"/>
      <c r="JNN205" s="973"/>
      <c r="JNO205" s="973"/>
      <c r="JNP205" s="973"/>
      <c r="JNQ205" s="973"/>
      <c r="JNR205" s="973"/>
      <c r="JNS205" s="973"/>
      <c r="JNT205" s="973"/>
      <c r="JNU205" s="973"/>
      <c r="JNV205" s="973"/>
      <c r="JNW205" s="973"/>
      <c r="JNX205" s="973"/>
      <c r="JNY205" s="973"/>
      <c r="JNZ205" s="973"/>
      <c r="JOA205" s="973"/>
      <c r="JOB205" s="973"/>
      <c r="JOC205" s="973"/>
      <c r="JOD205" s="973"/>
      <c r="JOE205" s="973"/>
      <c r="JOF205" s="973"/>
      <c r="JOG205" s="973"/>
      <c r="JOH205" s="973"/>
      <c r="JOI205" s="973"/>
      <c r="JOJ205" s="973"/>
      <c r="JOK205" s="973"/>
      <c r="JOL205" s="973"/>
      <c r="JOM205" s="973"/>
      <c r="JON205" s="973"/>
      <c r="JOO205" s="973"/>
      <c r="JOP205" s="973"/>
      <c r="JOQ205" s="973"/>
      <c r="JOR205" s="973"/>
      <c r="JOS205" s="973"/>
      <c r="JOT205" s="973"/>
      <c r="JOU205" s="973"/>
      <c r="JOV205" s="973"/>
      <c r="JOW205" s="973"/>
      <c r="JOX205" s="973"/>
      <c r="JOY205" s="973"/>
      <c r="JOZ205" s="973"/>
      <c r="JPA205" s="973"/>
      <c r="JPB205" s="973"/>
      <c r="JPC205" s="973"/>
      <c r="JPD205" s="973"/>
      <c r="JPE205" s="973"/>
      <c r="JPF205" s="973"/>
      <c r="JPG205" s="973"/>
      <c r="JPH205" s="973"/>
      <c r="JPI205" s="973"/>
      <c r="JPJ205" s="973"/>
      <c r="JPK205" s="973"/>
      <c r="JPL205" s="973"/>
      <c r="JPM205" s="973"/>
      <c r="JPN205" s="973"/>
      <c r="JPO205" s="973"/>
      <c r="JPP205" s="973"/>
      <c r="JPQ205" s="973"/>
      <c r="JPR205" s="973"/>
      <c r="JPS205" s="973"/>
      <c r="JPT205" s="973"/>
      <c r="JPU205" s="973"/>
      <c r="JPV205" s="973"/>
      <c r="JPW205" s="973"/>
      <c r="JPX205" s="973"/>
      <c r="JPY205" s="973"/>
      <c r="JPZ205" s="973"/>
      <c r="JQA205" s="973"/>
      <c r="JQB205" s="973"/>
      <c r="JQC205" s="973"/>
      <c r="JQD205" s="973"/>
      <c r="JQE205" s="973"/>
      <c r="JQF205" s="973"/>
      <c r="JQG205" s="973"/>
      <c r="JQH205" s="973"/>
      <c r="JQI205" s="973"/>
      <c r="JQJ205" s="973"/>
      <c r="JQK205" s="973"/>
      <c r="JQL205" s="973"/>
      <c r="JQM205" s="973"/>
      <c r="JQN205" s="973"/>
      <c r="JQO205" s="973"/>
      <c r="JQP205" s="973"/>
      <c r="JQQ205" s="973"/>
      <c r="JQR205" s="973"/>
      <c r="JQS205" s="973"/>
      <c r="JQT205" s="973"/>
      <c r="JQU205" s="973"/>
      <c r="JQV205" s="973"/>
      <c r="JQW205" s="973"/>
      <c r="JQX205" s="973"/>
      <c r="JQY205" s="973"/>
      <c r="JQZ205" s="973"/>
      <c r="JRA205" s="973"/>
      <c r="JRB205" s="973"/>
      <c r="JRC205" s="973"/>
      <c r="JRD205" s="973"/>
      <c r="JRE205" s="973"/>
      <c r="JRF205" s="973"/>
      <c r="JRG205" s="973"/>
      <c r="JRH205" s="973"/>
      <c r="JRI205" s="973"/>
      <c r="JRJ205" s="973"/>
      <c r="JRK205" s="973"/>
      <c r="JRL205" s="973"/>
      <c r="JRM205" s="973"/>
      <c r="JRN205" s="973"/>
      <c r="JRO205" s="973"/>
      <c r="JRP205" s="973"/>
      <c r="JRQ205" s="973"/>
      <c r="JRR205" s="973"/>
      <c r="JRS205" s="973"/>
      <c r="JRT205" s="973"/>
      <c r="JRU205" s="973"/>
      <c r="JRV205" s="973"/>
      <c r="JRW205" s="973"/>
      <c r="JRX205" s="973"/>
      <c r="JRY205" s="973"/>
      <c r="JRZ205" s="973"/>
      <c r="JSA205" s="973"/>
      <c r="JSB205" s="973"/>
      <c r="JSC205" s="973"/>
      <c r="JSD205" s="973"/>
      <c r="JSE205" s="973"/>
      <c r="JSF205" s="973"/>
      <c r="JSG205" s="973"/>
      <c r="JSH205" s="973"/>
      <c r="JSI205" s="973"/>
      <c r="JSJ205" s="973"/>
      <c r="JSK205" s="973"/>
      <c r="JSL205" s="973"/>
      <c r="JSM205" s="973"/>
      <c r="JSN205" s="973"/>
      <c r="JSO205" s="973"/>
      <c r="JSP205" s="973"/>
      <c r="JSQ205" s="973"/>
      <c r="JSR205" s="973"/>
      <c r="JSS205" s="973"/>
      <c r="JST205" s="973"/>
      <c r="JSU205" s="973"/>
      <c r="JSV205" s="973"/>
      <c r="JSW205" s="973"/>
      <c r="JSX205" s="973"/>
      <c r="JSY205" s="973"/>
      <c r="JSZ205" s="973"/>
      <c r="JTA205" s="973"/>
      <c r="JTB205" s="973"/>
      <c r="JTC205" s="973"/>
      <c r="JTD205" s="973"/>
      <c r="JTE205" s="973"/>
      <c r="JTF205" s="973"/>
      <c r="JTG205" s="973"/>
      <c r="JTH205" s="973"/>
      <c r="JTI205" s="973"/>
      <c r="JTJ205" s="973"/>
      <c r="JTK205" s="973"/>
      <c r="JTL205" s="973"/>
      <c r="JTM205" s="973"/>
      <c r="JTN205" s="973"/>
      <c r="JTO205" s="973"/>
      <c r="JTP205" s="973"/>
      <c r="JTQ205" s="973"/>
      <c r="JTR205" s="973"/>
      <c r="JTS205" s="973"/>
      <c r="JTT205" s="973"/>
      <c r="JTU205" s="973"/>
      <c r="JTV205" s="973"/>
      <c r="JTW205" s="973"/>
      <c r="JTX205" s="973"/>
      <c r="JTY205" s="973"/>
      <c r="JTZ205" s="973"/>
      <c r="JUA205" s="973"/>
      <c r="JUB205" s="973"/>
      <c r="JUC205" s="973"/>
      <c r="JUD205" s="973"/>
      <c r="JUE205" s="973"/>
      <c r="JUF205" s="973"/>
      <c r="JUG205" s="973"/>
      <c r="JUH205" s="973"/>
      <c r="JUI205" s="973"/>
      <c r="JUJ205" s="973"/>
      <c r="JUK205" s="973"/>
      <c r="JUL205" s="973"/>
      <c r="JUM205" s="973"/>
      <c r="JUN205" s="973"/>
      <c r="JUO205" s="973"/>
      <c r="JUP205" s="973"/>
      <c r="JUQ205" s="973"/>
      <c r="JUR205" s="973"/>
      <c r="JUS205" s="973"/>
      <c r="JUT205" s="973"/>
      <c r="JUU205" s="973"/>
      <c r="JUV205" s="973"/>
      <c r="JUW205" s="973"/>
      <c r="JUX205" s="973"/>
      <c r="JUY205" s="973"/>
      <c r="JUZ205" s="973"/>
      <c r="JVA205" s="973"/>
      <c r="JVB205" s="973"/>
      <c r="JVC205" s="973"/>
      <c r="JVD205" s="973"/>
      <c r="JVE205" s="973"/>
      <c r="JVF205" s="973"/>
      <c r="JVG205" s="973"/>
      <c r="JVH205" s="973"/>
      <c r="JVI205" s="973"/>
      <c r="JVJ205" s="973"/>
      <c r="JVK205" s="973"/>
      <c r="JVL205" s="973"/>
      <c r="JVM205" s="973"/>
      <c r="JVN205" s="973"/>
      <c r="JVO205" s="973"/>
      <c r="JVP205" s="973"/>
      <c r="JVQ205" s="973"/>
      <c r="JVR205" s="973"/>
      <c r="JVS205" s="973"/>
      <c r="JVT205" s="973"/>
      <c r="JVU205" s="973"/>
      <c r="JVV205" s="973"/>
      <c r="JVW205" s="973"/>
      <c r="JVX205" s="973"/>
      <c r="JVY205" s="973"/>
      <c r="JVZ205" s="973"/>
      <c r="JWA205" s="973"/>
      <c r="JWB205" s="973"/>
      <c r="JWC205" s="973"/>
      <c r="JWD205" s="973"/>
      <c r="JWE205" s="973"/>
      <c r="JWF205" s="973"/>
      <c r="JWG205" s="973"/>
      <c r="JWH205" s="973"/>
      <c r="JWI205" s="973"/>
      <c r="JWJ205" s="973"/>
      <c r="JWK205" s="973"/>
      <c r="JWL205" s="973"/>
      <c r="JWM205" s="973"/>
      <c r="JWN205" s="973"/>
      <c r="JWO205" s="973"/>
      <c r="JWP205" s="973"/>
      <c r="JWQ205" s="973"/>
      <c r="JWR205" s="973"/>
      <c r="JWS205" s="973"/>
      <c r="JWT205" s="973"/>
      <c r="JWU205" s="973"/>
      <c r="JWV205" s="973"/>
      <c r="JWW205" s="973"/>
      <c r="JWX205" s="973"/>
      <c r="JWY205" s="973"/>
      <c r="JWZ205" s="973"/>
      <c r="JXA205" s="973"/>
      <c r="JXB205" s="973"/>
      <c r="JXC205" s="973"/>
      <c r="JXD205" s="973"/>
      <c r="JXE205" s="973"/>
      <c r="JXF205" s="973"/>
      <c r="JXG205" s="973"/>
      <c r="JXH205" s="973"/>
      <c r="JXI205" s="973"/>
      <c r="JXJ205" s="973"/>
      <c r="JXK205" s="973"/>
      <c r="JXL205" s="973"/>
      <c r="JXM205" s="973"/>
      <c r="JXN205" s="973"/>
      <c r="JXO205" s="973"/>
      <c r="JXP205" s="973"/>
      <c r="JXQ205" s="973"/>
      <c r="JXR205" s="973"/>
      <c r="JXS205" s="973"/>
      <c r="JXT205" s="973"/>
      <c r="JXU205" s="973"/>
      <c r="JXV205" s="973"/>
      <c r="JXW205" s="973"/>
      <c r="JXX205" s="973"/>
      <c r="JXY205" s="973"/>
      <c r="JXZ205" s="973"/>
      <c r="JYA205" s="973"/>
      <c r="JYB205" s="973"/>
      <c r="JYC205" s="973"/>
      <c r="JYD205" s="973"/>
      <c r="JYE205" s="973"/>
      <c r="JYF205" s="973"/>
      <c r="JYG205" s="973"/>
      <c r="JYH205" s="973"/>
      <c r="JYI205" s="973"/>
      <c r="JYJ205" s="973"/>
      <c r="JYK205" s="973"/>
      <c r="JYL205" s="973"/>
      <c r="JYM205" s="973"/>
      <c r="JYN205" s="973"/>
      <c r="JYO205" s="973"/>
      <c r="JYP205" s="973"/>
      <c r="JYQ205" s="973"/>
      <c r="JYR205" s="973"/>
      <c r="JYS205" s="973"/>
      <c r="JYT205" s="973"/>
      <c r="JYU205" s="973"/>
      <c r="JYV205" s="973"/>
      <c r="JYW205" s="973"/>
      <c r="JYX205" s="973"/>
      <c r="JYY205" s="973"/>
      <c r="JYZ205" s="973"/>
      <c r="JZA205" s="973"/>
      <c r="JZB205" s="973"/>
      <c r="JZC205" s="973"/>
      <c r="JZD205" s="973"/>
      <c r="JZE205" s="973"/>
      <c r="JZF205" s="973"/>
      <c r="JZG205" s="973"/>
      <c r="JZH205" s="973"/>
      <c r="JZI205" s="973"/>
      <c r="JZJ205" s="973"/>
      <c r="JZK205" s="973"/>
      <c r="JZL205" s="973"/>
      <c r="JZM205" s="973"/>
      <c r="JZN205" s="973"/>
      <c r="JZO205" s="973"/>
      <c r="JZP205" s="973"/>
      <c r="JZQ205" s="973"/>
      <c r="JZR205" s="973"/>
      <c r="JZS205" s="973"/>
      <c r="JZT205" s="973"/>
      <c r="JZU205" s="973"/>
      <c r="JZV205" s="973"/>
      <c r="JZW205" s="973"/>
      <c r="JZX205" s="973"/>
      <c r="JZY205" s="973"/>
      <c r="JZZ205" s="973"/>
      <c r="KAA205" s="973"/>
      <c r="KAB205" s="973"/>
      <c r="KAC205" s="973"/>
      <c r="KAD205" s="973"/>
      <c r="KAE205" s="973"/>
      <c r="KAF205" s="973"/>
      <c r="KAG205" s="973"/>
      <c r="KAH205" s="973"/>
      <c r="KAI205" s="973"/>
      <c r="KAJ205" s="973"/>
      <c r="KAK205" s="973"/>
      <c r="KAL205" s="973"/>
      <c r="KAM205" s="973"/>
      <c r="KAN205" s="973"/>
      <c r="KAO205" s="973"/>
      <c r="KAP205" s="973"/>
      <c r="KAQ205" s="973"/>
      <c r="KAR205" s="973"/>
      <c r="KAS205" s="973"/>
      <c r="KAT205" s="973"/>
      <c r="KAU205" s="973"/>
      <c r="KAV205" s="973"/>
      <c r="KAW205" s="973"/>
      <c r="KAX205" s="973"/>
      <c r="KAY205" s="973"/>
      <c r="KAZ205" s="973"/>
      <c r="KBA205" s="973"/>
      <c r="KBB205" s="973"/>
      <c r="KBC205" s="973"/>
      <c r="KBD205" s="973"/>
      <c r="KBE205" s="973"/>
      <c r="KBF205" s="973"/>
      <c r="KBG205" s="973"/>
      <c r="KBH205" s="973"/>
      <c r="KBI205" s="973"/>
      <c r="KBJ205" s="973"/>
      <c r="KBK205" s="973"/>
      <c r="KBL205" s="973"/>
      <c r="KBM205" s="973"/>
      <c r="KBN205" s="973"/>
      <c r="KBO205" s="973"/>
      <c r="KBP205" s="973"/>
      <c r="KBQ205" s="973"/>
      <c r="KBR205" s="973"/>
      <c r="KBS205" s="973"/>
      <c r="KBT205" s="973"/>
      <c r="KBU205" s="973"/>
      <c r="KBV205" s="973"/>
      <c r="KBW205" s="973"/>
      <c r="KBX205" s="973"/>
      <c r="KBY205" s="973"/>
      <c r="KBZ205" s="973"/>
      <c r="KCA205" s="973"/>
      <c r="KCB205" s="973"/>
      <c r="KCC205" s="973"/>
      <c r="KCD205" s="973"/>
      <c r="KCE205" s="973"/>
      <c r="KCF205" s="973"/>
      <c r="KCG205" s="973"/>
      <c r="KCH205" s="973"/>
      <c r="KCI205" s="973"/>
      <c r="KCJ205" s="973"/>
      <c r="KCK205" s="973"/>
      <c r="KCL205" s="973"/>
      <c r="KCM205" s="973"/>
      <c r="KCN205" s="973"/>
      <c r="KCO205" s="973"/>
      <c r="KCP205" s="973"/>
      <c r="KCQ205" s="973"/>
      <c r="KCR205" s="973"/>
      <c r="KCS205" s="973"/>
      <c r="KCT205" s="973"/>
      <c r="KCU205" s="973"/>
      <c r="KCV205" s="973"/>
      <c r="KCW205" s="973"/>
      <c r="KCX205" s="973"/>
      <c r="KCY205" s="973"/>
      <c r="KCZ205" s="973"/>
      <c r="KDA205" s="973"/>
      <c r="KDB205" s="973"/>
      <c r="KDC205" s="973"/>
      <c r="KDD205" s="973"/>
      <c r="KDE205" s="973"/>
      <c r="KDF205" s="973"/>
      <c r="KDG205" s="973"/>
      <c r="KDH205" s="973"/>
      <c r="KDI205" s="973"/>
      <c r="KDJ205" s="973"/>
      <c r="KDK205" s="973"/>
      <c r="KDL205" s="973"/>
      <c r="KDM205" s="973"/>
      <c r="KDN205" s="973"/>
      <c r="KDO205" s="973"/>
      <c r="KDP205" s="973"/>
      <c r="KDQ205" s="973"/>
      <c r="KDR205" s="973"/>
      <c r="KDS205" s="973"/>
      <c r="KDT205" s="973"/>
      <c r="KDU205" s="973"/>
      <c r="KDV205" s="973"/>
      <c r="KDW205" s="973"/>
      <c r="KDX205" s="973"/>
      <c r="KDY205" s="973"/>
      <c r="KDZ205" s="973"/>
      <c r="KEA205" s="973"/>
      <c r="KEB205" s="973"/>
      <c r="KEC205" s="973"/>
      <c r="KED205" s="973"/>
      <c r="KEE205" s="973"/>
      <c r="KEF205" s="973"/>
      <c r="KEG205" s="973"/>
      <c r="KEH205" s="973"/>
      <c r="KEI205" s="973"/>
      <c r="KEJ205" s="973"/>
      <c r="KEK205" s="973"/>
      <c r="KEL205" s="973"/>
      <c r="KEM205" s="973"/>
      <c r="KEN205" s="973"/>
      <c r="KEO205" s="973"/>
      <c r="KEP205" s="973"/>
      <c r="KEQ205" s="973"/>
      <c r="KER205" s="973"/>
      <c r="KES205" s="973"/>
      <c r="KET205" s="973"/>
      <c r="KEU205" s="973"/>
      <c r="KEV205" s="973"/>
      <c r="KEW205" s="973"/>
      <c r="KEX205" s="973"/>
      <c r="KEY205" s="973"/>
      <c r="KEZ205" s="973"/>
      <c r="KFA205" s="973"/>
      <c r="KFB205" s="973"/>
      <c r="KFC205" s="973"/>
      <c r="KFD205" s="973"/>
      <c r="KFE205" s="973"/>
      <c r="KFF205" s="973"/>
      <c r="KFG205" s="973"/>
      <c r="KFH205" s="973"/>
      <c r="KFI205" s="973"/>
      <c r="KFJ205" s="973"/>
      <c r="KFK205" s="973"/>
      <c r="KFL205" s="973"/>
      <c r="KFM205" s="973"/>
      <c r="KFN205" s="973"/>
      <c r="KFO205" s="973"/>
      <c r="KFP205" s="973"/>
      <c r="KFQ205" s="973"/>
      <c r="KFR205" s="973"/>
      <c r="KFS205" s="973"/>
      <c r="KFT205" s="973"/>
      <c r="KFU205" s="973"/>
      <c r="KFV205" s="973"/>
      <c r="KFW205" s="973"/>
      <c r="KFX205" s="973"/>
      <c r="KFY205" s="973"/>
      <c r="KFZ205" s="973"/>
      <c r="KGA205" s="973"/>
      <c r="KGB205" s="973"/>
      <c r="KGC205" s="973"/>
      <c r="KGD205" s="973"/>
      <c r="KGE205" s="973"/>
      <c r="KGF205" s="973"/>
      <c r="KGG205" s="973"/>
      <c r="KGH205" s="973"/>
      <c r="KGI205" s="973"/>
      <c r="KGJ205" s="973"/>
      <c r="KGK205" s="973"/>
      <c r="KGL205" s="973"/>
      <c r="KGM205" s="973"/>
      <c r="KGN205" s="973"/>
      <c r="KGO205" s="973"/>
      <c r="KGP205" s="973"/>
      <c r="KGQ205" s="973"/>
      <c r="KGR205" s="973"/>
      <c r="KGS205" s="973"/>
      <c r="KGT205" s="973"/>
      <c r="KGU205" s="973"/>
      <c r="KGV205" s="973"/>
      <c r="KGW205" s="973"/>
      <c r="KGX205" s="973"/>
      <c r="KGY205" s="973"/>
      <c r="KGZ205" s="973"/>
      <c r="KHA205" s="973"/>
      <c r="KHB205" s="973"/>
      <c r="KHC205" s="973"/>
      <c r="KHD205" s="973"/>
      <c r="KHE205" s="973"/>
      <c r="KHF205" s="973"/>
      <c r="KHG205" s="973"/>
      <c r="KHH205" s="973"/>
      <c r="KHI205" s="973"/>
      <c r="KHJ205" s="973"/>
      <c r="KHK205" s="973"/>
      <c r="KHL205" s="973"/>
      <c r="KHM205" s="973"/>
      <c r="KHN205" s="973"/>
      <c r="KHO205" s="973"/>
      <c r="KHP205" s="973"/>
      <c r="KHQ205" s="973"/>
      <c r="KHR205" s="973"/>
      <c r="KHS205" s="973"/>
      <c r="KHT205" s="973"/>
      <c r="KHU205" s="973"/>
      <c r="KHV205" s="973"/>
      <c r="KHW205" s="973"/>
      <c r="KHX205" s="973"/>
      <c r="KHY205" s="973"/>
      <c r="KHZ205" s="973"/>
      <c r="KIA205" s="973"/>
      <c r="KIB205" s="973"/>
      <c r="KIC205" s="973"/>
      <c r="KID205" s="973"/>
      <c r="KIE205" s="973"/>
      <c r="KIF205" s="973"/>
      <c r="KIG205" s="973"/>
      <c r="KIH205" s="973"/>
      <c r="KII205" s="973"/>
      <c r="KIJ205" s="973"/>
      <c r="KIK205" s="973"/>
      <c r="KIL205" s="973"/>
      <c r="KIM205" s="973"/>
      <c r="KIN205" s="973"/>
      <c r="KIO205" s="973"/>
      <c r="KIP205" s="973"/>
      <c r="KIQ205" s="973"/>
      <c r="KIR205" s="973"/>
      <c r="KIS205" s="973"/>
      <c r="KIT205" s="973"/>
      <c r="KIU205" s="973"/>
      <c r="KIV205" s="973"/>
      <c r="KIW205" s="973"/>
      <c r="KIX205" s="973"/>
      <c r="KIY205" s="973"/>
      <c r="KIZ205" s="973"/>
      <c r="KJA205" s="973"/>
      <c r="KJB205" s="973"/>
      <c r="KJC205" s="973"/>
      <c r="KJD205" s="973"/>
      <c r="KJE205" s="973"/>
      <c r="KJF205" s="973"/>
      <c r="KJG205" s="973"/>
      <c r="KJH205" s="973"/>
      <c r="KJI205" s="973"/>
      <c r="KJJ205" s="973"/>
      <c r="KJK205" s="973"/>
      <c r="KJL205" s="973"/>
      <c r="KJM205" s="973"/>
      <c r="KJN205" s="973"/>
      <c r="KJO205" s="973"/>
      <c r="KJP205" s="973"/>
      <c r="KJQ205" s="973"/>
      <c r="KJR205" s="973"/>
      <c r="KJS205" s="973"/>
      <c r="KJT205" s="973"/>
      <c r="KJU205" s="973"/>
      <c r="KJV205" s="973"/>
      <c r="KJW205" s="973"/>
      <c r="KJX205" s="973"/>
      <c r="KJY205" s="973"/>
      <c r="KJZ205" s="973"/>
      <c r="KKA205" s="973"/>
      <c r="KKB205" s="973"/>
      <c r="KKC205" s="973"/>
      <c r="KKD205" s="973"/>
      <c r="KKE205" s="973"/>
      <c r="KKF205" s="973"/>
      <c r="KKG205" s="973"/>
      <c r="KKH205" s="973"/>
      <c r="KKI205" s="973"/>
      <c r="KKJ205" s="973"/>
      <c r="KKK205" s="973"/>
      <c r="KKL205" s="973"/>
      <c r="KKM205" s="973"/>
      <c r="KKN205" s="973"/>
      <c r="KKO205" s="973"/>
      <c r="KKP205" s="973"/>
      <c r="KKQ205" s="973"/>
      <c r="KKR205" s="973"/>
      <c r="KKS205" s="973"/>
      <c r="KKT205" s="973"/>
      <c r="KKU205" s="973"/>
      <c r="KKV205" s="973"/>
      <c r="KKW205" s="973"/>
      <c r="KKX205" s="973"/>
      <c r="KKY205" s="973"/>
      <c r="KKZ205" s="973"/>
      <c r="KLA205" s="973"/>
      <c r="KLB205" s="973"/>
      <c r="KLC205" s="973"/>
      <c r="KLD205" s="973"/>
      <c r="KLE205" s="973"/>
      <c r="KLF205" s="973"/>
      <c r="KLG205" s="973"/>
      <c r="KLH205" s="973"/>
      <c r="KLI205" s="973"/>
      <c r="KLJ205" s="973"/>
      <c r="KLK205" s="973"/>
      <c r="KLL205" s="973"/>
      <c r="KLM205" s="973"/>
      <c r="KLN205" s="973"/>
      <c r="KLO205" s="973"/>
      <c r="KLP205" s="973"/>
      <c r="KLQ205" s="973"/>
      <c r="KLR205" s="973"/>
      <c r="KLS205" s="973"/>
      <c r="KLT205" s="973"/>
      <c r="KLU205" s="973"/>
      <c r="KLV205" s="973"/>
      <c r="KLW205" s="973"/>
      <c r="KLX205" s="973"/>
      <c r="KLY205" s="973"/>
      <c r="KLZ205" s="973"/>
      <c r="KMA205" s="973"/>
      <c r="KMB205" s="973"/>
      <c r="KMC205" s="973"/>
      <c r="KMD205" s="973"/>
      <c r="KME205" s="973"/>
      <c r="KMF205" s="973"/>
      <c r="KMG205" s="973"/>
      <c r="KMH205" s="973"/>
      <c r="KMI205" s="973"/>
      <c r="KMJ205" s="973"/>
      <c r="KMK205" s="973"/>
      <c r="KML205" s="973"/>
      <c r="KMM205" s="973"/>
      <c r="KMN205" s="973"/>
      <c r="KMO205" s="973"/>
      <c r="KMP205" s="973"/>
      <c r="KMQ205" s="973"/>
      <c r="KMR205" s="973"/>
      <c r="KMS205" s="973"/>
      <c r="KMT205" s="973"/>
      <c r="KMU205" s="973"/>
      <c r="KMV205" s="973"/>
      <c r="KMW205" s="973"/>
      <c r="KMX205" s="973"/>
      <c r="KMY205" s="973"/>
      <c r="KMZ205" s="973"/>
      <c r="KNA205" s="973"/>
      <c r="KNB205" s="973"/>
      <c r="KNC205" s="973"/>
      <c r="KND205" s="973"/>
      <c r="KNE205" s="973"/>
      <c r="KNF205" s="973"/>
      <c r="KNG205" s="973"/>
      <c r="KNH205" s="973"/>
      <c r="KNI205" s="973"/>
      <c r="KNJ205" s="973"/>
      <c r="KNK205" s="973"/>
      <c r="KNL205" s="973"/>
      <c r="KNM205" s="973"/>
      <c r="KNN205" s="973"/>
      <c r="KNO205" s="973"/>
      <c r="KNP205" s="973"/>
      <c r="KNQ205" s="973"/>
      <c r="KNR205" s="973"/>
      <c r="KNS205" s="973"/>
      <c r="KNT205" s="973"/>
      <c r="KNU205" s="973"/>
      <c r="KNV205" s="973"/>
      <c r="KNW205" s="973"/>
      <c r="KNX205" s="973"/>
      <c r="KNY205" s="973"/>
      <c r="KNZ205" s="973"/>
      <c r="KOA205" s="973"/>
      <c r="KOB205" s="973"/>
      <c r="KOC205" s="973"/>
      <c r="KOD205" s="973"/>
      <c r="KOE205" s="973"/>
      <c r="KOF205" s="973"/>
      <c r="KOG205" s="973"/>
      <c r="KOH205" s="973"/>
      <c r="KOI205" s="973"/>
      <c r="KOJ205" s="973"/>
      <c r="KOK205" s="973"/>
      <c r="KOL205" s="973"/>
      <c r="KOM205" s="973"/>
      <c r="KON205" s="973"/>
      <c r="KOO205" s="973"/>
      <c r="KOP205" s="973"/>
      <c r="KOQ205" s="973"/>
      <c r="KOR205" s="973"/>
      <c r="KOS205" s="973"/>
      <c r="KOT205" s="973"/>
      <c r="KOU205" s="973"/>
      <c r="KOV205" s="973"/>
      <c r="KOW205" s="973"/>
      <c r="KOX205" s="973"/>
      <c r="KOY205" s="973"/>
      <c r="KOZ205" s="973"/>
      <c r="KPA205" s="973"/>
      <c r="KPB205" s="973"/>
      <c r="KPC205" s="973"/>
      <c r="KPD205" s="973"/>
      <c r="KPE205" s="973"/>
      <c r="KPF205" s="973"/>
      <c r="KPG205" s="973"/>
      <c r="KPH205" s="973"/>
      <c r="KPI205" s="973"/>
      <c r="KPJ205" s="973"/>
      <c r="KPK205" s="973"/>
      <c r="KPL205" s="973"/>
      <c r="KPM205" s="973"/>
      <c r="KPN205" s="973"/>
      <c r="KPO205" s="973"/>
      <c r="KPP205" s="973"/>
      <c r="KPQ205" s="973"/>
      <c r="KPR205" s="973"/>
      <c r="KPS205" s="973"/>
      <c r="KPT205" s="973"/>
      <c r="KPU205" s="973"/>
      <c r="KPV205" s="973"/>
      <c r="KPW205" s="973"/>
      <c r="KPX205" s="973"/>
      <c r="KPY205" s="973"/>
      <c r="KPZ205" s="973"/>
      <c r="KQA205" s="973"/>
      <c r="KQB205" s="973"/>
      <c r="KQC205" s="973"/>
      <c r="KQD205" s="973"/>
      <c r="KQE205" s="973"/>
      <c r="KQF205" s="973"/>
      <c r="KQG205" s="973"/>
      <c r="KQH205" s="973"/>
      <c r="KQI205" s="973"/>
      <c r="KQJ205" s="973"/>
      <c r="KQK205" s="973"/>
      <c r="KQL205" s="973"/>
      <c r="KQM205" s="973"/>
      <c r="KQN205" s="973"/>
      <c r="KQO205" s="973"/>
      <c r="KQP205" s="973"/>
      <c r="KQQ205" s="973"/>
      <c r="KQR205" s="973"/>
      <c r="KQS205" s="973"/>
      <c r="KQT205" s="973"/>
      <c r="KQU205" s="973"/>
      <c r="KQV205" s="973"/>
      <c r="KQW205" s="973"/>
      <c r="KQX205" s="973"/>
      <c r="KQY205" s="973"/>
      <c r="KQZ205" s="973"/>
      <c r="KRA205" s="973"/>
      <c r="KRB205" s="973"/>
      <c r="KRC205" s="973"/>
      <c r="KRD205" s="973"/>
      <c r="KRE205" s="973"/>
      <c r="KRF205" s="973"/>
      <c r="KRG205" s="973"/>
      <c r="KRH205" s="973"/>
      <c r="KRI205" s="973"/>
      <c r="KRJ205" s="973"/>
      <c r="KRK205" s="973"/>
      <c r="KRL205" s="973"/>
      <c r="KRM205" s="973"/>
      <c r="KRN205" s="973"/>
      <c r="KRO205" s="973"/>
      <c r="KRP205" s="973"/>
      <c r="KRQ205" s="973"/>
      <c r="KRR205" s="973"/>
      <c r="KRS205" s="973"/>
      <c r="KRT205" s="973"/>
      <c r="KRU205" s="973"/>
      <c r="KRV205" s="973"/>
      <c r="KRW205" s="973"/>
      <c r="KRX205" s="973"/>
      <c r="KRY205" s="973"/>
      <c r="KRZ205" s="973"/>
      <c r="KSA205" s="973"/>
      <c r="KSB205" s="973"/>
      <c r="KSC205" s="973"/>
      <c r="KSD205" s="973"/>
      <c r="KSE205" s="973"/>
      <c r="KSF205" s="973"/>
      <c r="KSG205" s="973"/>
      <c r="KSH205" s="973"/>
      <c r="KSI205" s="973"/>
      <c r="KSJ205" s="973"/>
      <c r="KSK205" s="973"/>
      <c r="KSL205" s="973"/>
      <c r="KSM205" s="973"/>
      <c r="KSN205" s="973"/>
      <c r="KSO205" s="973"/>
      <c r="KSP205" s="973"/>
      <c r="KSQ205" s="973"/>
      <c r="KSR205" s="973"/>
      <c r="KSS205" s="973"/>
      <c r="KST205" s="973"/>
      <c r="KSU205" s="973"/>
      <c r="KSV205" s="973"/>
      <c r="KSW205" s="973"/>
      <c r="KSX205" s="973"/>
      <c r="KSY205" s="973"/>
      <c r="KSZ205" s="973"/>
      <c r="KTA205" s="973"/>
      <c r="KTB205" s="973"/>
      <c r="KTC205" s="973"/>
      <c r="KTD205" s="973"/>
      <c r="KTE205" s="973"/>
      <c r="KTF205" s="973"/>
      <c r="KTG205" s="973"/>
      <c r="KTH205" s="973"/>
      <c r="KTI205" s="973"/>
      <c r="KTJ205" s="973"/>
      <c r="KTK205" s="973"/>
      <c r="KTL205" s="973"/>
      <c r="KTM205" s="973"/>
      <c r="KTN205" s="973"/>
      <c r="KTO205" s="973"/>
      <c r="KTP205" s="973"/>
      <c r="KTQ205" s="973"/>
      <c r="KTR205" s="973"/>
      <c r="KTS205" s="973"/>
      <c r="KTT205" s="973"/>
      <c r="KTU205" s="973"/>
      <c r="KTV205" s="973"/>
      <c r="KTW205" s="973"/>
      <c r="KTX205" s="973"/>
      <c r="KTY205" s="973"/>
      <c r="KTZ205" s="973"/>
      <c r="KUA205" s="973"/>
      <c r="KUB205" s="973"/>
      <c r="KUC205" s="973"/>
      <c r="KUD205" s="973"/>
      <c r="KUE205" s="973"/>
      <c r="KUF205" s="973"/>
      <c r="KUG205" s="973"/>
      <c r="KUH205" s="973"/>
      <c r="KUI205" s="973"/>
      <c r="KUJ205" s="973"/>
      <c r="KUK205" s="973"/>
      <c r="KUL205" s="973"/>
      <c r="KUM205" s="973"/>
      <c r="KUN205" s="973"/>
      <c r="KUO205" s="973"/>
      <c r="KUP205" s="973"/>
      <c r="KUQ205" s="973"/>
      <c r="KUR205" s="973"/>
      <c r="KUS205" s="973"/>
      <c r="KUT205" s="973"/>
      <c r="KUU205" s="973"/>
      <c r="KUV205" s="973"/>
      <c r="KUW205" s="973"/>
      <c r="KUX205" s="973"/>
      <c r="KUY205" s="973"/>
      <c r="KUZ205" s="973"/>
      <c r="KVA205" s="973"/>
      <c r="KVB205" s="973"/>
      <c r="KVC205" s="973"/>
      <c r="KVD205" s="973"/>
      <c r="KVE205" s="973"/>
      <c r="KVF205" s="973"/>
      <c r="KVG205" s="973"/>
      <c r="KVH205" s="973"/>
      <c r="KVI205" s="973"/>
      <c r="KVJ205" s="973"/>
      <c r="KVK205" s="973"/>
      <c r="KVL205" s="973"/>
      <c r="KVM205" s="973"/>
      <c r="KVN205" s="973"/>
      <c r="KVO205" s="973"/>
      <c r="KVP205" s="973"/>
      <c r="KVQ205" s="973"/>
      <c r="KVR205" s="973"/>
      <c r="KVS205" s="973"/>
      <c r="KVT205" s="973"/>
      <c r="KVU205" s="973"/>
      <c r="KVV205" s="973"/>
      <c r="KVW205" s="973"/>
      <c r="KVX205" s="973"/>
      <c r="KVY205" s="973"/>
      <c r="KVZ205" s="973"/>
      <c r="KWA205" s="973"/>
      <c r="KWB205" s="973"/>
      <c r="KWC205" s="973"/>
      <c r="KWD205" s="973"/>
      <c r="KWE205" s="973"/>
      <c r="KWF205" s="973"/>
      <c r="KWG205" s="973"/>
      <c r="KWH205" s="973"/>
      <c r="KWI205" s="973"/>
      <c r="KWJ205" s="973"/>
      <c r="KWK205" s="973"/>
      <c r="KWL205" s="973"/>
      <c r="KWM205" s="973"/>
      <c r="KWN205" s="973"/>
      <c r="KWO205" s="973"/>
      <c r="KWP205" s="973"/>
      <c r="KWQ205" s="973"/>
      <c r="KWR205" s="973"/>
      <c r="KWS205" s="973"/>
      <c r="KWT205" s="973"/>
      <c r="KWU205" s="973"/>
      <c r="KWV205" s="973"/>
      <c r="KWW205" s="973"/>
      <c r="KWX205" s="973"/>
      <c r="KWY205" s="973"/>
      <c r="KWZ205" s="973"/>
      <c r="KXA205" s="973"/>
      <c r="KXB205" s="973"/>
      <c r="KXC205" s="973"/>
      <c r="KXD205" s="973"/>
      <c r="KXE205" s="973"/>
      <c r="KXF205" s="973"/>
      <c r="KXG205" s="973"/>
      <c r="KXH205" s="973"/>
      <c r="KXI205" s="973"/>
      <c r="KXJ205" s="973"/>
      <c r="KXK205" s="973"/>
      <c r="KXL205" s="973"/>
      <c r="KXM205" s="973"/>
      <c r="KXN205" s="973"/>
      <c r="KXO205" s="973"/>
      <c r="KXP205" s="973"/>
      <c r="KXQ205" s="973"/>
      <c r="KXR205" s="973"/>
      <c r="KXS205" s="973"/>
      <c r="KXT205" s="973"/>
      <c r="KXU205" s="973"/>
      <c r="KXV205" s="973"/>
      <c r="KXW205" s="973"/>
      <c r="KXX205" s="973"/>
      <c r="KXY205" s="973"/>
      <c r="KXZ205" s="973"/>
      <c r="KYA205" s="973"/>
      <c r="KYB205" s="973"/>
      <c r="KYC205" s="973"/>
      <c r="KYD205" s="973"/>
      <c r="KYE205" s="973"/>
      <c r="KYF205" s="973"/>
      <c r="KYG205" s="973"/>
      <c r="KYH205" s="973"/>
      <c r="KYI205" s="973"/>
      <c r="KYJ205" s="973"/>
      <c r="KYK205" s="973"/>
      <c r="KYL205" s="973"/>
      <c r="KYM205" s="973"/>
      <c r="KYN205" s="973"/>
      <c r="KYO205" s="973"/>
      <c r="KYP205" s="973"/>
      <c r="KYQ205" s="973"/>
      <c r="KYR205" s="973"/>
      <c r="KYS205" s="973"/>
      <c r="KYT205" s="973"/>
      <c r="KYU205" s="973"/>
      <c r="KYV205" s="973"/>
      <c r="KYW205" s="973"/>
      <c r="KYX205" s="973"/>
      <c r="KYY205" s="973"/>
      <c r="KYZ205" s="973"/>
      <c r="KZA205" s="973"/>
      <c r="KZB205" s="973"/>
      <c r="KZC205" s="973"/>
      <c r="KZD205" s="973"/>
      <c r="KZE205" s="973"/>
      <c r="KZF205" s="973"/>
      <c r="KZG205" s="973"/>
      <c r="KZH205" s="973"/>
      <c r="KZI205" s="973"/>
      <c r="KZJ205" s="973"/>
      <c r="KZK205" s="973"/>
      <c r="KZL205" s="973"/>
      <c r="KZM205" s="973"/>
      <c r="KZN205" s="973"/>
      <c r="KZO205" s="973"/>
      <c r="KZP205" s="973"/>
      <c r="KZQ205" s="973"/>
      <c r="KZR205" s="973"/>
      <c r="KZS205" s="973"/>
      <c r="KZT205" s="973"/>
      <c r="KZU205" s="973"/>
      <c r="KZV205" s="973"/>
      <c r="KZW205" s="973"/>
      <c r="KZX205" s="973"/>
      <c r="KZY205" s="973"/>
      <c r="KZZ205" s="973"/>
      <c r="LAA205" s="973"/>
      <c r="LAB205" s="973"/>
      <c r="LAC205" s="973"/>
      <c r="LAD205" s="973"/>
      <c r="LAE205" s="973"/>
      <c r="LAF205" s="973"/>
      <c r="LAG205" s="973"/>
      <c r="LAH205" s="973"/>
      <c r="LAI205" s="973"/>
      <c r="LAJ205" s="973"/>
      <c r="LAK205" s="973"/>
      <c r="LAL205" s="973"/>
      <c r="LAM205" s="973"/>
      <c r="LAN205" s="973"/>
      <c r="LAO205" s="973"/>
      <c r="LAP205" s="973"/>
      <c r="LAQ205" s="973"/>
      <c r="LAR205" s="973"/>
      <c r="LAS205" s="973"/>
      <c r="LAT205" s="973"/>
      <c r="LAU205" s="973"/>
      <c r="LAV205" s="973"/>
      <c r="LAW205" s="973"/>
      <c r="LAX205" s="973"/>
      <c r="LAY205" s="973"/>
      <c r="LAZ205" s="973"/>
      <c r="LBA205" s="973"/>
      <c r="LBB205" s="973"/>
      <c r="LBC205" s="973"/>
      <c r="LBD205" s="973"/>
      <c r="LBE205" s="973"/>
      <c r="LBF205" s="973"/>
      <c r="LBG205" s="973"/>
      <c r="LBH205" s="973"/>
      <c r="LBI205" s="973"/>
      <c r="LBJ205" s="973"/>
      <c r="LBK205" s="973"/>
      <c r="LBL205" s="973"/>
      <c r="LBM205" s="973"/>
      <c r="LBN205" s="973"/>
      <c r="LBO205" s="973"/>
      <c r="LBP205" s="973"/>
      <c r="LBQ205" s="973"/>
      <c r="LBR205" s="973"/>
      <c r="LBS205" s="973"/>
      <c r="LBT205" s="973"/>
      <c r="LBU205" s="973"/>
      <c r="LBV205" s="973"/>
      <c r="LBW205" s="973"/>
      <c r="LBX205" s="973"/>
      <c r="LBY205" s="973"/>
      <c r="LBZ205" s="973"/>
      <c r="LCA205" s="973"/>
      <c r="LCB205" s="973"/>
      <c r="LCC205" s="973"/>
      <c r="LCD205" s="973"/>
      <c r="LCE205" s="973"/>
      <c r="LCF205" s="973"/>
      <c r="LCG205" s="973"/>
      <c r="LCH205" s="973"/>
      <c r="LCI205" s="973"/>
      <c r="LCJ205" s="973"/>
      <c r="LCK205" s="973"/>
      <c r="LCL205" s="973"/>
      <c r="LCM205" s="973"/>
      <c r="LCN205" s="973"/>
      <c r="LCO205" s="973"/>
      <c r="LCP205" s="973"/>
      <c r="LCQ205" s="973"/>
      <c r="LCR205" s="973"/>
      <c r="LCS205" s="973"/>
      <c r="LCT205" s="973"/>
      <c r="LCU205" s="973"/>
      <c r="LCV205" s="973"/>
      <c r="LCW205" s="973"/>
      <c r="LCX205" s="973"/>
      <c r="LCY205" s="973"/>
      <c r="LCZ205" s="973"/>
      <c r="LDA205" s="973"/>
      <c r="LDB205" s="973"/>
      <c r="LDC205" s="973"/>
      <c r="LDD205" s="973"/>
      <c r="LDE205" s="973"/>
      <c r="LDF205" s="973"/>
      <c r="LDG205" s="973"/>
      <c r="LDH205" s="973"/>
      <c r="LDI205" s="973"/>
      <c r="LDJ205" s="973"/>
      <c r="LDK205" s="973"/>
      <c r="LDL205" s="973"/>
      <c r="LDM205" s="973"/>
      <c r="LDN205" s="973"/>
      <c r="LDO205" s="973"/>
      <c r="LDP205" s="973"/>
      <c r="LDQ205" s="973"/>
      <c r="LDR205" s="973"/>
      <c r="LDS205" s="973"/>
      <c r="LDT205" s="973"/>
      <c r="LDU205" s="973"/>
      <c r="LDV205" s="973"/>
      <c r="LDW205" s="973"/>
      <c r="LDX205" s="973"/>
      <c r="LDY205" s="973"/>
      <c r="LDZ205" s="973"/>
      <c r="LEA205" s="973"/>
      <c r="LEB205" s="973"/>
      <c r="LEC205" s="973"/>
      <c r="LED205" s="973"/>
      <c r="LEE205" s="973"/>
      <c r="LEF205" s="973"/>
      <c r="LEG205" s="973"/>
      <c r="LEH205" s="973"/>
      <c r="LEI205" s="973"/>
      <c r="LEJ205" s="973"/>
      <c r="LEK205" s="973"/>
      <c r="LEL205" s="973"/>
      <c r="LEM205" s="973"/>
      <c r="LEN205" s="973"/>
      <c r="LEO205" s="973"/>
      <c r="LEP205" s="973"/>
      <c r="LEQ205" s="973"/>
      <c r="LER205" s="973"/>
      <c r="LES205" s="973"/>
      <c r="LET205" s="973"/>
      <c r="LEU205" s="973"/>
      <c r="LEV205" s="973"/>
      <c r="LEW205" s="973"/>
      <c r="LEX205" s="973"/>
      <c r="LEY205" s="973"/>
      <c r="LEZ205" s="973"/>
      <c r="LFA205" s="973"/>
      <c r="LFB205" s="973"/>
      <c r="LFC205" s="973"/>
      <c r="LFD205" s="973"/>
      <c r="LFE205" s="973"/>
      <c r="LFF205" s="973"/>
      <c r="LFG205" s="973"/>
      <c r="LFH205" s="973"/>
      <c r="LFI205" s="973"/>
      <c r="LFJ205" s="973"/>
      <c r="LFK205" s="973"/>
      <c r="LFL205" s="973"/>
      <c r="LFM205" s="973"/>
      <c r="LFN205" s="973"/>
      <c r="LFO205" s="973"/>
      <c r="LFP205" s="973"/>
      <c r="LFQ205" s="973"/>
      <c r="LFR205" s="973"/>
      <c r="LFS205" s="973"/>
      <c r="LFT205" s="973"/>
      <c r="LFU205" s="973"/>
      <c r="LFV205" s="973"/>
      <c r="LFW205" s="973"/>
      <c r="LFX205" s="973"/>
      <c r="LFY205" s="973"/>
      <c r="LFZ205" s="973"/>
      <c r="LGA205" s="973"/>
      <c r="LGB205" s="973"/>
      <c r="LGC205" s="973"/>
      <c r="LGD205" s="973"/>
      <c r="LGE205" s="973"/>
      <c r="LGF205" s="973"/>
      <c r="LGG205" s="973"/>
      <c r="LGH205" s="973"/>
      <c r="LGI205" s="973"/>
      <c r="LGJ205" s="973"/>
      <c r="LGK205" s="973"/>
      <c r="LGL205" s="973"/>
      <c r="LGM205" s="973"/>
      <c r="LGN205" s="973"/>
      <c r="LGO205" s="973"/>
      <c r="LGP205" s="973"/>
      <c r="LGQ205" s="973"/>
      <c r="LGR205" s="973"/>
      <c r="LGS205" s="973"/>
      <c r="LGT205" s="973"/>
      <c r="LGU205" s="973"/>
      <c r="LGV205" s="973"/>
      <c r="LGW205" s="973"/>
      <c r="LGX205" s="973"/>
      <c r="LGY205" s="973"/>
      <c r="LGZ205" s="973"/>
      <c r="LHA205" s="973"/>
      <c r="LHB205" s="973"/>
      <c r="LHC205" s="973"/>
      <c r="LHD205" s="973"/>
      <c r="LHE205" s="973"/>
      <c r="LHF205" s="973"/>
      <c r="LHG205" s="973"/>
      <c r="LHH205" s="973"/>
      <c r="LHI205" s="973"/>
      <c r="LHJ205" s="973"/>
      <c r="LHK205" s="973"/>
      <c r="LHL205" s="973"/>
      <c r="LHM205" s="973"/>
      <c r="LHN205" s="973"/>
      <c r="LHO205" s="973"/>
      <c r="LHP205" s="973"/>
      <c r="LHQ205" s="973"/>
      <c r="LHR205" s="973"/>
      <c r="LHS205" s="973"/>
      <c r="LHT205" s="973"/>
      <c r="LHU205" s="973"/>
      <c r="LHV205" s="973"/>
      <c r="LHW205" s="973"/>
      <c r="LHX205" s="973"/>
      <c r="LHY205" s="973"/>
      <c r="LHZ205" s="973"/>
      <c r="LIA205" s="973"/>
      <c r="LIB205" s="973"/>
      <c r="LIC205" s="973"/>
      <c r="LID205" s="973"/>
      <c r="LIE205" s="973"/>
      <c r="LIF205" s="973"/>
      <c r="LIG205" s="973"/>
      <c r="LIH205" s="973"/>
      <c r="LII205" s="973"/>
      <c r="LIJ205" s="973"/>
      <c r="LIK205" s="973"/>
      <c r="LIL205" s="973"/>
      <c r="LIM205" s="973"/>
      <c r="LIN205" s="973"/>
      <c r="LIO205" s="973"/>
      <c r="LIP205" s="973"/>
      <c r="LIQ205" s="973"/>
      <c r="LIR205" s="973"/>
      <c r="LIS205" s="973"/>
      <c r="LIT205" s="973"/>
      <c r="LIU205" s="973"/>
      <c r="LIV205" s="973"/>
      <c r="LIW205" s="973"/>
      <c r="LIX205" s="973"/>
      <c r="LIY205" s="973"/>
      <c r="LIZ205" s="973"/>
      <c r="LJA205" s="973"/>
      <c r="LJB205" s="973"/>
      <c r="LJC205" s="973"/>
      <c r="LJD205" s="973"/>
      <c r="LJE205" s="973"/>
      <c r="LJF205" s="973"/>
      <c r="LJG205" s="973"/>
      <c r="LJH205" s="973"/>
      <c r="LJI205" s="973"/>
      <c r="LJJ205" s="973"/>
      <c r="LJK205" s="973"/>
      <c r="LJL205" s="973"/>
      <c r="LJM205" s="973"/>
      <c r="LJN205" s="973"/>
      <c r="LJO205" s="973"/>
      <c r="LJP205" s="973"/>
      <c r="LJQ205" s="973"/>
      <c r="LJR205" s="973"/>
      <c r="LJS205" s="973"/>
      <c r="LJT205" s="973"/>
      <c r="LJU205" s="973"/>
      <c r="LJV205" s="973"/>
      <c r="LJW205" s="973"/>
      <c r="LJX205" s="973"/>
      <c r="LJY205" s="973"/>
      <c r="LJZ205" s="973"/>
      <c r="LKA205" s="973"/>
      <c r="LKB205" s="973"/>
      <c r="LKC205" s="973"/>
      <c r="LKD205" s="973"/>
      <c r="LKE205" s="973"/>
      <c r="LKF205" s="973"/>
      <c r="LKG205" s="973"/>
      <c r="LKH205" s="973"/>
      <c r="LKI205" s="973"/>
      <c r="LKJ205" s="973"/>
      <c r="LKK205" s="973"/>
      <c r="LKL205" s="973"/>
      <c r="LKM205" s="973"/>
      <c r="LKN205" s="973"/>
      <c r="LKO205" s="973"/>
      <c r="LKP205" s="973"/>
      <c r="LKQ205" s="973"/>
      <c r="LKR205" s="973"/>
      <c r="LKS205" s="973"/>
      <c r="LKT205" s="973"/>
      <c r="LKU205" s="973"/>
      <c r="LKV205" s="973"/>
      <c r="LKW205" s="973"/>
      <c r="LKX205" s="973"/>
      <c r="LKY205" s="973"/>
      <c r="LKZ205" s="973"/>
      <c r="LLA205" s="973"/>
      <c r="LLB205" s="973"/>
      <c r="LLC205" s="973"/>
      <c r="LLD205" s="973"/>
      <c r="LLE205" s="973"/>
      <c r="LLF205" s="973"/>
      <c r="LLG205" s="973"/>
      <c r="LLH205" s="973"/>
      <c r="LLI205" s="973"/>
      <c r="LLJ205" s="973"/>
      <c r="LLK205" s="973"/>
      <c r="LLL205" s="973"/>
      <c r="LLM205" s="973"/>
      <c r="LLN205" s="973"/>
      <c r="LLO205" s="973"/>
      <c r="LLP205" s="973"/>
      <c r="LLQ205" s="973"/>
      <c r="LLR205" s="973"/>
      <c r="LLS205" s="973"/>
      <c r="LLT205" s="973"/>
      <c r="LLU205" s="973"/>
      <c r="LLV205" s="973"/>
      <c r="LLW205" s="973"/>
      <c r="LLX205" s="973"/>
      <c r="LLY205" s="973"/>
      <c r="LLZ205" s="973"/>
      <c r="LMA205" s="973"/>
      <c r="LMB205" s="973"/>
      <c r="LMC205" s="973"/>
      <c r="LMD205" s="973"/>
      <c r="LME205" s="973"/>
      <c r="LMF205" s="973"/>
      <c r="LMG205" s="973"/>
      <c r="LMH205" s="973"/>
      <c r="LMI205" s="973"/>
      <c r="LMJ205" s="973"/>
      <c r="LMK205" s="973"/>
      <c r="LML205" s="973"/>
      <c r="LMM205" s="973"/>
      <c r="LMN205" s="973"/>
      <c r="LMO205" s="973"/>
      <c r="LMP205" s="973"/>
      <c r="LMQ205" s="973"/>
      <c r="LMR205" s="973"/>
      <c r="LMS205" s="973"/>
      <c r="LMT205" s="973"/>
      <c r="LMU205" s="973"/>
      <c r="LMV205" s="973"/>
      <c r="LMW205" s="973"/>
      <c r="LMX205" s="973"/>
      <c r="LMY205" s="973"/>
      <c r="LMZ205" s="973"/>
      <c r="LNA205" s="973"/>
      <c r="LNB205" s="973"/>
      <c r="LNC205" s="973"/>
      <c r="LND205" s="973"/>
      <c r="LNE205" s="973"/>
      <c r="LNF205" s="973"/>
      <c r="LNG205" s="973"/>
      <c r="LNH205" s="973"/>
      <c r="LNI205" s="973"/>
      <c r="LNJ205" s="973"/>
      <c r="LNK205" s="973"/>
      <c r="LNL205" s="973"/>
      <c r="LNM205" s="973"/>
      <c r="LNN205" s="973"/>
      <c r="LNO205" s="973"/>
      <c r="LNP205" s="973"/>
      <c r="LNQ205" s="973"/>
      <c r="LNR205" s="973"/>
      <c r="LNS205" s="973"/>
      <c r="LNT205" s="973"/>
      <c r="LNU205" s="973"/>
      <c r="LNV205" s="973"/>
      <c r="LNW205" s="973"/>
      <c r="LNX205" s="973"/>
      <c r="LNY205" s="973"/>
      <c r="LNZ205" s="973"/>
      <c r="LOA205" s="973"/>
      <c r="LOB205" s="973"/>
      <c r="LOC205" s="973"/>
      <c r="LOD205" s="973"/>
      <c r="LOE205" s="973"/>
      <c r="LOF205" s="973"/>
      <c r="LOG205" s="973"/>
      <c r="LOH205" s="973"/>
      <c r="LOI205" s="973"/>
      <c r="LOJ205" s="973"/>
      <c r="LOK205" s="973"/>
      <c r="LOL205" s="973"/>
      <c r="LOM205" s="973"/>
      <c r="LON205" s="973"/>
      <c r="LOO205" s="973"/>
      <c r="LOP205" s="973"/>
      <c r="LOQ205" s="973"/>
      <c r="LOR205" s="973"/>
      <c r="LOS205" s="973"/>
      <c r="LOT205" s="973"/>
      <c r="LOU205" s="973"/>
      <c r="LOV205" s="973"/>
      <c r="LOW205" s="973"/>
      <c r="LOX205" s="973"/>
      <c r="LOY205" s="973"/>
      <c r="LOZ205" s="973"/>
      <c r="LPA205" s="973"/>
      <c r="LPB205" s="973"/>
      <c r="LPC205" s="973"/>
      <c r="LPD205" s="973"/>
      <c r="LPE205" s="973"/>
      <c r="LPF205" s="973"/>
      <c r="LPG205" s="973"/>
      <c r="LPH205" s="973"/>
      <c r="LPI205" s="973"/>
      <c r="LPJ205" s="973"/>
      <c r="LPK205" s="973"/>
      <c r="LPL205" s="973"/>
      <c r="LPM205" s="973"/>
      <c r="LPN205" s="973"/>
      <c r="LPO205" s="973"/>
      <c r="LPP205" s="973"/>
      <c r="LPQ205" s="973"/>
      <c r="LPR205" s="973"/>
      <c r="LPS205" s="973"/>
      <c r="LPT205" s="973"/>
      <c r="LPU205" s="973"/>
      <c r="LPV205" s="973"/>
      <c r="LPW205" s="973"/>
      <c r="LPX205" s="973"/>
      <c r="LPY205" s="973"/>
      <c r="LPZ205" s="973"/>
      <c r="LQA205" s="973"/>
      <c r="LQB205" s="973"/>
      <c r="LQC205" s="973"/>
      <c r="LQD205" s="973"/>
      <c r="LQE205" s="973"/>
      <c r="LQF205" s="973"/>
      <c r="LQG205" s="973"/>
      <c r="LQH205" s="973"/>
      <c r="LQI205" s="973"/>
      <c r="LQJ205" s="973"/>
      <c r="LQK205" s="973"/>
      <c r="LQL205" s="973"/>
      <c r="LQM205" s="973"/>
      <c r="LQN205" s="973"/>
      <c r="LQO205" s="973"/>
      <c r="LQP205" s="973"/>
      <c r="LQQ205" s="973"/>
      <c r="LQR205" s="973"/>
      <c r="LQS205" s="973"/>
      <c r="LQT205" s="973"/>
      <c r="LQU205" s="973"/>
      <c r="LQV205" s="973"/>
      <c r="LQW205" s="973"/>
      <c r="LQX205" s="973"/>
      <c r="LQY205" s="973"/>
      <c r="LQZ205" s="973"/>
      <c r="LRA205" s="973"/>
      <c r="LRB205" s="973"/>
      <c r="LRC205" s="973"/>
      <c r="LRD205" s="973"/>
      <c r="LRE205" s="973"/>
      <c r="LRF205" s="973"/>
      <c r="LRG205" s="973"/>
      <c r="LRH205" s="973"/>
      <c r="LRI205" s="973"/>
      <c r="LRJ205" s="973"/>
      <c r="LRK205" s="973"/>
      <c r="LRL205" s="973"/>
      <c r="LRM205" s="973"/>
      <c r="LRN205" s="973"/>
      <c r="LRO205" s="973"/>
      <c r="LRP205" s="973"/>
      <c r="LRQ205" s="973"/>
      <c r="LRR205" s="973"/>
      <c r="LRS205" s="973"/>
      <c r="LRT205" s="973"/>
      <c r="LRU205" s="973"/>
      <c r="LRV205" s="973"/>
      <c r="LRW205" s="973"/>
      <c r="LRX205" s="973"/>
      <c r="LRY205" s="973"/>
      <c r="LRZ205" s="973"/>
      <c r="LSA205" s="973"/>
      <c r="LSB205" s="973"/>
      <c r="LSC205" s="973"/>
      <c r="LSD205" s="973"/>
      <c r="LSE205" s="973"/>
      <c r="LSF205" s="973"/>
      <c r="LSG205" s="973"/>
      <c r="LSH205" s="973"/>
      <c r="LSI205" s="973"/>
      <c r="LSJ205" s="973"/>
      <c r="LSK205" s="973"/>
      <c r="LSL205" s="973"/>
      <c r="LSM205" s="973"/>
      <c r="LSN205" s="973"/>
      <c r="LSO205" s="973"/>
      <c r="LSP205" s="973"/>
      <c r="LSQ205" s="973"/>
      <c r="LSR205" s="973"/>
      <c r="LSS205" s="973"/>
      <c r="LST205" s="973"/>
      <c r="LSU205" s="973"/>
      <c r="LSV205" s="973"/>
      <c r="LSW205" s="973"/>
      <c r="LSX205" s="973"/>
      <c r="LSY205" s="973"/>
      <c r="LSZ205" s="973"/>
      <c r="LTA205" s="973"/>
      <c r="LTB205" s="973"/>
      <c r="LTC205" s="973"/>
      <c r="LTD205" s="973"/>
      <c r="LTE205" s="973"/>
      <c r="LTF205" s="973"/>
      <c r="LTG205" s="973"/>
      <c r="LTH205" s="973"/>
      <c r="LTI205" s="973"/>
      <c r="LTJ205" s="973"/>
      <c r="LTK205" s="973"/>
      <c r="LTL205" s="973"/>
      <c r="LTM205" s="973"/>
      <c r="LTN205" s="973"/>
      <c r="LTO205" s="973"/>
      <c r="LTP205" s="973"/>
      <c r="LTQ205" s="973"/>
      <c r="LTR205" s="973"/>
      <c r="LTS205" s="973"/>
      <c r="LTT205" s="973"/>
      <c r="LTU205" s="973"/>
      <c r="LTV205" s="973"/>
      <c r="LTW205" s="973"/>
      <c r="LTX205" s="973"/>
      <c r="LTY205" s="973"/>
      <c r="LTZ205" s="973"/>
      <c r="LUA205" s="973"/>
      <c r="LUB205" s="973"/>
      <c r="LUC205" s="973"/>
      <c r="LUD205" s="973"/>
      <c r="LUE205" s="973"/>
      <c r="LUF205" s="973"/>
      <c r="LUG205" s="973"/>
      <c r="LUH205" s="973"/>
      <c r="LUI205" s="973"/>
      <c r="LUJ205" s="973"/>
      <c r="LUK205" s="973"/>
      <c r="LUL205" s="973"/>
      <c r="LUM205" s="973"/>
      <c r="LUN205" s="973"/>
      <c r="LUO205" s="973"/>
      <c r="LUP205" s="973"/>
      <c r="LUQ205" s="973"/>
      <c r="LUR205" s="973"/>
      <c r="LUS205" s="973"/>
      <c r="LUT205" s="973"/>
      <c r="LUU205" s="973"/>
      <c r="LUV205" s="973"/>
      <c r="LUW205" s="973"/>
      <c r="LUX205" s="973"/>
      <c r="LUY205" s="973"/>
      <c r="LUZ205" s="973"/>
      <c r="LVA205" s="973"/>
      <c r="LVB205" s="973"/>
      <c r="LVC205" s="973"/>
      <c r="LVD205" s="973"/>
      <c r="LVE205" s="973"/>
      <c r="LVF205" s="973"/>
      <c r="LVG205" s="973"/>
      <c r="LVH205" s="973"/>
      <c r="LVI205" s="973"/>
      <c r="LVJ205" s="973"/>
      <c r="LVK205" s="973"/>
      <c r="LVL205" s="973"/>
      <c r="LVM205" s="973"/>
      <c r="LVN205" s="973"/>
      <c r="LVO205" s="973"/>
      <c r="LVP205" s="973"/>
      <c r="LVQ205" s="973"/>
      <c r="LVR205" s="973"/>
      <c r="LVS205" s="973"/>
      <c r="LVT205" s="973"/>
      <c r="LVU205" s="973"/>
      <c r="LVV205" s="973"/>
      <c r="LVW205" s="973"/>
      <c r="LVX205" s="973"/>
      <c r="LVY205" s="973"/>
      <c r="LVZ205" s="973"/>
      <c r="LWA205" s="973"/>
      <c r="LWB205" s="973"/>
      <c r="LWC205" s="973"/>
      <c r="LWD205" s="973"/>
      <c r="LWE205" s="973"/>
      <c r="LWF205" s="973"/>
      <c r="LWG205" s="973"/>
      <c r="LWH205" s="973"/>
      <c r="LWI205" s="973"/>
      <c r="LWJ205" s="973"/>
      <c r="LWK205" s="973"/>
      <c r="LWL205" s="973"/>
      <c r="LWM205" s="973"/>
      <c r="LWN205" s="973"/>
      <c r="LWO205" s="973"/>
      <c r="LWP205" s="973"/>
      <c r="LWQ205" s="973"/>
      <c r="LWR205" s="973"/>
      <c r="LWS205" s="973"/>
      <c r="LWT205" s="973"/>
      <c r="LWU205" s="973"/>
      <c r="LWV205" s="973"/>
      <c r="LWW205" s="973"/>
      <c r="LWX205" s="973"/>
      <c r="LWY205" s="973"/>
      <c r="LWZ205" s="973"/>
      <c r="LXA205" s="973"/>
      <c r="LXB205" s="973"/>
      <c r="LXC205" s="973"/>
      <c r="LXD205" s="973"/>
      <c r="LXE205" s="973"/>
      <c r="LXF205" s="973"/>
      <c r="LXG205" s="973"/>
      <c r="LXH205" s="973"/>
      <c r="LXI205" s="973"/>
      <c r="LXJ205" s="973"/>
      <c r="LXK205" s="973"/>
      <c r="LXL205" s="973"/>
      <c r="LXM205" s="973"/>
      <c r="LXN205" s="973"/>
      <c r="LXO205" s="973"/>
      <c r="LXP205" s="973"/>
      <c r="LXQ205" s="973"/>
      <c r="LXR205" s="973"/>
      <c r="LXS205" s="973"/>
      <c r="LXT205" s="973"/>
      <c r="LXU205" s="973"/>
      <c r="LXV205" s="973"/>
      <c r="LXW205" s="973"/>
      <c r="LXX205" s="973"/>
      <c r="LXY205" s="973"/>
      <c r="LXZ205" s="973"/>
      <c r="LYA205" s="973"/>
      <c r="LYB205" s="973"/>
      <c r="LYC205" s="973"/>
      <c r="LYD205" s="973"/>
      <c r="LYE205" s="973"/>
      <c r="LYF205" s="973"/>
      <c r="LYG205" s="973"/>
      <c r="LYH205" s="973"/>
      <c r="LYI205" s="973"/>
      <c r="LYJ205" s="973"/>
      <c r="LYK205" s="973"/>
      <c r="LYL205" s="973"/>
      <c r="LYM205" s="973"/>
      <c r="LYN205" s="973"/>
      <c r="LYO205" s="973"/>
      <c r="LYP205" s="973"/>
      <c r="LYQ205" s="973"/>
      <c r="LYR205" s="973"/>
      <c r="LYS205" s="973"/>
      <c r="LYT205" s="973"/>
      <c r="LYU205" s="973"/>
      <c r="LYV205" s="973"/>
      <c r="LYW205" s="973"/>
      <c r="LYX205" s="973"/>
      <c r="LYY205" s="973"/>
      <c r="LYZ205" s="973"/>
      <c r="LZA205" s="973"/>
      <c r="LZB205" s="973"/>
      <c r="LZC205" s="973"/>
      <c r="LZD205" s="973"/>
      <c r="LZE205" s="973"/>
      <c r="LZF205" s="973"/>
      <c r="LZG205" s="973"/>
      <c r="LZH205" s="973"/>
      <c r="LZI205" s="973"/>
      <c r="LZJ205" s="973"/>
      <c r="LZK205" s="973"/>
      <c r="LZL205" s="973"/>
      <c r="LZM205" s="973"/>
      <c r="LZN205" s="973"/>
      <c r="LZO205" s="973"/>
      <c r="LZP205" s="973"/>
      <c r="LZQ205" s="973"/>
      <c r="LZR205" s="973"/>
      <c r="LZS205" s="973"/>
      <c r="LZT205" s="973"/>
      <c r="LZU205" s="973"/>
      <c r="LZV205" s="973"/>
      <c r="LZW205" s="973"/>
      <c r="LZX205" s="973"/>
      <c r="LZY205" s="973"/>
      <c r="LZZ205" s="973"/>
      <c r="MAA205" s="973"/>
      <c r="MAB205" s="973"/>
      <c r="MAC205" s="973"/>
      <c r="MAD205" s="973"/>
      <c r="MAE205" s="973"/>
      <c r="MAF205" s="973"/>
      <c r="MAG205" s="973"/>
      <c r="MAH205" s="973"/>
      <c r="MAI205" s="973"/>
      <c r="MAJ205" s="973"/>
      <c r="MAK205" s="973"/>
      <c r="MAL205" s="973"/>
      <c r="MAM205" s="973"/>
      <c r="MAN205" s="973"/>
      <c r="MAO205" s="973"/>
      <c r="MAP205" s="973"/>
      <c r="MAQ205" s="973"/>
      <c r="MAR205" s="973"/>
      <c r="MAS205" s="973"/>
      <c r="MAT205" s="973"/>
      <c r="MAU205" s="973"/>
      <c r="MAV205" s="973"/>
      <c r="MAW205" s="973"/>
      <c r="MAX205" s="973"/>
      <c r="MAY205" s="973"/>
      <c r="MAZ205" s="973"/>
      <c r="MBA205" s="973"/>
      <c r="MBB205" s="973"/>
      <c r="MBC205" s="973"/>
      <c r="MBD205" s="973"/>
      <c r="MBE205" s="973"/>
      <c r="MBF205" s="973"/>
      <c r="MBG205" s="973"/>
      <c r="MBH205" s="973"/>
      <c r="MBI205" s="973"/>
      <c r="MBJ205" s="973"/>
      <c r="MBK205" s="973"/>
      <c r="MBL205" s="973"/>
      <c r="MBM205" s="973"/>
      <c r="MBN205" s="973"/>
      <c r="MBO205" s="973"/>
      <c r="MBP205" s="973"/>
      <c r="MBQ205" s="973"/>
      <c r="MBR205" s="973"/>
      <c r="MBS205" s="973"/>
      <c r="MBT205" s="973"/>
      <c r="MBU205" s="973"/>
      <c r="MBV205" s="973"/>
      <c r="MBW205" s="973"/>
      <c r="MBX205" s="973"/>
      <c r="MBY205" s="973"/>
      <c r="MBZ205" s="973"/>
      <c r="MCA205" s="973"/>
      <c r="MCB205" s="973"/>
      <c r="MCC205" s="973"/>
      <c r="MCD205" s="973"/>
      <c r="MCE205" s="973"/>
      <c r="MCF205" s="973"/>
      <c r="MCG205" s="973"/>
      <c r="MCH205" s="973"/>
      <c r="MCI205" s="973"/>
      <c r="MCJ205" s="973"/>
      <c r="MCK205" s="973"/>
      <c r="MCL205" s="973"/>
      <c r="MCM205" s="973"/>
      <c r="MCN205" s="973"/>
      <c r="MCO205" s="973"/>
      <c r="MCP205" s="973"/>
      <c r="MCQ205" s="973"/>
      <c r="MCR205" s="973"/>
      <c r="MCS205" s="973"/>
      <c r="MCT205" s="973"/>
      <c r="MCU205" s="973"/>
      <c r="MCV205" s="973"/>
      <c r="MCW205" s="973"/>
      <c r="MCX205" s="973"/>
      <c r="MCY205" s="973"/>
      <c r="MCZ205" s="973"/>
      <c r="MDA205" s="973"/>
      <c r="MDB205" s="973"/>
      <c r="MDC205" s="973"/>
      <c r="MDD205" s="973"/>
      <c r="MDE205" s="973"/>
      <c r="MDF205" s="973"/>
      <c r="MDG205" s="973"/>
      <c r="MDH205" s="973"/>
      <c r="MDI205" s="973"/>
      <c r="MDJ205" s="973"/>
      <c r="MDK205" s="973"/>
      <c r="MDL205" s="973"/>
      <c r="MDM205" s="973"/>
      <c r="MDN205" s="973"/>
      <c r="MDO205" s="973"/>
      <c r="MDP205" s="973"/>
      <c r="MDQ205" s="973"/>
      <c r="MDR205" s="973"/>
      <c r="MDS205" s="973"/>
      <c r="MDT205" s="973"/>
      <c r="MDU205" s="973"/>
      <c r="MDV205" s="973"/>
      <c r="MDW205" s="973"/>
      <c r="MDX205" s="973"/>
      <c r="MDY205" s="973"/>
      <c r="MDZ205" s="973"/>
      <c r="MEA205" s="973"/>
      <c r="MEB205" s="973"/>
      <c r="MEC205" s="973"/>
      <c r="MED205" s="973"/>
      <c r="MEE205" s="973"/>
      <c r="MEF205" s="973"/>
      <c r="MEG205" s="973"/>
      <c r="MEH205" s="973"/>
      <c r="MEI205" s="973"/>
      <c r="MEJ205" s="973"/>
      <c r="MEK205" s="973"/>
      <c r="MEL205" s="973"/>
      <c r="MEM205" s="973"/>
      <c r="MEN205" s="973"/>
      <c r="MEO205" s="973"/>
      <c r="MEP205" s="973"/>
      <c r="MEQ205" s="973"/>
      <c r="MER205" s="973"/>
      <c r="MES205" s="973"/>
      <c r="MET205" s="973"/>
      <c r="MEU205" s="973"/>
      <c r="MEV205" s="973"/>
      <c r="MEW205" s="973"/>
      <c r="MEX205" s="973"/>
      <c r="MEY205" s="973"/>
      <c r="MEZ205" s="973"/>
      <c r="MFA205" s="973"/>
      <c r="MFB205" s="973"/>
      <c r="MFC205" s="973"/>
      <c r="MFD205" s="973"/>
      <c r="MFE205" s="973"/>
      <c r="MFF205" s="973"/>
      <c r="MFG205" s="973"/>
      <c r="MFH205" s="973"/>
      <c r="MFI205" s="973"/>
      <c r="MFJ205" s="973"/>
      <c r="MFK205" s="973"/>
      <c r="MFL205" s="973"/>
      <c r="MFM205" s="973"/>
      <c r="MFN205" s="973"/>
      <c r="MFO205" s="973"/>
      <c r="MFP205" s="973"/>
      <c r="MFQ205" s="973"/>
      <c r="MFR205" s="973"/>
      <c r="MFS205" s="973"/>
      <c r="MFT205" s="973"/>
      <c r="MFU205" s="973"/>
      <c r="MFV205" s="973"/>
      <c r="MFW205" s="973"/>
      <c r="MFX205" s="973"/>
      <c r="MFY205" s="973"/>
      <c r="MFZ205" s="973"/>
      <c r="MGA205" s="973"/>
      <c r="MGB205" s="973"/>
      <c r="MGC205" s="973"/>
      <c r="MGD205" s="973"/>
      <c r="MGE205" s="973"/>
      <c r="MGF205" s="973"/>
      <c r="MGG205" s="973"/>
      <c r="MGH205" s="973"/>
      <c r="MGI205" s="973"/>
      <c r="MGJ205" s="973"/>
      <c r="MGK205" s="973"/>
      <c r="MGL205" s="973"/>
      <c r="MGM205" s="973"/>
      <c r="MGN205" s="973"/>
      <c r="MGO205" s="973"/>
      <c r="MGP205" s="973"/>
      <c r="MGQ205" s="973"/>
      <c r="MGR205" s="973"/>
      <c r="MGS205" s="973"/>
      <c r="MGT205" s="973"/>
      <c r="MGU205" s="973"/>
      <c r="MGV205" s="973"/>
      <c r="MGW205" s="973"/>
      <c r="MGX205" s="973"/>
      <c r="MGY205" s="973"/>
      <c r="MGZ205" s="973"/>
      <c r="MHA205" s="973"/>
      <c r="MHB205" s="973"/>
      <c r="MHC205" s="973"/>
      <c r="MHD205" s="973"/>
      <c r="MHE205" s="973"/>
      <c r="MHF205" s="973"/>
      <c r="MHG205" s="973"/>
      <c r="MHH205" s="973"/>
      <c r="MHI205" s="973"/>
      <c r="MHJ205" s="973"/>
      <c r="MHK205" s="973"/>
      <c r="MHL205" s="973"/>
      <c r="MHM205" s="973"/>
      <c r="MHN205" s="973"/>
      <c r="MHO205" s="973"/>
      <c r="MHP205" s="973"/>
      <c r="MHQ205" s="973"/>
      <c r="MHR205" s="973"/>
      <c r="MHS205" s="973"/>
      <c r="MHT205" s="973"/>
      <c r="MHU205" s="973"/>
      <c r="MHV205" s="973"/>
      <c r="MHW205" s="973"/>
      <c r="MHX205" s="973"/>
      <c r="MHY205" s="973"/>
      <c r="MHZ205" s="973"/>
      <c r="MIA205" s="973"/>
      <c r="MIB205" s="973"/>
      <c r="MIC205" s="973"/>
      <c r="MID205" s="973"/>
      <c r="MIE205" s="973"/>
      <c r="MIF205" s="973"/>
      <c r="MIG205" s="973"/>
      <c r="MIH205" s="973"/>
      <c r="MII205" s="973"/>
      <c r="MIJ205" s="973"/>
      <c r="MIK205" s="973"/>
      <c r="MIL205" s="973"/>
      <c r="MIM205" s="973"/>
      <c r="MIN205" s="973"/>
      <c r="MIO205" s="973"/>
      <c r="MIP205" s="973"/>
      <c r="MIQ205" s="973"/>
      <c r="MIR205" s="973"/>
      <c r="MIS205" s="973"/>
      <c r="MIT205" s="973"/>
      <c r="MIU205" s="973"/>
      <c r="MIV205" s="973"/>
      <c r="MIW205" s="973"/>
      <c r="MIX205" s="973"/>
      <c r="MIY205" s="973"/>
      <c r="MIZ205" s="973"/>
      <c r="MJA205" s="973"/>
      <c r="MJB205" s="973"/>
      <c r="MJC205" s="973"/>
      <c r="MJD205" s="973"/>
      <c r="MJE205" s="973"/>
      <c r="MJF205" s="973"/>
      <c r="MJG205" s="973"/>
      <c r="MJH205" s="973"/>
      <c r="MJI205" s="973"/>
      <c r="MJJ205" s="973"/>
      <c r="MJK205" s="973"/>
      <c r="MJL205" s="973"/>
      <c r="MJM205" s="973"/>
      <c r="MJN205" s="973"/>
      <c r="MJO205" s="973"/>
      <c r="MJP205" s="973"/>
      <c r="MJQ205" s="973"/>
      <c r="MJR205" s="973"/>
      <c r="MJS205" s="973"/>
      <c r="MJT205" s="973"/>
      <c r="MJU205" s="973"/>
      <c r="MJV205" s="973"/>
      <c r="MJW205" s="973"/>
      <c r="MJX205" s="973"/>
      <c r="MJY205" s="973"/>
      <c r="MJZ205" s="973"/>
      <c r="MKA205" s="973"/>
      <c r="MKB205" s="973"/>
      <c r="MKC205" s="973"/>
      <c r="MKD205" s="973"/>
      <c r="MKE205" s="973"/>
      <c r="MKF205" s="973"/>
      <c r="MKG205" s="973"/>
      <c r="MKH205" s="973"/>
      <c r="MKI205" s="973"/>
      <c r="MKJ205" s="973"/>
      <c r="MKK205" s="973"/>
      <c r="MKL205" s="973"/>
      <c r="MKM205" s="973"/>
      <c r="MKN205" s="973"/>
      <c r="MKO205" s="973"/>
      <c r="MKP205" s="973"/>
      <c r="MKQ205" s="973"/>
      <c r="MKR205" s="973"/>
      <c r="MKS205" s="973"/>
      <c r="MKT205" s="973"/>
      <c r="MKU205" s="973"/>
      <c r="MKV205" s="973"/>
      <c r="MKW205" s="973"/>
      <c r="MKX205" s="973"/>
      <c r="MKY205" s="973"/>
      <c r="MKZ205" s="973"/>
      <c r="MLA205" s="973"/>
      <c r="MLB205" s="973"/>
      <c r="MLC205" s="973"/>
      <c r="MLD205" s="973"/>
      <c r="MLE205" s="973"/>
      <c r="MLF205" s="973"/>
      <c r="MLG205" s="973"/>
      <c r="MLH205" s="973"/>
      <c r="MLI205" s="973"/>
      <c r="MLJ205" s="973"/>
      <c r="MLK205" s="973"/>
      <c r="MLL205" s="973"/>
      <c r="MLM205" s="973"/>
      <c r="MLN205" s="973"/>
      <c r="MLO205" s="973"/>
      <c r="MLP205" s="973"/>
      <c r="MLQ205" s="973"/>
      <c r="MLR205" s="973"/>
      <c r="MLS205" s="973"/>
      <c r="MLT205" s="973"/>
      <c r="MLU205" s="973"/>
      <c r="MLV205" s="973"/>
      <c r="MLW205" s="973"/>
      <c r="MLX205" s="973"/>
      <c r="MLY205" s="973"/>
      <c r="MLZ205" s="973"/>
      <c r="MMA205" s="973"/>
      <c r="MMB205" s="973"/>
      <c r="MMC205" s="973"/>
      <c r="MMD205" s="973"/>
      <c r="MME205" s="973"/>
      <c r="MMF205" s="973"/>
      <c r="MMG205" s="973"/>
      <c r="MMH205" s="973"/>
      <c r="MMI205" s="973"/>
      <c r="MMJ205" s="973"/>
      <c r="MMK205" s="973"/>
      <c r="MML205" s="973"/>
      <c r="MMM205" s="973"/>
      <c r="MMN205" s="973"/>
      <c r="MMO205" s="973"/>
      <c r="MMP205" s="973"/>
      <c r="MMQ205" s="973"/>
      <c r="MMR205" s="973"/>
      <c r="MMS205" s="973"/>
      <c r="MMT205" s="973"/>
      <c r="MMU205" s="973"/>
      <c r="MMV205" s="973"/>
      <c r="MMW205" s="973"/>
      <c r="MMX205" s="973"/>
      <c r="MMY205" s="973"/>
      <c r="MMZ205" s="973"/>
      <c r="MNA205" s="973"/>
      <c r="MNB205" s="973"/>
      <c r="MNC205" s="973"/>
      <c r="MND205" s="973"/>
      <c r="MNE205" s="973"/>
      <c r="MNF205" s="973"/>
      <c r="MNG205" s="973"/>
      <c r="MNH205" s="973"/>
      <c r="MNI205" s="973"/>
      <c r="MNJ205" s="973"/>
      <c r="MNK205" s="973"/>
      <c r="MNL205" s="973"/>
      <c r="MNM205" s="973"/>
      <c r="MNN205" s="973"/>
      <c r="MNO205" s="973"/>
      <c r="MNP205" s="973"/>
      <c r="MNQ205" s="973"/>
      <c r="MNR205" s="973"/>
      <c r="MNS205" s="973"/>
      <c r="MNT205" s="973"/>
      <c r="MNU205" s="973"/>
      <c r="MNV205" s="973"/>
      <c r="MNW205" s="973"/>
      <c r="MNX205" s="973"/>
      <c r="MNY205" s="973"/>
      <c r="MNZ205" s="973"/>
      <c r="MOA205" s="973"/>
      <c r="MOB205" s="973"/>
      <c r="MOC205" s="973"/>
      <c r="MOD205" s="973"/>
      <c r="MOE205" s="973"/>
      <c r="MOF205" s="973"/>
      <c r="MOG205" s="973"/>
      <c r="MOH205" s="973"/>
      <c r="MOI205" s="973"/>
      <c r="MOJ205" s="973"/>
      <c r="MOK205" s="973"/>
      <c r="MOL205" s="973"/>
      <c r="MOM205" s="973"/>
      <c r="MON205" s="973"/>
      <c r="MOO205" s="973"/>
      <c r="MOP205" s="973"/>
      <c r="MOQ205" s="973"/>
      <c r="MOR205" s="973"/>
      <c r="MOS205" s="973"/>
      <c r="MOT205" s="973"/>
      <c r="MOU205" s="973"/>
      <c r="MOV205" s="973"/>
      <c r="MOW205" s="973"/>
      <c r="MOX205" s="973"/>
      <c r="MOY205" s="973"/>
      <c r="MOZ205" s="973"/>
      <c r="MPA205" s="973"/>
      <c r="MPB205" s="973"/>
      <c r="MPC205" s="973"/>
      <c r="MPD205" s="973"/>
      <c r="MPE205" s="973"/>
      <c r="MPF205" s="973"/>
      <c r="MPG205" s="973"/>
      <c r="MPH205" s="973"/>
      <c r="MPI205" s="973"/>
      <c r="MPJ205" s="973"/>
      <c r="MPK205" s="973"/>
      <c r="MPL205" s="973"/>
      <c r="MPM205" s="973"/>
      <c r="MPN205" s="973"/>
      <c r="MPO205" s="973"/>
      <c r="MPP205" s="973"/>
      <c r="MPQ205" s="973"/>
      <c r="MPR205" s="973"/>
      <c r="MPS205" s="973"/>
      <c r="MPT205" s="973"/>
      <c r="MPU205" s="973"/>
      <c r="MPV205" s="973"/>
      <c r="MPW205" s="973"/>
      <c r="MPX205" s="973"/>
      <c r="MPY205" s="973"/>
      <c r="MPZ205" s="973"/>
      <c r="MQA205" s="973"/>
      <c r="MQB205" s="973"/>
      <c r="MQC205" s="973"/>
      <c r="MQD205" s="973"/>
      <c r="MQE205" s="973"/>
      <c r="MQF205" s="973"/>
      <c r="MQG205" s="973"/>
      <c r="MQH205" s="973"/>
      <c r="MQI205" s="973"/>
      <c r="MQJ205" s="973"/>
      <c r="MQK205" s="973"/>
      <c r="MQL205" s="973"/>
      <c r="MQM205" s="973"/>
      <c r="MQN205" s="973"/>
      <c r="MQO205" s="973"/>
      <c r="MQP205" s="973"/>
      <c r="MQQ205" s="973"/>
      <c r="MQR205" s="973"/>
      <c r="MQS205" s="973"/>
      <c r="MQT205" s="973"/>
      <c r="MQU205" s="973"/>
      <c r="MQV205" s="973"/>
      <c r="MQW205" s="973"/>
      <c r="MQX205" s="973"/>
      <c r="MQY205" s="973"/>
      <c r="MQZ205" s="973"/>
      <c r="MRA205" s="973"/>
      <c r="MRB205" s="973"/>
      <c r="MRC205" s="973"/>
      <c r="MRD205" s="973"/>
      <c r="MRE205" s="973"/>
      <c r="MRF205" s="973"/>
      <c r="MRG205" s="973"/>
      <c r="MRH205" s="973"/>
      <c r="MRI205" s="973"/>
      <c r="MRJ205" s="973"/>
      <c r="MRK205" s="973"/>
      <c r="MRL205" s="973"/>
      <c r="MRM205" s="973"/>
      <c r="MRN205" s="973"/>
      <c r="MRO205" s="973"/>
      <c r="MRP205" s="973"/>
      <c r="MRQ205" s="973"/>
      <c r="MRR205" s="973"/>
      <c r="MRS205" s="973"/>
      <c r="MRT205" s="973"/>
      <c r="MRU205" s="973"/>
      <c r="MRV205" s="973"/>
      <c r="MRW205" s="973"/>
      <c r="MRX205" s="973"/>
      <c r="MRY205" s="973"/>
      <c r="MRZ205" s="973"/>
      <c r="MSA205" s="973"/>
      <c r="MSB205" s="973"/>
      <c r="MSC205" s="973"/>
      <c r="MSD205" s="973"/>
      <c r="MSE205" s="973"/>
      <c r="MSF205" s="973"/>
      <c r="MSG205" s="973"/>
      <c r="MSH205" s="973"/>
      <c r="MSI205" s="973"/>
      <c r="MSJ205" s="973"/>
      <c r="MSK205" s="973"/>
      <c r="MSL205" s="973"/>
      <c r="MSM205" s="973"/>
      <c r="MSN205" s="973"/>
      <c r="MSO205" s="973"/>
      <c r="MSP205" s="973"/>
      <c r="MSQ205" s="973"/>
      <c r="MSR205" s="973"/>
      <c r="MSS205" s="973"/>
      <c r="MST205" s="973"/>
      <c r="MSU205" s="973"/>
      <c r="MSV205" s="973"/>
      <c r="MSW205" s="973"/>
      <c r="MSX205" s="973"/>
      <c r="MSY205" s="973"/>
      <c r="MSZ205" s="973"/>
      <c r="MTA205" s="973"/>
      <c r="MTB205" s="973"/>
      <c r="MTC205" s="973"/>
      <c r="MTD205" s="973"/>
      <c r="MTE205" s="973"/>
      <c r="MTF205" s="973"/>
      <c r="MTG205" s="973"/>
      <c r="MTH205" s="973"/>
      <c r="MTI205" s="973"/>
      <c r="MTJ205" s="973"/>
      <c r="MTK205" s="973"/>
      <c r="MTL205" s="973"/>
      <c r="MTM205" s="973"/>
      <c r="MTN205" s="973"/>
      <c r="MTO205" s="973"/>
      <c r="MTP205" s="973"/>
      <c r="MTQ205" s="973"/>
      <c r="MTR205" s="973"/>
      <c r="MTS205" s="973"/>
      <c r="MTT205" s="973"/>
      <c r="MTU205" s="973"/>
      <c r="MTV205" s="973"/>
      <c r="MTW205" s="973"/>
      <c r="MTX205" s="973"/>
      <c r="MTY205" s="973"/>
      <c r="MTZ205" s="973"/>
      <c r="MUA205" s="973"/>
      <c r="MUB205" s="973"/>
      <c r="MUC205" s="973"/>
      <c r="MUD205" s="973"/>
      <c r="MUE205" s="973"/>
      <c r="MUF205" s="973"/>
      <c r="MUG205" s="973"/>
      <c r="MUH205" s="973"/>
      <c r="MUI205" s="973"/>
      <c r="MUJ205" s="973"/>
      <c r="MUK205" s="973"/>
      <c r="MUL205" s="973"/>
      <c r="MUM205" s="973"/>
      <c r="MUN205" s="973"/>
      <c r="MUO205" s="973"/>
      <c r="MUP205" s="973"/>
      <c r="MUQ205" s="973"/>
      <c r="MUR205" s="973"/>
      <c r="MUS205" s="973"/>
      <c r="MUT205" s="973"/>
      <c r="MUU205" s="973"/>
      <c r="MUV205" s="973"/>
      <c r="MUW205" s="973"/>
      <c r="MUX205" s="973"/>
      <c r="MUY205" s="973"/>
      <c r="MUZ205" s="973"/>
      <c r="MVA205" s="973"/>
      <c r="MVB205" s="973"/>
      <c r="MVC205" s="973"/>
      <c r="MVD205" s="973"/>
      <c r="MVE205" s="973"/>
      <c r="MVF205" s="973"/>
      <c r="MVG205" s="973"/>
      <c r="MVH205" s="973"/>
      <c r="MVI205" s="973"/>
      <c r="MVJ205" s="973"/>
      <c r="MVK205" s="973"/>
      <c r="MVL205" s="973"/>
      <c r="MVM205" s="973"/>
      <c r="MVN205" s="973"/>
      <c r="MVO205" s="973"/>
      <c r="MVP205" s="973"/>
      <c r="MVQ205" s="973"/>
      <c r="MVR205" s="973"/>
      <c r="MVS205" s="973"/>
      <c r="MVT205" s="973"/>
      <c r="MVU205" s="973"/>
      <c r="MVV205" s="973"/>
      <c r="MVW205" s="973"/>
      <c r="MVX205" s="973"/>
      <c r="MVY205" s="973"/>
      <c r="MVZ205" s="973"/>
      <c r="MWA205" s="973"/>
      <c r="MWB205" s="973"/>
      <c r="MWC205" s="973"/>
      <c r="MWD205" s="973"/>
      <c r="MWE205" s="973"/>
      <c r="MWF205" s="973"/>
      <c r="MWG205" s="973"/>
      <c r="MWH205" s="973"/>
      <c r="MWI205" s="973"/>
      <c r="MWJ205" s="973"/>
      <c r="MWK205" s="973"/>
      <c r="MWL205" s="973"/>
      <c r="MWM205" s="973"/>
      <c r="MWN205" s="973"/>
      <c r="MWO205" s="973"/>
      <c r="MWP205" s="973"/>
      <c r="MWQ205" s="973"/>
      <c r="MWR205" s="973"/>
      <c r="MWS205" s="973"/>
      <c r="MWT205" s="973"/>
      <c r="MWU205" s="973"/>
      <c r="MWV205" s="973"/>
      <c r="MWW205" s="973"/>
      <c r="MWX205" s="973"/>
      <c r="MWY205" s="973"/>
      <c r="MWZ205" s="973"/>
      <c r="MXA205" s="973"/>
      <c r="MXB205" s="973"/>
      <c r="MXC205" s="973"/>
      <c r="MXD205" s="973"/>
      <c r="MXE205" s="973"/>
      <c r="MXF205" s="973"/>
      <c r="MXG205" s="973"/>
      <c r="MXH205" s="973"/>
      <c r="MXI205" s="973"/>
      <c r="MXJ205" s="973"/>
      <c r="MXK205" s="973"/>
      <c r="MXL205" s="973"/>
      <c r="MXM205" s="973"/>
      <c r="MXN205" s="973"/>
      <c r="MXO205" s="973"/>
      <c r="MXP205" s="973"/>
      <c r="MXQ205" s="973"/>
      <c r="MXR205" s="973"/>
      <c r="MXS205" s="973"/>
      <c r="MXT205" s="973"/>
      <c r="MXU205" s="973"/>
      <c r="MXV205" s="973"/>
      <c r="MXW205" s="973"/>
      <c r="MXX205" s="973"/>
      <c r="MXY205" s="973"/>
      <c r="MXZ205" s="973"/>
      <c r="MYA205" s="973"/>
      <c r="MYB205" s="973"/>
      <c r="MYC205" s="973"/>
      <c r="MYD205" s="973"/>
      <c r="MYE205" s="973"/>
      <c r="MYF205" s="973"/>
      <c r="MYG205" s="973"/>
      <c r="MYH205" s="973"/>
      <c r="MYI205" s="973"/>
      <c r="MYJ205" s="973"/>
      <c r="MYK205" s="973"/>
      <c r="MYL205" s="973"/>
      <c r="MYM205" s="973"/>
      <c r="MYN205" s="973"/>
      <c r="MYO205" s="973"/>
      <c r="MYP205" s="973"/>
      <c r="MYQ205" s="973"/>
      <c r="MYR205" s="973"/>
      <c r="MYS205" s="973"/>
      <c r="MYT205" s="973"/>
      <c r="MYU205" s="973"/>
      <c r="MYV205" s="973"/>
      <c r="MYW205" s="973"/>
      <c r="MYX205" s="973"/>
      <c r="MYY205" s="973"/>
      <c r="MYZ205" s="973"/>
      <c r="MZA205" s="973"/>
      <c r="MZB205" s="973"/>
      <c r="MZC205" s="973"/>
      <c r="MZD205" s="973"/>
      <c r="MZE205" s="973"/>
      <c r="MZF205" s="973"/>
      <c r="MZG205" s="973"/>
      <c r="MZH205" s="973"/>
      <c r="MZI205" s="973"/>
      <c r="MZJ205" s="973"/>
      <c r="MZK205" s="973"/>
      <c r="MZL205" s="973"/>
      <c r="MZM205" s="973"/>
      <c r="MZN205" s="973"/>
      <c r="MZO205" s="973"/>
      <c r="MZP205" s="973"/>
      <c r="MZQ205" s="973"/>
      <c r="MZR205" s="973"/>
      <c r="MZS205" s="973"/>
      <c r="MZT205" s="973"/>
      <c r="MZU205" s="973"/>
      <c r="MZV205" s="973"/>
      <c r="MZW205" s="973"/>
      <c r="MZX205" s="973"/>
      <c r="MZY205" s="973"/>
      <c r="MZZ205" s="973"/>
      <c r="NAA205" s="973"/>
      <c r="NAB205" s="973"/>
      <c r="NAC205" s="973"/>
      <c r="NAD205" s="973"/>
      <c r="NAE205" s="973"/>
      <c r="NAF205" s="973"/>
      <c r="NAG205" s="973"/>
      <c r="NAH205" s="973"/>
      <c r="NAI205" s="973"/>
      <c r="NAJ205" s="973"/>
      <c r="NAK205" s="973"/>
      <c r="NAL205" s="973"/>
      <c r="NAM205" s="973"/>
      <c r="NAN205" s="973"/>
      <c r="NAO205" s="973"/>
      <c r="NAP205" s="973"/>
      <c r="NAQ205" s="973"/>
      <c r="NAR205" s="973"/>
      <c r="NAS205" s="973"/>
      <c r="NAT205" s="973"/>
      <c r="NAU205" s="973"/>
      <c r="NAV205" s="973"/>
      <c r="NAW205" s="973"/>
      <c r="NAX205" s="973"/>
      <c r="NAY205" s="973"/>
      <c r="NAZ205" s="973"/>
      <c r="NBA205" s="973"/>
      <c r="NBB205" s="973"/>
      <c r="NBC205" s="973"/>
      <c r="NBD205" s="973"/>
      <c r="NBE205" s="973"/>
      <c r="NBF205" s="973"/>
      <c r="NBG205" s="973"/>
      <c r="NBH205" s="973"/>
      <c r="NBI205" s="973"/>
      <c r="NBJ205" s="973"/>
      <c r="NBK205" s="973"/>
      <c r="NBL205" s="973"/>
      <c r="NBM205" s="973"/>
      <c r="NBN205" s="973"/>
      <c r="NBO205" s="973"/>
      <c r="NBP205" s="973"/>
      <c r="NBQ205" s="973"/>
      <c r="NBR205" s="973"/>
      <c r="NBS205" s="973"/>
      <c r="NBT205" s="973"/>
      <c r="NBU205" s="973"/>
      <c r="NBV205" s="973"/>
      <c r="NBW205" s="973"/>
      <c r="NBX205" s="973"/>
      <c r="NBY205" s="973"/>
      <c r="NBZ205" s="973"/>
      <c r="NCA205" s="973"/>
      <c r="NCB205" s="973"/>
      <c r="NCC205" s="973"/>
      <c r="NCD205" s="973"/>
      <c r="NCE205" s="973"/>
      <c r="NCF205" s="973"/>
      <c r="NCG205" s="973"/>
      <c r="NCH205" s="973"/>
      <c r="NCI205" s="973"/>
      <c r="NCJ205" s="973"/>
      <c r="NCK205" s="973"/>
      <c r="NCL205" s="973"/>
      <c r="NCM205" s="973"/>
      <c r="NCN205" s="973"/>
      <c r="NCO205" s="973"/>
      <c r="NCP205" s="973"/>
      <c r="NCQ205" s="973"/>
      <c r="NCR205" s="973"/>
      <c r="NCS205" s="973"/>
      <c r="NCT205" s="973"/>
      <c r="NCU205" s="973"/>
      <c r="NCV205" s="973"/>
      <c r="NCW205" s="973"/>
      <c r="NCX205" s="973"/>
      <c r="NCY205" s="973"/>
      <c r="NCZ205" s="973"/>
      <c r="NDA205" s="973"/>
      <c r="NDB205" s="973"/>
      <c r="NDC205" s="973"/>
      <c r="NDD205" s="973"/>
      <c r="NDE205" s="973"/>
      <c r="NDF205" s="973"/>
      <c r="NDG205" s="973"/>
      <c r="NDH205" s="973"/>
      <c r="NDI205" s="973"/>
      <c r="NDJ205" s="973"/>
      <c r="NDK205" s="973"/>
      <c r="NDL205" s="973"/>
      <c r="NDM205" s="973"/>
      <c r="NDN205" s="973"/>
      <c r="NDO205" s="973"/>
      <c r="NDP205" s="973"/>
      <c r="NDQ205" s="973"/>
      <c r="NDR205" s="973"/>
      <c r="NDS205" s="973"/>
      <c r="NDT205" s="973"/>
      <c r="NDU205" s="973"/>
      <c r="NDV205" s="973"/>
      <c r="NDW205" s="973"/>
      <c r="NDX205" s="973"/>
      <c r="NDY205" s="973"/>
      <c r="NDZ205" s="973"/>
      <c r="NEA205" s="973"/>
      <c r="NEB205" s="973"/>
      <c r="NEC205" s="973"/>
      <c r="NED205" s="973"/>
      <c r="NEE205" s="973"/>
      <c r="NEF205" s="973"/>
      <c r="NEG205" s="973"/>
      <c r="NEH205" s="973"/>
      <c r="NEI205" s="973"/>
      <c r="NEJ205" s="973"/>
      <c r="NEK205" s="973"/>
      <c r="NEL205" s="973"/>
      <c r="NEM205" s="973"/>
      <c r="NEN205" s="973"/>
      <c r="NEO205" s="973"/>
      <c r="NEP205" s="973"/>
      <c r="NEQ205" s="973"/>
      <c r="NER205" s="973"/>
      <c r="NES205" s="973"/>
      <c r="NET205" s="973"/>
      <c r="NEU205" s="973"/>
      <c r="NEV205" s="973"/>
      <c r="NEW205" s="973"/>
      <c r="NEX205" s="973"/>
      <c r="NEY205" s="973"/>
      <c r="NEZ205" s="973"/>
      <c r="NFA205" s="973"/>
      <c r="NFB205" s="973"/>
      <c r="NFC205" s="973"/>
      <c r="NFD205" s="973"/>
      <c r="NFE205" s="973"/>
      <c r="NFF205" s="973"/>
      <c r="NFG205" s="973"/>
      <c r="NFH205" s="973"/>
      <c r="NFI205" s="973"/>
      <c r="NFJ205" s="973"/>
      <c r="NFK205" s="973"/>
      <c r="NFL205" s="973"/>
      <c r="NFM205" s="973"/>
      <c r="NFN205" s="973"/>
      <c r="NFO205" s="973"/>
      <c r="NFP205" s="973"/>
      <c r="NFQ205" s="973"/>
      <c r="NFR205" s="973"/>
      <c r="NFS205" s="973"/>
      <c r="NFT205" s="973"/>
      <c r="NFU205" s="973"/>
      <c r="NFV205" s="973"/>
      <c r="NFW205" s="973"/>
      <c r="NFX205" s="973"/>
      <c r="NFY205" s="973"/>
      <c r="NFZ205" s="973"/>
      <c r="NGA205" s="973"/>
      <c r="NGB205" s="973"/>
      <c r="NGC205" s="973"/>
      <c r="NGD205" s="973"/>
      <c r="NGE205" s="973"/>
      <c r="NGF205" s="973"/>
      <c r="NGG205" s="973"/>
      <c r="NGH205" s="973"/>
      <c r="NGI205" s="973"/>
      <c r="NGJ205" s="973"/>
      <c r="NGK205" s="973"/>
      <c r="NGL205" s="973"/>
      <c r="NGM205" s="973"/>
      <c r="NGN205" s="973"/>
      <c r="NGO205" s="973"/>
      <c r="NGP205" s="973"/>
      <c r="NGQ205" s="973"/>
      <c r="NGR205" s="973"/>
      <c r="NGS205" s="973"/>
      <c r="NGT205" s="973"/>
      <c r="NGU205" s="973"/>
      <c r="NGV205" s="973"/>
      <c r="NGW205" s="973"/>
      <c r="NGX205" s="973"/>
      <c r="NGY205" s="973"/>
      <c r="NGZ205" s="973"/>
      <c r="NHA205" s="973"/>
      <c r="NHB205" s="973"/>
      <c r="NHC205" s="973"/>
      <c r="NHD205" s="973"/>
      <c r="NHE205" s="973"/>
      <c r="NHF205" s="973"/>
      <c r="NHG205" s="973"/>
      <c r="NHH205" s="973"/>
      <c r="NHI205" s="973"/>
      <c r="NHJ205" s="973"/>
      <c r="NHK205" s="973"/>
      <c r="NHL205" s="973"/>
      <c r="NHM205" s="973"/>
      <c r="NHN205" s="973"/>
      <c r="NHO205" s="973"/>
      <c r="NHP205" s="973"/>
      <c r="NHQ205" s="973"/>
      <c r="NHR205" s="973"/>
      <c r="NHS205" s="973"/>
      <c r="NHT205" s="973"/>
      <c r="NHU205" s="973"/>
      <c r="NHV205" s="973"/>
      <c r="NHW205" s="973"/>
      <c r="NHX205" s="973"/>
      <c r="NHY205" s="973"/>
      <c r="NHZ205" s="973"/>
      <c r="NIA205" s="973"/>
      <c r="NIB205" s="973"/>
      <c r="NIC205" s="973"/>
      <c r="NID205" s="973"/>
      <c r="NIE205" s="973"/>
      <c r="NIF205" s="973"/>
      <c r="NIG205" s="973"/>
      <c r="NIH205" s="973"/>
      <c r="NII205" s="973"/>
      <c r="NIJ205" s="973"/>
      <c r="NIK205" s="973"/>
      <c r="NIL205" s="973"/>
      <c r="NIM205" s="973"/>
      <c r="NIN205" s="973"/>
      <c r="NIO205" s="973"/>
      <c r="NIP205" s="973"/>
      <c r="NIQ205" s="973"/>
      <c r="NIR205" s="973"/>
      <c r="NIS205" s="973"/>
      <c r="NIT205" s="973"/>
      <c r="NIU205" s="973"/>
      <c r="NIV205" s="973"/>
      <c r="NIW205" s="973"/>
      <c r="NIX205" s="973"/>
      <c r="NIY205" s="973"/>
      <c r="NIZ205" s="973"/>
      <c r="NJA205" s="973"/>
      <c r="NJB205" s="973"/>
      <c r="NJC205" s="973"/>
      <c r="NJD205" s="973"/>
      <c r="NJE205" s="973"/>
      <c r="NJF205" s="973"/>
      <c r="NJG205" s="973"/>
      <c r="NJH205" s="973"/>
      <c r="NJI205" s="973"/>
      <c r="NJJ205" s="973"/>
      <c r="NJK205" s="973"/>
      <c r="NJL205" s="973"/>
      <c r="NJM205" s="973"/>
      <c r="NJN205" s="973"/>
      <c r="NJO205" s="973"/>
      <c r="NJP205" s="973"/>
      <c r="NJQ205" s="973"/>
      <c r="NJR205" s="973"/>
      <c r="NJS205" s="973"/>
      <c r="NJT205" s="973"/>
      <c r="NJU205" s="973"/>
      <c r="NJV205" s="973"/>
      <c r="NJW205" s="973"/>
      <c r="NJX205" s="973"/>
      <c r="NJY205" s="973"/>
      <c r="NJZ205" s="973"/>
      <c r="NKA205" s="973"/>
      <c r="NKB205" s="973"/>
      <c r="NKC205" s="973"/>
      <c r="NKD205" s="973"/>
      <c r="NKE205" s="973"/>
      <c r="NKF205" s="973"/>
      <c r="NKG205" s="973"/>
      <c r="NKH205" s="973"/>
      <c r="NKI205" s="973"/>
      <c r="NKJ205" s="973"/>
      <c r="NKK205" s="973"/>
      <c r="NKL205" s="973"/>
      <c r="NKM205" s="973"/>
      <c r="NKN205" s="973"/>
      <c r="NKO205" s="973"/>
      <c r="NKP205" s="973"/>
      <c r="NKQ205" s="973"/>
      <c r="NKR205" s="973"/>
      <c r="NKS205" s="973"/>
      <c r="NKT205" s="973"/>
      <c r="NKU205" s="973"/>
      <c r="NKV205" s="973"/>
      <c r="NKW205" s="973"/>
      <c r="NKX205" s="973"/>
      <c r="NKY205" s="973"/>
      <c r="NKZ205" s="973"/>
      <c r="NLA205" s="973"/>
      <c r="NLB205" s="973"/>
      <c r="NLC205" s="973"/>
      <c r="NLD205" s="973"/>
      <c r="NLE205" s="973"/>
      <c r="NLF205" s="973"/>
      <c r="NLG205" s="973"/>
      <c r="NLH205" s="973"/>
      <c r="NLI205" s="973"/>
      <c r="NLJ205" s="973"/>
      <c r="NLK205" s="973"/>
      <c r="NLL205" s="973"/>
      <c r="NLM205" s="973"/>
      <c r="NLN205" s="973"/>
      <c r="NLO205" s="973"/>
      <c r="NLP205" s="973"/>
      <c r="NLQ205" s="973"/>
      <c r="NLR205" s="973"/>
      <c r="NLS205" s="973"/>
      <c r="NLT205" s="973"/>
      <c r="NLU205" s="973"/>
      <c r="NLV205" s="973"/>
      <c r="NLW205" s="973"/>
      <c r="NLX205" s="973"/>
      <c r="NLY205" s="973"/>
      <c r="NLZ205" s="973"/>
      <c r="NMA205" s="973"/>
      <c r="NMB205" s="973"/>
      <c r="NMC205" s="973"/>
      <c r="NMD205" s="973"/>
      <c r="NME205" s="973"/>
      <c r="NMF205" s="973"/>
      <c r="NMG205" s="973"/>
      <c r="NMH205" s="973"/>
      <c r="NMI205" s="973"/>
      <c r="NMJ205" s="973"/>
      <c r="NMK205" s="973"/>
      <c r="NML205" s="973"/>
      <c r="NMM205" s="973"/>
      <c r="NMN205" s="973"/>
      <c r="NMO205" s="973"/>
      <c r="NMP205" s="973"/>
      <c r="NMQ205" s="973"/>
      <c r="NMR205" s="973"/>
      <c r="NMS205" s="973"/>
      <c r="NMT205" s="973"/>
      <c r="NMU205" s="973"/>
      <c r="NMV205" s="973"/>
      <c r="NMW205" s="973"/>
      <c r="NMX205" s="973"/>
      <c r="NMY205" s="973"/>
      <c r="NMZ205" s="973"/>
      <c r="NNA205" s="973"/>
      <c r="NNB205" s="973"/>
      <c r="NNC205" s="973"/>
      <c r="NND205" s="973"/>
      <c r="NNE205" s="973"/>
      <c r="NNF205" s="973"/>
      <c r="NNG205" s="973"/>
      <c r="NNH205" s="973"/>
      <c r="NNI205" s="973"/>
      <c r="NNJ205" s="973"/>
      <c r="NNK205" s="973"/>
      <c r="NNL205" s="973"/>
      <c r="NNM205" s="973"/>
      <c r="NNN205" s="973"/>
      <c r="NNO205" s="973"/>
      <c r="NNP205" s="973"/>
      <c r="NNQ205" s="973"/>
      <c r="NNR205" s="973"/>
      <c r="NNS205" s="973"/>
      <c r="NNT205" s="973"/>
      <c r="NNU205" s="973"/>
      <c r="NNV205" s="973"/>
      <c r="NNW205" s="973"/>
      <c r="NNX205" s="973"/>
      <c r="NNY205" s="973"/>
      <c r="NNZ205" s="973"/>
      <c r="NOA205" s="973"/>
      <c r="NOB205" s="973"/>
      <c r="NOC205" s="973"/>
      <c r="NOD205" s="973"/>
      <c r="NOE205" s="973"/>
      <c r="NOF205" s="973"/>
      <c r="NOG205" s="973"/>
      <c r="NOH205" s="973"/>
      <c r="NOI205" s="973"/>
      <c r="NOJ205" s="973"/>
      <c r="NOK205" s="973"/>
      <c r="NOL205" s="973"/>
      <c r="NOM205" s="973"/>
      <c r="NON205" s="973"/>
      <c r="NOO205" s="973"/>
      <c r="NOP205" s="973"/>
      <c r="NOQ205" s="973"/>
      <c r="NOR205" s="973"/>
      <c r="NOS205" s="973"/>
      <c r="NOT205" s="973"/>
      <c r="NOU205" s="973"/>
      <c r="NOV205" s="973"/>
      <c r="NOW205" s="973"/>
      <c r="NOX205" s="973"/>
      <c r="NOY205" s="973"/>
      <c r="NOZ205" s="973"/>
      <c r="NPA205" s="973"/>
      <c r="NPB205" s="973"/>
      <c r="NPC205" s="973"/>
      <c r="NPD205" s="973"/>
      <c r="NPE205" s="973"/>
      <c r="NPF205" s="973"/>
      <c r="NPG205" s="973"/>
      <c r="NPH205" s="973"/>
      <c r="NPI205" s="973"/>
      <c r="NPJ205" s="973"/>
      <c r="NPK205" s="973"/>
      <c r="NPL205" s="973"/>
      <c r="NPM205" s="973"/>
      <c r="NPN205" s="973"/>
      <c r="NPO205" s="973"/>
      <c r="NPP205" s="973"/>
      <c r="NPQ205" s="973"/>
      <c r="NPR205" s="973"/>
      <c r="NPS205" s="973"/>
      <c r="NPT205" s="973"/>
      <c r="NPU205" s="973"/>
      <c r="NPV205" s="973"/>
      <c r="NPW205" s="973"/>
      <c r="NPX205" s="973"/>
      <c r="NPY205" s="973"/>
      <c r="NPZ205" s="973"/>
      <c r="NQA205" s="973"/>
      <c r="NQB205" s="973"/>
      <c r="NQC205" s="973"/>
      <c r="NQD205" s="973"/>
      <c r="NQE205" s="973"/>
      <c r="NQF205" s="973"/>
      <c r="NQG205" s="973"/>
      <c r="NQH205" s="973"/>
      <c r="NQI205" s="973"/>
      <c r="NQJ205" s="973"/>
      <c r="NQK205" s="973"/>
      <c r="NQL205" s="973"/>
      <c r="NQM205" s="973"/>
      <c r="NQN205" s="973"/>
      <c r="NQO205" s="973"/>
      <c r="NQP205" s="973"/>
      <c r="NQQ205" s="973"/>
      <c r="NQR205" s="973"/>
      <c r="NQS205" s="973"/>
      <c r="NQT205" s="973"/>
      <c r="NQU205" s="973"/>
      <c r="NQV205" s="973"/>
      <c r="NQW205" s="973"/>
      <c r="NQX205" s="973"/>
      <c r="NQY205" s="973"/>
      <c r="NQZ205" s="973"/>
      <c r="NRA205" s="973"/>
      <c r="NRB205" s="973"/>
      <c r="NRC205" s="973"/>
      <c r="NRD205" s="973"/>
      <c r="NRE205" s="973"/>
      <c r="NRF205" s="973"/>
      <c r="NRG205" s="973"/>
      <c r="NRH205" s="973"/>
      <c r="NRI205" s="973"/>
      <c r="NRJ205" s="973"/>
      <c r="NRK205" s="973"/>
      <c r="NRL205" s="973"/>
      <c r="NRM205" s="973"/>
      <c r="NRN205" s="973"/>
      <c r="NRO205" s="973"/>
      <c r="NRP205" s="973"/>
      <c r="NRQ205" s="973"/>
      <c r="NRR205" s="973"/>
      <c r="NRS205" s="973"/>
      <c r="NRT205" s="973"/>
      <c r="NRU205" s="973"/>
      <c r="NRV205" s="973"/>
      <c r="NRW205" s="973"/>
      <c r="NRX205" s="973"/>
      <c r="NRY205" s="973"/>
      <c r="NRZ205" s="973"/>
      <c r="NSA205" s="973"/>
      <c r="NSB205" s="973"/>
      <c r="NSC205" s="973"/>
      <c r="NSD205" s="973"/>
      <c r="NSE205" s="973"/>
      <c r="NSF205" s="973"/>
      <c r="NSG205" s="973"/>
      <c r="NSH205" s="973"/>
      <c r="NSI205" s="973"/>
      <c r="NSJ205" s="973"/>
      <c r="NSK205" s="973"/>
      <c r="NSL205" s="973"/>
      <c r="NSM205" s="973"/>
      <c r="NSN205" s="973"/>
      <c r="NSO205" s="973"/>
      <c r="NSP205" s="973"/>
      <c r="NSQ205" s="973"/>
      <c r="NSR205" s="973"/>
      <c r="NSS205" s="973"/>
      <c r="NST205" s="973"/>
      <c r="NSU205" s="973"/>
      <c r="NSV205" s="973"/>
      <c r="NSW205" s="973"/>
      <c r="NSX205" s="973"/>
      <c r="NSY205" s="973"/>
      <c r="NSZ205" s="973"/>
      <c r="NTA205" s="973"/>
      <c r="NTB205" s="973"/>
      <c r="NTC205" s="973"/>
      <c r="NTD205" s="973"/>
      <c r="NTE205" s="973"/>
      <c r="NTF205" s="973"/>
      <c r="NTG205" s="973"/>
      <c r="NTH205" s="973"/>
      <c r="NTI205" s="973"/>
      <c r="NTJ205" s="973"/>
      <c r="NTK205" s="973"/>
      <c r="NTL205" s="973"/>
      <c r="NTM205" s="973"/>
      <c r="NTN205" s="973"/>
      <c r="NTO205" s="973"/>
      <c r="NTP205" s="973"/>
      <c r="NTQ205" s="973"/>
      <c r="NTR205" s="973"/>
      <c r="NTS205" s="973"/>
      <c r="NTT205" s="973"/>
      <c r="NTU205" s="973"/>
      <c r="NTV205" s="973"/>
      <c r="NTW205" s="973"/>
      <c r="NTX205" s="973"/>
      <c r="NTY205" s="973"/>
      <c r="NTZ205" s="973"/>
      <c r="NUA205" s="973"/>
      <c r="NUB205" s="973"/>
      <c r="NUC205" s="973"/>
      <c r="NUD205" s="973"/>
      <c r="NUE205" s="973"/>
      <c r="NUF205" s="973"/>
      <c r="NUG205" s="973"/>
      <c r="NUH205" s="973"/>
      <c r="NUI205" s="973"/>
      <c r="NUJ205" s="973"/>
      <c r="NUK205" s="973"/>
      <c r="NUL205" s="973"/>
      <c r="NUM205" s="973"/>
      <c r="NUN205" s="973"/>
      <c r="NUO205" s="973"/>
      <c r="NUP205" s="973"/>
      <c r="NUQ205" s="973"/>
      <c r="NUR205" s="973"/>
      <c r="NUS205" s="973"/>
      <c r="NUT205" s="973"/>
      <c r="NUU205" s="973"/>
      <c r="NUV205" s="973"/>
      <c r="NUW205" s="973"/>
      <c r="NUX205" s="973"/>
      <c r="NUY205" s="973"/>
      <c r="NUZ205" s="973"/>
      <c r="NVA205" s="973"/>
      <c r="NVB205" s="973"/>
      <c r="NVC205" s="973"/>
      <c r="NVD205" s="973"/>
      <c r="NVE205" s="973"/>
      <c r="NVF205" s="973"/>
      <c r="NVG205" s="973"/>
      <c r="NVH205" s="973"/>
      <c r="NVI205" s="973"/>
      <c r="NVJ205" s="973"/>
      <c r="NVK205" s="973"/>
      <c r="NVL205" s="973"/>
      <c r="NVM205" s="973"/>
      <c r="NVN205" s="973"/>
      <c r="NVO205" s="973"/>
      <c r="NVP205" s="973"/>
      <c r="NVQ205" s="973"/>
      <c r="NVR205" s="973"/>
      <c r="NVS205" s="973"/>
      <c r="NVT205" s="973"/>
      <c r="NVU205" s="973"/>
      <c r="NVV205" s="973"/>
      <c r="NVW205" s="973"/>
      <c r="NVX205" s="973"/>
      <c r="NVY205" s="973"/>
      <c r="NVZ205" s="973"/>
      <c r="NWA205" s="973"/>
      <c r="NWB205" s="973"/>
      <c r="NWC205" s="973"/>
      <c r="NWD205" s="973"/>
      <c r="NWE205" s="973"/>
      <c r="NWF205" s="973"/>
      <c r="NWG205" s="973"/>
      <c r="NWH205" s="973"/>
      <c r="NWI205" s="973"/>
      <c r="NWJ205" s="973"/>
      <c r="NWK205" s="973"/>
      <c r="NWL205" s="973"/>
      <c r="NWM205" s="973"/>
      <c r="NWN205" s="973"/>
      <c r="NWO205" s="973"/>
      <c r="NWP205" s="973"/>
      <c r="NWQ205" s="973"/>
      <c r="NWR205" s="973"/>
      <c r="NWS205" s="973"/>
      <c r="NWT205" s="973"/>
      <c r="NWU205" s="973"/>
      <c r="NWV205" s="973"/>
      <c r="NWW205" s="973"/>
      <c r="NWX205" s="973"/>
      <c r="NWY205" s="973"/>
      <c r="NWZ205" s="973"/>
      <c r="NXA205" s="973"/>
      <c r="NXB205" s="973"/>
      <c r="NXC205" s="973"/>
      <c r="NXD205" s="973"/>
      <c r="NXE205" s="973"/>
      <c r="NXF205" s="973"/>
      <c r="NXG205" s="973"/>
      <c r="NXH205" s="973"/>
      <c r="NXI205" s="973"/>
      <c r="NXJ205" s="973"/>
      <c r="NXK205" s="973"/>
      <c r="NXL205" s="973"/>
      <c r="NXM205" s="973"/>
      <c r="NXN205" s="973"/>
      <c r="NXO205" s="973"/>
      <c r="NXP205" s="973"/>
      <c r="NXQ205" s="973"/>
      <c r="NXR205" s="973"/>
      <c r="NXS205" s="973"/>
      <c r="NXT205" s="973"/>
      <c r="NXU205" s="973"/>
      <c r="NXV205" s="973"/>
      <c r="NXW205" s="973"/>
      <c r="NXX205" s="973"/>
      <c r="NXY205" s="973"/>
      <c r="NXZ205" s="973"/>
      <c r="NYA205" s="973"/>
      <c r="NYB205" s="973"/>
      <c r="NYC205" s="973"/>
      <c r="NYD205" s="973"/>
      <c r="NYE205" s="973"/>
      <c r="NYF205" s="973"/>
      <c r="NYG205" s="973"/>
      <c r="NYH205" s="973"/>
      <c r="NYI205" s="973"/>
      <c r="NYJ205" s="973"/>
      <c r="NYK205" s="973"/>
      <c r="NYL205" s="973"/>
      <c r="NYM205" s="973"/>
      <c r="NYN205" s="973"/>
      <c r="NYO205" s="973"/>
      <c r="NYP205" s="973"/>
      <c r="NYQ205" s="973"/>
      <c r="NYR205" s="973"/>
      <c r="NYS205" s="973"/>
      <c r="NYT205" s="973"/>
      <c r="NYU205" s="973"/>
      <c r="NYV205" s="973"/>
      <c r="NYW205" s="973"/>
      <c r="NYX205" s="973"/>
      <c r="NYY205" s="973"/>
      <c r="NYZ205" s="973"/>
      <c r="NZA205" s="973"/>
      <c r="NZB205" s="973"/>
      <c r="NZC205" s="973"/>
      <c r="NZD205" s="973"/>
      <c r="NZE205" s="973"/>
      <c r="NZF205" s="973"/>
      <c r="NZG205" s="973"/>
      <c r="NZH205" s="973"/>
      <c r="NZI205" s="973"/>
      <c r="NZJ205" s="973"/>
      <c r="NZK205" s="973"/>
      <c r="NZL205" s="973"/>
      <c r="NZM205" s="973"/>
      <c r="NZN205" s="973"/>
      <c r="NZO205" s="973"/>
      <c r="NZP205" s="973"/>
      <c r="NZQ205" s="973"/>
      <c r="NZR205" s="973"/>
      <c r="NZS205" s="973"/>
      <c r="NZT205" s="973"/>
      <c r="NZU205" s="973"/>
      <c r="NZV205" s="973"/>
      <c r="NZW205" s="973"/>
      <c r="NZX205" s="973"/>
      <c r="NZY205" s="973"/>
      <c r="NZZ205" s="973"/>
      <c r="OAA205" s="973"/>
      <c r="OAB205" s="973"/>
      <c r="OAC205" s="973"/>
      <c r="OAD205" s="973"/>
      <c r="OAE205" s="973"/>
      <c r="OAF205" s="973"/>
      <c r="OAG205" s="973"/>
      <c r="OAH205" s="973"/>
      <c r="OAI205" s="973"/>
      <c r="OAJ205" s="973"/>
      <c r="OAK205" s="973"/>
      <c r="OAL205" s="973"/>
      <c r="OAM205" s="973"/>
      <c r="OAN205" s="973"/>
      <c r="OAO205" s="973"/>
      <c r="OAP205" s="973"/>
      <c r="OAQ205" s="973"/>
      <c r="OAR205" s="973"/>
      <c r="OAS205" s="973"/>
      <c r="OAT205" s="973"/>
      <c r="OAU205" s="973"/>
      <c r="OAV205" s="973"/>
      <c r="OAW205" s="973"/>
      <c r="OAX205" s="973"/>
      <c r="OAY205" s="973"/>
      <c r="OAZ205" s="973"/>
      <c r="OBA205" s="973"/>
      <c r="OBB205" s="973"/>
      <c r="OBC205" s="973"/>
      <c r="OBD205" s="973"/>
      <c r="OBE205" s="973"/>
      <c r="OBF205" s="973"/>
      <c r="OBG205" s="973"/>
      <c r="OBH205" s="973"/>
      <c r="OBI205" s="973"/>
      <c r="OBJ205" s="973"/>
      <c r="OBK205" s="973"/>
      <c r="OBL205" s="973"/>
      <c r="OBM205" s="973"/>
      <c r="OBN205" s="973"/>
      <c r="OBO205" s="973"/>
      <c r="OBP205" s="973"/>
      <c r="OBQ205" s="973"/>
      <c r="OBR205" s="973"/>
      <c r="OBS205" s="973"/>
      <c r="OBT205" s="973"/>
      <c r="OBU205" s="973"/>
      <c r="OBV205" s="973"/>
      <c r="OBW205" s="973"/>
      <c r="OBX205" s="973"/>
      <c r="OBY205" s="973"/>
      <c r="OBZ205" s="973"/>
      <c r="OCA205" s="973"/>
      <c r="OCB205" s="973"/>
      <c r="OCC205" s="973"/>
      <c r="OCD205" s="973"/>
      <c r="OCE205" s="973"/>
      <c r="OCF205" s="973"/>
      <c r="OCG205" s="973"/>
      <c r="OCH205" s="973"/>
      <c r="OCI205" s="973"/>
      <c r="OCJ205" s="973"/>
      <c r="OCK205" s="973"/>
      <c r="OCL205" s="973"/>
      <c r="OCM205" s="973"/>
      <c r="OCN205" s="973"/>
      <c r="OCO205" s="973"/>
      <c r="OCP205" s="973"/>
      <c r="OCQ205" s="973"/>
      <c r="OCR205" s="973"/>
      <c r="OCS205" s="973"/>
      <c r="OCT205" s="973"/>
      <c r="OCU205" s="973"/>
      <c r="OCV205" s="973"/>
      <c r="OCW205" s="973"/>
      <c r="OCX205" s="973"/>
      <c r="OCY205" s="973"/>
      <c r="OCZ205" s="973"/>
      <c r="ODA205" s="973"/>
      <c r="ODB205" s="973"/>
      <c r="ODC205" s="973"/>
      <c r="ODD205" s="973"/>
      <c r="ODE205" s="973"/>
      <c r="ODF205" s="973"/>
      <c r="ODG205" s="973"/>
      <c r="ODH205" s="973"/>
      <c r="ODI205" s="973"/>
      <c r="ODJ205" s="973"/>
      <c r="ODK205" s="973"/>
      <c r="ODL205" s="973"/>
      <c r="ODM205" s="973"/>
      <c r="ODN205" s="973"/>
      <c r="ODO205" s="973"/>
      <c r="ODP205" s="973"/>
      <c r="ODQ205" s="973"/>
      <c r="ODR205" s="973"/>
      <c r="ODS205" s="973"/>
      <c r="ODT205" s="973"/>
      <c r="ODU205" s="973"/>
      <c r="ODV205" s="973"/>
      <c r="ODW205" s="973"/>
      <c r="ODX205" s="973"/>
      <c r="ODY205" s="973"/>
      <c r="ODZ205" s="973"/>
      <c r="OEA205" s="973"/>
      <c r="OEB205" s="973"/>
      <c r="OEC205" s="973"/>
      <c r="OED205" s="973"/>
      <c r="OEE205" s="973"/>
      <c r="OEF205" s="973"/>
      <c r="OEG205" s="973"/>
      <c r="OEH205" s="973"/>
      <c r="OEI205" s="973"/>
      <c r="OEJ205" s="973"/>
      <c r="OEK205" s="973"/>
      <c r="OEL205" s="973"/>
      <c r="OEM205" s="973"/>
      <c r="OEN205" s="973"/>
      <c r="OEO205" s="973"/>
      <c r="OEP205" s="973"/>
      <c r="OEQ205" s="973"/>
      <c r="OER205" s="973"/>
      <c r="OES205" s="973"/>
      <c r="OET205" s="973"/>
      <c r="OEU205" s="973"/>
      <c r="OEV205" s="973"/>
      <c r="OEW205" s="973"/>
      <c r="OEX205" s="973"/>
      <c r="OEY205" s="973"/>
      <c r="OEZ205" s="973"/>
      <c r="OFA205" s="973"/>
      <c r="OFB205" s="973"/>
      <c r="OFC205" s="973"/>
      <c r="OFD205" s="973"/>
      <c r="OFE205" s="973"/>
      <c r="OFF205" s="973"/>
      <c r="OFG205" s="973"/>
      <c r="OFH205" s="973"/>
      <c r="OFI205" s="973"/>
      <c r="OFJ205" s="973"/>
      <c r="OFK205" s="973"/>
      <c r="OFL205" s="973"/>
      <c r="OFM205" s="973"/>
      <c r="OFN205" s="973"/>
      <c r="OFO205" s="973"/>
      <c r="OFP205" s="973"/>
      <c r="OFQ205" s="973"/>
      <c r="OFR205" s="973"/>
      <c r="OFS205" s="973"/>
      <c r="OFT205" s="973"/>
      <c r="OFU205" s="973"/>
      <c r="OFV205" s="973"/>
      <c r="OFW205" s="973"/>
      <c r="OFX205" s="973"/>
      <c r="OFY205" s="973"/>
      <c r="OFZ205" s="973"/>
      <c r="OGA205" s="973"/>
      <c r="OGB205" s="973"/>
      <c r="OGC205" s="973"/>
      <c r="OGD205" s="973"/>
      <c r="OGE205" s="973"/>
      <c r="OGF205" s="973"/>
      <c r="OGG205" s="973"/>
      <c r="OGH205" s="973"/>
      <c r="OGI205" s="973"/>
      <c r="OGJ205" s="973"/>
      <c r="OGK205" s="973"/>
      <c r="OGL205" s="973"/>
      <c r="OGM205" s="973"/>
      <c r="OGN205" s="973"/>
      <c r="OGO205" s="973"/>
      <c r="OGP205" s="973"/>
      <c r="OGQ205" s="973"/>
      <c r="OGR205" s="973"/>
      <c r="OGS205" s="973"/>
      <c r="OGT205" s="973"/>
      <c r="OGU205" s="973"/>
      <c r="OGV205" s="973"/>
      <c r="OGW205" s="973"/>
      <c r="OGX205" s="973"/>
      <c r="OGY205" s="973"/>
      <c r="OGZ205" s="973"/>
      <c r="OHA205" s="973"/>
      <c r="OHB205" s="973"/>
      <c r="OHC205" s="973"/>
      <c r="OHD205" s="973"/>
      <c r="OHE205" s="973"/>
      <c r="OHF205" s="973"/>
      <c r="OHG205" s="973"/>
      <c r="OHH205" s="973"/>
      <c r="OHI205" s="973"/>
      <c r="OHJ205" s="973"/>
      <c r="OHK205" s="973"/>
      <c r="OHL205" s="973"/>
      <c r="OHM205" s="973"/>
      <c r="OHN205" s="973"/>
      <c r="OHO205" s="973"/>
      <c r="OHP205" s="973"/>
      <c r="OHQ205" s="973"/>
      <c r="OHR205" s="973"/>
      <c r="OHS205" s="973"/>
      <c r="OHT205" s="973"/>
      <c r="OHU205" s="973"/>
      <c r="OHV205" s="973"/>
      <c r="OHW205" s="973"/>
      <c r="OHX205" s="973"/>
      <c r="OHY205" s="973"/>
      <c r="OHZ205" s="973"/>
      <c r="OIA205" s="973"/>
      <c r="OIB205" s="973"/>
      <c r="OIC205" s="973"/>
      <c r="OID205" s="973"/>
      <c r="OIE205" s="973"/>
      <c r="OIF205" s="973"/>
      <c r="OIG205" s="973"/>
      <c r="OIH205" s="973"/>
      <c r="OII205" s="973"/>
      <c r="OIJ205" s="973"/>
      <c r="OIK205" s="973"/>
      <c r="OIL205" s="973"/>
      <c r="OIM205" s="973"/>
      <c r="OIN205" s="973"/>
      <c r="OIO205" s="973"/>
      <c r="OIP205" s="973"/>
      <c r="OIQ205" s="973"/>
      <c r="OIR205" s="973"/>
      <c r="OIS205" s="973"/>
      <c r="OIT205" s="973"/>
      <c r="OIU205" s="973"/>
      <c r="OIV205" s="973"/>
      <c r="OIW205" s="973"/>
      <c r="OIX205" s="973"/>
      <c r="OIY205" s="973"/>
      <c r="OIZ205" s="973"/>
      <c r="OJA205" s="973"/>
      <c r="OJB205" s="973"/>
      <c r="OJC205" s="973"/>
      <c r="OJD205" s="973"/>
      <c r="OJE205" s="973"/>
      <c r="OJF205" s="973"/>
      <c r="OJG205" s="973"/>
      <c r="OJH205" s="973"/>
      <c r="OJI205" s="973"/>
      <c r="OJJ205" s="973"/>
      <c r="OJK205" s="973"/>
      <c r="OJL205" s="973"/>
      <c r="OJM205" s="973"/>
      <c r="OJN205" s="973"/>
      <c r="OJO205" s="973"/>
      <c r="OJP205" s="973"/>
      <c r="OJQ205" s="973"/>
      <c r="OJR205" s="973"/>
      <c r="OJS205" s="973"/>
      <c r="OJT205" s="973"/>
      <c r="OJU205" s="973"/>
      <c r="OJV205" s="973"/>
      <c r="OJW205" s="973"/>
      <c r="OJX205" s="973"/>
      <c r="OJY205" s="973"/>
      <c r="OJZ205" s="973"/>
      <c r="OKA205" s="973"/>
      <c r="OKB205" s="973"/>
      <c r="OKC205" s="973"/>
      <c r="OKD205" s="973"/>
      <c r="OKE205" s="973"/>
      <c r="OKF205" s="973"/>
      <c r="OKG205" s="973"/>
      <c r="OKH205" s="973"/>
      <c r="OKI205" s="973"/>
      <c r="OKJ205" s="973"/>
      <c r="OKK205" s="973"/>
      <c r="OKL205" s="973"/>
      <c r="OKM205" s="973"/>
      <c r="OKN205" s="973"/>
      <c r="OKO205" s="973"/>
      <c r="OKP205" s="973"/>
      <c r="OKQ205" s="973"/>
      <c r="OKR205" s="973"/>
      <c r="OKS205" s="973"/>
      <c r="OKT205" s="973"/>
      <c r="OKU205" s="973"/>
      <c r="OKV205" s="973"/>
      <c r="OKW205" s="973"/>
      <c r="OKX205" s="973"/>
      <c r="OKY205" s="973"/>
      <c r="OKZ205" s="973"/>
      <c r="OLA205" s="973"/>
      <c r="OLB205" s="973"/>
      <c r="OLC205" s="973"/>
      <c r="OLD205" s="973"/>
      <c r="OLE205" s="973"/>
      <c r="OLF205" s="973"/>
      <c r="OLG205" s="973"/>
      <c r="OLH205" s="973"/>
      <c r="OLI205" s="973"/>
      <c r="OLJ205" s="973"/>
      <c r="OLK205" s="973"/>
      <c r="OLL205" s="973"/>
      <c r="OLM205" s="973"/>
      <c r="OLN205" s="973"/>
      <c r="OLO205" s="973"/>
      <c r="OLP205" s="973"/>
      <c r="OLQ205" s="973"/>
      <c r="OLR205" s="973"/>
      <c r="OLS205" s="973"/>
      <c r="OLT205" s="973"/>
      <c r="OLU205" s="973"/>
      <c r="OLV205" s="973"/>
      <c r="OLW205" s="973"/>
      <c r="OLX205" s="973"/>
      <c r="OLY205" s="973"/>
      <c r="OLZ205" s="973"/>
      <c r="OMA205" s="973"/>
      <c r="OMB205" s="973"/>
      <c r="OMC205" s="973"/>
      <c r="OMD205" s="973"/>
      <c r="OME205" s="973"/>
      <c r="OMF205" s="973"/>
      <c r="OMG205" s="973"/>
      <c r="OMH205" s="973"/>
      <c r="OMI205" s="973"/>
      <c r="OMJ205" s="973"/>
      <c r="OMK205" s="973"/>
      <c r="OML205" s="973"/>
      <c r="OMM205" s="973"/>
      <c r="OMN205" s="973"/>
      <c r="OMO205" s="973"/>
      <c r="OMP205" s="973"/>
      <c r="OMQ205" s="973"/>
      <c r="OMR205" s="973"/>
      <c r="OMS205" s="973"/>
      <c r="OMT205" s="973"/>
      <c r="OMU205" s="973"/>
      <c r="OMV205" s="973"/>
      <c r="OMW205" s="973"/>
      <c r="OMX205" s="973"/>
      <c r="OMY205" s="973"/>
      <c r="OMZ205" s="973"/>
      <c r="ONA205" s="973"/>
      <c r="ONB205" s="973"/>
      <c r="ONC205" s="973"/>
      <c r="OND205" s="973"/>
      <c r="ONE205" s="973"/>
      <c r="ONF205" s="973"/>
      <c r="ONG205" s="973"/>
      <c r="ONH205" s="973"/>
      <c r="ONI205" s="973"/>
      <c r="ONJ205" s="973"/>
      <c r="ONK205" s="973"/>
      <c r="ONL205" s="973"/>
      <c r="ONM205" s="973"/>
      <c r="ONN205" s="973"/>
      <c r="ONO205" s="973"/>
      <c r="ONP205" s="973"/>
      <c r="ONQ205" s="973"/>
      <c r="ONR205" s="973"/>
      <c r="ONS205" s="973"/>
      <c r="ONT205" s="973"/>
      <c r="ONU205" s="973"/>
      <c r="ONV205" s="973"/>
      <c r="ONW205" s="973"/>
      <c r="ONX205" s="973"/>
      <c r="ONY205" s="973"/>
      <c r="ONZ205" s="973"/>
      <c r="OOA205" s="973"/>
      <c r="OOB205" s="973"/>
      <c r="OOC205" s="973"/>
      <c r="OOD205" s="973"/>
      <c r="OOE205" s="973"/>
      <c r="OOF205" s="973"/>
      <c r="OOG205" s="973"/>
      <c r="OOH205" s="973"/>
      <c r="OOI205" s="973"/>
      <c r="OOJ205" s="973"/>
      <c r="OOK205" s="973"/>
      <c r="OOL205" s="973"/>
      <c r="OOM205" s="973"/>
      <c r="OON205" s="973"/>
      <c r="OOO205" s="973"/>
      <c r="OOP205" s="973"/>
      <c r="OOQ205" s="973"/>
      <c r="OOR205" s="973"/>
      <c r="OOS205" s="973"/>
      <c r="OOT205" s="973"/>
      <c r="OOU205" s="973"/>
      <c r="OOV205" s="973"/>
      <c r="OOW205" s="973"/>
      <c r="OOX205" s="973"/>
      <c r="OOY205" s="973"/>
      <c r="OOZ205" s="973"/>
      <c r="OPA205" s="973"/>
      <c r="OPB205" s="973"/>
      <c r="OPC205" s="973"/>
      <c r="OPD205" s="973"/>
      <c r="OPE205" s="973"/>
      <c r="OPF205" s="973"/>
      <c r="OPG205" s="973"/>
      <c r="OPH205" s="973"/>
      <c r="OPI205" s="973"/>
      <c r="OPJ205" s="973"/>
      <c r="OPK205" s="973"/>
      <c r="OPL205" s="973"/>
      <c r="OPM205" s="973"/>
      <c r="OPN205" s="973"/>
      <c r="OPO205" s="973"/>
      <c r="OPP205" s="973"/>
      <c r="OPQ205" s="973"/>
      <c r="OPR205" s="973"/>
      <c r="OPS205" s="973"/>
      <c r="OPT205" s="973"/>
      <c r="OPU205" s="973"/>
      <c r="OPV205" s="973"/>
      <c r="OPW205" s="973"/>
      <c r="OPX205" s="973"/>
      <c r="OPY205" s="973"/>
      <c r="OPZ205" s="973"/>
      <c r="OQA205" s="973"/>
      <c r="OQB205" s="973"/>
      <c r="OQC205" s="973"/>
      <c r="OQD205" s="973"/>
      <c r="OQE205" s="973"/>
      <c r="OQF205" s="973"/>
      <c r="OQG205" s="973"/>
      <c r="OQH205" s="973"/>
      <c r="OQI205" s="973"/>
      <c r="OQJ205" s="973"/>
      <c r="OQK205" s="973"/>
      <c r="OQL205" s="973"/>
      <c r="OQM205" s="973"/>
      <c r="OQN205" s="973"/>
      <c r="OQO205" s="973"/>
      <c r="OQP205" s="973"/>
      <c r="OQQ205" s="973"/>
      <c r="OQR205" s="973"/>
      <c r="OQS205" s="973"/>
      <c r="OQT205" s="973"/>
      <c r="OQU205" s="973"/>
      <c r="OQV205" s="973"/>
      <c r="OQW205" s="973"/>
      <c r="OQX205" s="973"/>
      <c r="OQY205" s="973"/>
      <c r="OQZ205" s="973"/>
      <c r="ORA205" s="973"/>
      <c r="ORB205" s="973"/>
      <c r="ORC205" s="973"/>
      <c r="ORD205" s="973"/>
      <c r="ORE205" s="973"/>
      <c r="ORF205" s="973"/>
      <c r="ORG205" s="973"/>
      <c r="ORH205" s="973"/>
      <c r="ORI205" s="973"/>
      <c r="ORJ205" s="973"/>
      <c r="ORK205" s="973"/>
      <c r="ORL205" s="973"/>
      <c r="ORM205" s="973"/>
      <c r="ORN205" s="973"/>
      <c r="ORO205" s="973"/>
      <c r="ORP205" s="973"/>
      <c r="ORQ205" s="973"/>
      <c r="ORR205" s="973"/>
      <c r="ORS205" s="973"/>
      <c r="ORT205" s="973"/>
      <c r="ORU205" s="973"/>
      <c r="ORV205" s="973"/>
      <c r="ORW205" s="973"/>
      <c r="ORX205" s="973"/>
      <c r="ORY205" s="973"/>
      <c r="ORZ205" s="973"/>
      <c r="OSA205" s="973"/>
      <c r="OSB205" s="973"/>
      <c r="OSC205" s="973"/>
      <c r="OSD205" s="973"/>
      <c r="OSE205" s="973"/>
      <c r="OSF205" s="973"/>
      <c r="OSG205" s="973"/>
      <c r="OSH205" s="973"/>
      <c r="OSI205" s="973"/>
      <c r="OSJ205" s="973"/>
      <c r="OSK205" s="973"/>
      <c r="OSL205" s="973"/>
      <c r="OSM205" s="973"/>
      <c r="OSN205" s="973"/>
      <c r="OSO205" s="973"/>
      <c r="OSP205" s="973"/>
      <c r="OSQ205" s="973"/>
      <c r="OSR205" s="973"/>
      <c r="OSS205" s="973"/>
      <c r="OST205" s="973"/>
      <c r="OSU205" s="973"/>
      <c r="OSV205" s="973"/>
      <c r="OSW205" s="973"/>
      <c r="OSX205" s="973"/>
      <c r="OSY205" s="973"/>
      <c r="OSZ205" s="973"/>
      <c r="OTA205" s="973"/>
      <c r="OTB205" s="973"/>
      <c r="OTC205" s="973"/>
      <c r="OTD205" s="973"/>
      <c r="OTE205" s="973"/>
      <c r="OTF205" s="973"/>
      <c r="OTG205" s="973"/>
      <c r="OTH205" s="973"/>
      <c r="OTI205" s="973"/>
      <c r="OTJ205" s="973"/>
      <c r="OTK205" s="973"/>
      <c r="OTL205" s="973"/>
      <c r="OTM205" s="973"/>
      <c r="OTN205" s="973"/>
      <c r="OTO205" s="973"/>
      <c r="OTP205" s="973"/>
      <c r="OTQ205" s="973"/>
      <c r="OTR205" s="973"/>
      <c r="OTS205" s="973"/>
      <c r="OTT205" s="973"/>
      <c r="OTU205" s="973"/>
      <c r="OTV205" s="973"/>
      <c r="OTW205" s="973"/>
      <c r="OTX205" s="973"/>
      <c r="OTY205" s="973"/>
      <c r="OTZ205" s="973"/>
      <c r="OUA205" s="973"/>
      <c r="OUB205" s="973"/>
      <c r="OUC205" s="973"/>
      <c r="OUD205" s="973"/>
      <c r="OUE205" s="973"/>
      <c r="OUF205" s="973"/>
      <c r="OUG205" s="973"/>
      <c r="OUH205" s="973"/>
      <c r="OUI205" s="973"/>
      <c r="OUJ205" s="973"/>
      <c r="OUK205" s="973"/>
      <c r="OUL205" s="973"/>
      <c r="OUM205" s="973"/>
      <c r="OUN205" s="973"/>
      <c r="OUO205" s="973"/>
      <c r="OUP205" s="973"/>
      <c r="OUQ205" s="973"/>
      <c r="OUR205" s="973"/>
      <c r="OUS205" s="973"/>
      <c r="OUT205" s="973"/>
      <c r="OUU205" s="973"/>
      <c r="OUV205" s="973"/>
      <c r="OUW205" s="973"/>
      <c r="OUX205" s="973"/>
      <c r="OUY205" s="973"/>
      <c r="OUZ205" s="973"/>
      <c r="OVA205" s="973"/>
      <c r="OVB205" s="973"/>
      <c r="OVC205" s="973"/>
      <c r="OVD205" s="973"/>
      <c r="OVE205" s="973"/>
      <c r="OVF205" s="973"/>
      <c r="OVG205" s="973"/>
      <c r="OVH205" s="973"/>
      <c r="OVI205" s="973"/>
      <c r="OVJ205" s="973"/>
      <c r="OVK205" s="973"/>
      <c r="OVL205" s="973"/>
      <c r="OVM205" s="973"/>
      <c r="OVN205" s="973"/>
      <c r="OVO205" s="973"/>
      <c r="OVP205" s="973"/>
      <c r="OVQ205" s="973"/>
      <c r="OVR205" s="973"/>
      <c r="OVS205" s="973"/>
      <c r="OVT205" s="973"/>
      <c r="OVU205" s="973"/>
      <c r="OVV205" s="973"/>
      <c r="OVW205" s="973"/>
      <c r="OVX205" s="973"/>
      <c r="OVY205" s="973"/>
      <c r="OVZ205" s="973"/>
      <c r="OWA205" s="973"/>
      <c r="OWB205" s="973"/>
      <c r="OWC205" s="973"/>
      <c r="OWD205" s="973"/>
      <c r="OWE205" s="973"/>
      <c r="OWF205" s="973"/>
      <c r="OWG205" s="973"/>
      <c r="OWH205" s="973"/>
      <c r="OWI205" s="973"/>
      <c r="OWJ205" s="973"/>
      <c r="OWK205" s="973"/>
      <c r="OWL205" s="973"/>
      <c r="OWM205" s="973"/>
      <c r="OWN205" s="973"/>
      <c r="OWO205" s="973"/>
      <c r="OWP205" s="973"/>
      <c r="OWQ205" s="973"/>
      <c r="OWR205" s="973"/>
      <c r="OWS205" s="973"/>
      <c r="OWT205" s="973"/>
      <c r="OWU205" s="973"/>
      <c r="OWV205" s="973"/>
      <c r="OWW205" s="973"/>
      <c r="OWX205" s="973"/>
      <c r="OWY205" s="973"/>
      <c r="OWZ205" s="973"/>
      <c r="OXA205" s="973"/>
      <c r="OXB205" s="973"/>
      <c r="OXC205" s="973"/>
      <c r="OXD205" s="973"/>
      <c r="OXE205" s="973"/>
      <c r="OXF205" s="973"/>
      <c r="OXG205" s="973"/>
      <c r="OXH205" s="973"/>
      <c r="OXI205" s="973"/>
      <c r="OXJ205" s="973"/>
      <c r="OXK205" s="973"/>
      <c r="OXL205" s="973"/>
      <c r="OXM205" s="973"/>
      <c r="OXN205" s="973"/>
      <c r="OXO205" s="973"/>
      <c r="OXP205" s="973"/>
      <c r="OXQ205" s="973"/>
      <c r="OXR205" s="973"/>
      <c r="OXS205" s="973"/>
      <c r="OXT205" s="973"/>
      <c r="OXU205" s="973"/>
      <c r="OXV205" s="973"/>
      <c r="OXW205" s="973"/>
      <c r="OXX205" s="973"/>
      <c r="OXY205" s="973"/>
      <c r="OXZ205" s="973"/>
      <c r="OYA205" s="973"/>
      <c r="OYB205" s="973"/>
      <c r="OYC205" s="973"/>
      <c r="OYD205" s="973"/>
      <c r="OYE205" s="973"/>
      <c r="OYF205" s="973"/>
      <c r="OYG205" s="973"/>
      <c r="OYH205" s="973"/>
      <c r="OYI205" s="973"/>
      <c r="OYJ205" s="973"/>
      <c r="OYK205" s="973"/>
      <c r="OYL205" s="973"/>
      <c r="OYM205" s="973"/>
      <c r="OYN205" s="973"/>
      <c r="OYO205" s="973"/>
      <c r="OYP205" s="973"/>
      <c r="OYQ205" s="973"/>
      <c r="OYR205" s="973"/>
      <c r="OYS205" s="973"/>
      <c r="OYT205" s="973"/>
      <c r="OYU205" s="973"/>
      <c r="OYV205" s="973"/>
      <c r="OYW205" s="973"/>
      <c r="OYX205" s="973"/>
      <c r="OYY205" s="973"/>
      <c r="OYZ205" s="973"/>
      <c r="OZA205" s="973"/>
      <c r="OZB205" s="973"/>
      <c r="OZC205" s="973"/>
      <c r="OZD205" s="973"/>
      <c r="OZE205" s="973"/>
      <c r="OZF205" s="973"/>
      <c r="OZG205" s="973"/>
      <c r="OZH205" s="973"/>
      <c r="OZI205" s="973"/>
      <c r="OZJ205" s="973"/>
      <c r="OZK205" s="973"/>
      <c r="OZL205" s="973"/>
      <c r="OZM205" s="973"/>
      <c r="OZN205" s="973"/>
      <c r="OZO205" s="973"/>
      <c r="OZP205" s="973"/>
      <c r="OZQ205" s="973"/>
      <c r="OZR205" s="973"/>
      <c r="OZS205" s="973"/>
      <c r="OZT205" s="973"/>
      <c r="OZU205" s="973"/>
      <c r="OZV205" s="973"/>
      <c r="OZW205" s="973"/>
      <c r="OZX205" s="973"/>
      <c r="OZY205" s="973"/>
      <c r="OZZ205" s="973"/>
      <c r="PAA205" s="973"/>
      <c r="PAB205" s="973"/>
      <c r="PAC205" s="973"/>
      <c r="PAD205" s="973"/>
      <c r="PAE205" s="973"/>
      <c r="PAF205" s="973"/>
      <c r="PAG205" s="973"/>
      <c r="PAH205" s="973"/>
      <c r="PAI205" s="973"/>
      <c r="PAJ205" s="973"/>
      <c r="PAK205" s="973"/>
      <c r="PAL205" s="973"/>
      <c r="PAM205" s="973"/>
      <c r="PAN205" s="973"/>
      <c r="PAO205" s="973"/>
      <c r="PAP205" s="973"/>
      <c r="PAQ205" s="973"/>
      <c r="PAR205" s="973"/>
      <c r="PAS205" s="973"/>
      <c r="PAT205" s="973"/>
      <c r="PAU205" s="973"/>
      <c r="PAV205" s="973"/>
      <c r="PAW205" s="973"/>
      <c r="PAX205" s="973"/>
      <c r="PAY205" s="973"/>
      <c r="PAZ205" s="973"/>
      <c r="PBA205" s="973"/>
      <c r="PBB205" s="973"/>
      <c r="PBC205" s="973"/>
      <c r="PBD205" s="973"/>
      <c r="PBE205" s="973"/>
      <c r="PBF205" s="973"/>
      <c r="PBG205" s="973"/>
      <c r="PBH205" s="973"/>
      <c r="PBI205" s="973"/>
      <c r="PBJ205" s="973"/>
      <c r="PBK205" s="973"/>
      <c r="PBL205" s="973"/>
      <c r="PBM205" s="973"/>
      <c r="PBN205" s="973"/>
      <c r="PBO205" s="973"/>
      <c r="PBP205" s="973"/>
      <c r="PBQ205" s="973"/>
      <c r="PBR205" s="973"/>
      <c r="PBS205" s="973"/>
      <c r="PBT205" s="973"/>
      <c r="PBU205" s="973"/>
      <c r="PBV205" s="973"/>
      <c r="PBW205" s="973"/>
      <c r="PBX205" s="973"/>
      <c r="PBY205" s="973"/>
      <c r="PBZ205" s="973"/>
      <c r="PCA205" s="973"/>
      <c r="PCB205" s="973"/>
      <c r="PCC205" s="973"/>
      <c r="PCD205" s="973"/>
      <c r="PCE205" s="973"/>
      <c r="PCF205" s="973"/>
      <c r="PCG205" s="973"/>
      <c r="PCH205" s="973"/>
      <c r="PCI205" s="973"/>
      <c r="PCJ205" s="973"/>
      <c r="PCK205" s="973"/>
      <c r="PCL205" s="973"/>
      <c r="PCM205" s="973"/>
      <c r="PCN205" s="973"/>
      <c r="PCO205" s="973"/>
      <c r="PCP205" s="973"/>
      <c r="PCQ205" s="973"/>
      <c r="PCR205" s="973"/>
      <c r="PCS205" s="973"/>
      <c r="PCT205" s="973"/>
      <c r="PCU205" s="973"/>
      <c r="PCV205" s="973"/>
      <c r="PCW205" s="973"/>
      <c r="PCX205" s="973"/>
      <c r="PCY205" s="973"/>
      <c r="PCZ205" s="973"/>
      <c r="PDA205" s="973"/>
      <c r="PDB205" s="973"/>
      <c r="PDC205" s="973"/>
      <c r="PDD205" s="973"/>
      <c r="PDE205" s="973"/>
      <c r="PDF205" s="973"/>
      <c r="PDG205" s="973"/>
      <c r="PDH205" s="973"/>
      <c r="PDI205" s="973"/>
      <c r="PDJ205" s="973"/>
      <c r="PDK205" s="973"/>
      <c r="PDL205" s="973"/>
      <c r="PDM205" s="973"/>
      <c r="PDN205" s="973"/>
      <c r="PDO205" s="973"/>
      <c r="PDP205" s="973"/>
      <c r="PDQ205" s="973"/>
      <c r="PDR205" s="973"/>
      <c r="PDS205" s="973"/>
      <c r="PDT205" s="973"/>
      <c r="PDU205" s="973"/>
      <c r="PDV205" s="973"/>
      <c r="PDW205" s="973"/>
      <c r="PDX205" s="973"/>
      <c r="PDY205" s="973"/>
      <c r="PDZ205" s="973"/>
      <c r="PEA205" s="973"/>
      <c r="PEB205" s="973"/>
      <c r="PEC205" s="973"/>
      <c r="PED205" s="973"/>
      <c r="PEE205" s="973"/>
      <c r="PEF205" s="973"/>
      <c r="PEG205" s="973"/>
      <c r="PEH205" s="973"/>
      <c r="PEI205" s="973"/>
      <c r="PEJ205" s="973"/>
      <c r="PEK205" s="973"/>
      <c r="PEL205" s="973"/>
      <c r="PEM205" s="973"/>
      <c r="PEN205" s="973"/>
      <c r="PEO205" s="973"/>
      <c r="PEP205" s="973"/>
      <c r="PEQ205" s="973"/>
      <c r="PER205" s="973"/>
      <c r="PES205" s="973"/>
      <c r="PET205" s="973"/>
      <c r="PEU205" s="973"/>
      <c r="PEV205" s="973"/>
      <c r="PEW205" s="973"/>
      <c r="PEX205" s="973"/>
      <c r="PEY205" s="973"/>
      <c r="PEZ205" s="973"/>
      <c r="PFA205" s="973"/>
      <c r="PFB205" s="973"/>
      <c r="PFC205" s="973"/>
      <c r="PFD205" s="973"/>
      <c r="PFE205" s="973"/>
      <c r="PFF205" s="973"/>
      <c r="PFG205" s="973"/>
      <c r="PFH205" s="973"/>
      <c r="PFI205" s="973"/>
      <c r="PFJ205" s="973"/>
      <c r="PFK205" s="973"/>
      <c r="PFL205" s="973"/>
      <c r="PFM205" s="973"/>
      <c r="PFN205" s="973"/>
      <c r="PFO205" s="973"/>
      <c r="PFP205" s="973"/>
      <c r="PFQ205" s="973"/>
      <c r="PFR205" s="973"/>
      <c r="PFS205" s="973"/>
      <c r="PFT205" s="973"/>
      <c r="PFU205" s="973"/>
      <c r="PFV205" s="973"/>
      <c r="PFW205" s="973"/>
      <c r="PFX205" s="973"/>
      <c r="PFY205" s="973"/>
      <c r="PFZ205" s="973"/>
      <c r="PGA205" s="973"/>
      <c r="PGB205" s="973"/>
      <c r="PGC205" s="973"/>
      <c r="PGD205" s="973"/>
      <c r="PGE205" s="973"/>
      <c r="PGF205" s="973"/>
      <c r="PGG205" s="973"/>
      <c r="PGH205" s="973"/>
      <c r="PGI205" s="973"/>
      <c r="PGJ205" s="973"/>
      <c r="PGK205" s="973"/>
      <c r="PGL205" s="973"/>
      <c r="PGM205" s="973"/>
      <c r="PGN205" s="973"/>
      <c r="PGO205" s="973"/>
      <c r="PGP205" s="973"/>
      <c r="PGQ205" s="973"/>
      <c r="PGR205" s="973"/>
      <c r="PGS205" s="973"/>
      <c r="PGT205" s="973"/>
      <c r="PGU205" s="973"/>
      <c r="PGV205" s="973"/>
      <c r="PGW205" s="973"/>
      <c r="PGX205" s="973"/>
      <c r="PGY205" s="973"/>
      <c r="PGZ205" s="973"/>
      <c r="PHA205" s="973"/>
      <c r="PHB205" s="973"/>
      <c r="PHC205" s="973"/>
      <c r="PHD205" s="973"/>
      <c r="PHE205" s="973"/>
      <c r="PHF205" s="973"/>
      <c r="PHG205" s="973"/>
      <c r="PHH205" s="973"/>
      <c r="PHI205" s="973"/>
      <c r="PHJ205" s="973"/>
      <c r="PHK205" s="973"/>
      <c r="PHL205" s="973"/>
      <c r="PHM205" s="973"/>
      <c r="PHN205" s="973"/>
      <c r="PHO205" s="973"/>
      <c r="PHP205" s="973"/>
      <c r="PHQ205" s="973"/>
      <c r="PHR205" s="973"/>
      <c r="PHS205" s="973"/>
      <c r="PHT205" s="973"/>
      <c r="PHU205" s="973"/>
      <c r="PHV205" s="973"/>
      <c r="PHW205" s="973"/>
      <c r="PHX205" s="973"/>
      <c r="PHY205" s="973"/>
      <c r="PHZ205" s="973"/>
      <c r="PIA205" s="973"/>
      <c r="PIB205" s="973"/>
      <c r="PIC205" s="973"/>
      <c r="PID205" s="973"/>
      <c r="PIE205" s="973"/>
      <c r="PIF205" s="973"/>
      <c r="PIG205" s="973"/>
      <c r="PIH205" s="973"/>
      <c r="PII205" s="973"/>
      <c r="PIJ205" s="973"/>
      <c r="PIK205" s="973"/>
      <c r="PIL205" s="973"/>
      <c r="PIM205" s="973"/>
      <c r="PIN205" s="973"/>
      <c r="PIO205" s="973"/>
      <c r="PIP205" s="973"/>
      <c r="PIQ205" s="973"/>
      <c r="PIR205" s="973"/>
      <c r="PIS205" s="973"/>
      <c r="PIT205" s="973"/>
      <c r="PIU205" s="973"/>
      <c r="PIV205" s="973"/>
      <c r="PIW205" s="973"/>
      <c r="PIX205" s="973"/>
      <c r="PIY205" s="973"/>
      <c r="PIZ205" s="973"/>
      <c r="PJA205" s="973"/>
      <c r="PJB205" s="973"/>
      <c r="PJC205" s="973"/>
      <c r="PJD205" s="973"/>
      <c r="PJE205" s="973"/>
      <c r="PJF205" s="973"/>
      <c r="PJG205" s="973"/>
      <c r="PJH205" s="973"/>
      <c r="PJI205" s="973"/>
      <c r="PJJ205" s="973"/>
      <c r="PJK205" s="973"/>
      <c r="PJL205" s="973"/>
      <c r="PJM205" s="973"/>
      <c r="PJN205" s="973"/>
      <c r="PJO205" s="973"/>
      <c r="PJP205" s="973"/>
      <c r="PJQ205" s="973"/>
      <c r="PJR205" s="973"/>
      <c r="PJS205" s="973"/>
      <c r="PJT205" s="973"/>
      <c r="PJU205" s="973"/>
      <c r="PJV205" s="973"/>
      <c r="PJW205" s="973"/>
      <c r="PJX205" s="973"/>
      <c r="PJY205" s="973"/>
      <c r="PJZ205" s="973"/>
      <c r="PKA205" s="973"/>
      <c r="PKB205" s="973"/>
      <c r="PKC205" s="973"/>
      <c r="PKD205" s="973"/>
      <c r="PKE205" s="973"/>
      <c r="PKF205" s="973"/>
      <c r="PKG205" s="973"/>
      <c r="PKH205" s="973"/>
      <c r="PKI205" s="973"/>
      <c r="PKJ205" s="973"/>
      <c r="PKK205" s="973"/>
      <c r="PKL205" s="973"/>
      <c r="PKM205" s="973"/>
      <c r="PKN205" s="973"/>
      <c r="PKO205" s="973"/>
      <c r="PKP205" s="973"/>
      <c r="PKQ205" s="973"/>
      <c r="PKR205" s="973"/>
      <c r="PKS205" s="973"/>
      <c r="PKT205" s="973"/>
      <c r="PKU205" s="973"/>
      <c r="PKV205" s="973"/>
      <c r="PKW205" s="973"/>
      <c r="PKX205" s="973"/>
      <c r="PKY205" s="973"/>
      <c r="PKZ205" s="973"/>
      <c r="PLA205" s="973"/>
      <c r="PLB205" s="973"/>
      <c r="PLC205" s="973"/>
      <c r="PLD205" s="973"/>
      <c r="PLE205" s="973"/>
      <c r="PLF205" s="973"/>
      <c r="PLG205" s="973"/>
      <c r="PLH205" s="973"/>
      <c r="PLI205" s="973"/>
      <c r="PLJ205" s="973"/>
      <c r="PLK205" s="973"/>
      <c r="PLL205" s="973"/>
      <c r="PLM205" s="973"/>
      <c r="PLN205" s="973"/>
      <c r="PLO205" s="973"/>
      <c r="PLP205" s="973"/>
      <c r="PLQ205" s="973"/>
      <c r="PLR205" s="973"/>
      <c r="PLS205" s="973"/>
      <c r="PLT205" s="973"/>
      <c r="PLU205" s="973"/>
      <c r="PLV205" s="973"/>
      <c r="PLW205" s="973"/>
      <c r="PLX205" s="973"/>
      <c r="PLY205" s="973"/>
      <c r="PLZ205" s="973"/>
      <c r="PMA205" s="973"/>
      <c r="PMB205" s="973"/>
      <c r="PMC205" s="973"/>
      <c r="PMD205" s="973"/>
      <c r="PME205" s="973"/>
      <c r="PMF205" s="973"/>
      <c r="PMG205" s="973"/>
      <c r="PMH205" s="973"/>
      <c r="PMI205" s="973"/>
      <c r="PMJ205" s="973"/>
      <c r="PMK205" s="973"/>
      <c r="PML205" s="973"/>
      <c r="PMM205" s="973"/>
      <c r="PMN205" s="973"/>
      <c r="PMO205" s="973"/>
      <c r="PMP205" s="973"/>
      <c r="PMQ205" s="973"/>
      <c r="PMR205" s="973"/>
      <c r="PMS205" s="973"/>
      <c r="PMT205" s="973"/>
      <c r="PMU205" s="973"/>
      <c r="PMV205" s="973"/>
      <c r="PMW205" s="973"/>
      <c r="PMX205" s="973"/>
      <c r="PMY205" s="973"/>
      <c r="PMZ205" s="973"/>
      <c r="PNA205" s="973"/>
      <c r="PNB205" s="973"/>
      <c r="PNC205" s="973"/>
      <c r="PND205" s="973"/>
      <c r="PNE205" s="973"/>
      <c r="PNF205" s="973"/>
      <c r="PNG205" s="973"/>
      <c r="PNH205" s="973"/>
      <c r="PNI205" s="973"/>
      <c r="PNJ205" s="973"/>
      <c r="PNK205" s="973"/>
      <c r="PNL205" s="973"/>
      <c r="PNM205" s="973"/>
      <c r="PNN205" s="973"/>
      <c r="PNO205" s="973"/>
      <c r="PNP205" s="973"/>
      <c r="PNQ205" s="973"/>
      <c r="PNR205" s="973"/>
      <c r="PNS205" s="973"/>
      <c r="PNT205" s="973"/>
      <c r="PNU205" s="973"/>
      <c r="PNV205" s="973"/>
      <c r="PNW205" s="973"/>
      <c r="PNX205" s="973"/>
      <c r="PNY205" s="973"/>
      <c r="PNZ205" s="973"/>
      <c r="POA205" s="973"/>
      <c r="POB205" s="973"/>
      <c r="POC205" s="973"/>
      <c r="POD205" s="973"/>
      <c r="POE205" s="973"/>
      <c r="POF205" s="973"/>
      <c r="POG205" s="973"/>
      <c r="POH205" s="973"/>
      <c r="POI205" s="973"/>
      <c r="POJ205" s="973"/>
      <c r="POK205" s="973"/>
      <c r="POL205" s="973"/>
      <c r="POM205" s="973"/>
      <c r="PON205" s="973"/>
      <c r="POO205" s="973"/>
      <c r="POP205" s="973"/>
      <c r="POQ205" s="973"/>
      <c r="POR205" s="973"/>
      <c r="POS205" s="973"/>
      <c r="POT205" s="973"/>
      <c r="POU205" s="973"/>
      <c r="POV205" s="973"/>
      <c r="POW205" s="973"/>
      <c r="POX205" s="973"/>
      <c r="POY205" s="973"/>
      <c r="POZ205" s="973"/>
      <c r="PPA205" s="973"/>
      <c r="PPB205" s="973"/>
      <c r="PPC205" s="973"/>
      <c r="PPD205" s="973"/>
      <c r="PPE205" s="973"/>
      <c r="PPF205" s="973"/>
      <c r="PPG205" s="973"/>
      <c r="PPH205" s="973"/>
      <c r="PPI205" s="973"/>
      <c r="PPJ205" s="973"/>
      <c r="PPK205" s="973"/>
      <c r="PPL205" s="973"/>
      <c r="PPM205" s="973"/>
      <c r="PPN205" s="973"/>
      <c r="PPO205" s="973"/>
      <c r="PPP205" s="973"/>
      <c r="PPQ205" s="973"/>
      <c r="PPR205" s="973"/>
      <c r="PPS205" s="973"/>
      <c r="PPT205" s="973"/>
      <c r="PPU205" s="973"/>
      <c r="PPV205" s="973"/>
      <c r="PPW205" s="973"/>
      <c r="PPX205" s="973"/>
      <c r="PPY205" s="973"/>
      <c r="PPZ205" s="973"/>
      <c r="PQA205" s="973"/>
      <c r="PQB205" s="973"/>
      <c r="PQC205" s="973"/>
      <c r="PQD205" s="973"/>
      <c r="PQE205" s="973"/>
      <c r="PQF205" s="973"/>
      <c r="PQG205" s="973"/>
      <c r="PQH205" s="973"/>
      <c r="PQI205" s="973"/>
      <c r="PQJ205" s="973"/>
      <c r="PQK205" s="973"/>
      <c r="PQL205" s="973"/>
      <c r="PQM205" s="973"/>
      <c r="PQN205" s="973"/>
      <c r="PQO205" s="973"/>
      <c r="PQP205" s="973"/>
      <c r="PQQ205" s="973"/>
      <c r="PQR205" s="973"/>
      <c r="PQS205" s="973"/>
      <c r="PQT205" s="973"/>
      <c r="PQU205" s="973"/>
      <c r="PQV205" s="973"/>
      <c r="PQW205" s="973"/>
      <c r="PQX205" s="973"/>
      <c r="PQY205" s="973"/>
      <c r="PQZ205" s="973"/>
      <c r="PRA205" s="973"/>
      <c r="PRB205" s="973"/>
      <c r="PRC205" s="973"/>
      <c r="PRD205" s="973"/>
      <c r="PRE205" s="973"/>
      <c r="PRF205" s="973"/>
      <c r="PRG205" s="973"/>
      <c r="PRH205" s="973"/>
      <c r="PRI205" s="973"/>
      <c r="PRJ205" s="973"/>
      <c r="PRK205" s="973"/>
      <c r="PRL205" s="973"/>
      <c r="PRM205" s="973"/>
      <c r="PRN205" s="973"/>
      <c r="PRO205" s="973"/>
      <c r="PRP205" s="973"/>
      <c r="PRQ205" s="973"/>
      <c r="PRR205" s="973"/>
      <c r="PRS205" s="973"/>
      <c r="PRT205" s="973"/>
      <c r="PRU205" s="973"/>
      <c r="PRV205" s="973"/>
      <c r="PRW205" s="973"/>
      <c r="PRX205" s="973"/>
      <c r="PRY205" s="973"/>
      <c r="PRZ205" s="973"/>
      <c r="PSA205" s="973"/>
      <c r="PSB205" s="973"/>
      <c r="PSC205" s="973"/>
      <c r="PSD205" s="973"/>
      <c r="PSE205" s="973"/>
      <c r="PSF205" s="973"/>
      <c r="PSG205" s="973"/>
      <c r="PSH205" s="973"/>
      <c r="PSI205" s="973"/>
      <c r="PSJ205" s="973"/>
      <c r="PSK205" s="973"/>
      <c r="PSL205" s="973"/>
      <c r="PSM205" s="973"/>
      <c r="PSN205" s="973"/>
      <c r="PSO205" s="973"/>
      <c r="PSP205" s="973"/>
      <c r="PSQ205" s="973"/>
      <c r="PSR205" s="973"/>
      <c r="PSS205" s="973"/>
      <c r="PST205" s="973"/>
      <c r="PSU205" s="973"/>
      <c r="PSV205" s="973"/>
      <c r="PSW205" s="973"/>
      <c r="PSX205" s="973"/>
      <c r="PSY205" s="973"/>
      <c r="PSZ205" s="973"/>
      <c r="PTA205" s="973"/>
      <c r="PTB205" s="973"/>
      <c r="PTC205" s="973"/>
      <c r="PTD205" s="973"/>
      <c r="PTE205" s="973"/>
      <c r="PTF205" s="973"/>
      <c r="PTG205" s="973"/>
      <c r="PTH205" s="973"/>
      <c r="PTI205" s="973"/>
      <c r="PTJ205" s="973"/>
      <c r="PTK205" s="973"/>
      <c r="PTL205" s="973"/>
      <c r="PTM205" s="973"/>
      <c r="PTN205" s="973"/>
      <c r="PTO205" s="973"/>
      <c r="PTP205" s="973"/>
      <c r="PTQ205" s="973"/>
      <c r="PTR205" s="973"/>
      <c r="PTS205" s="973"/>
      <c r="PTT205" s="973"/>
      <c r="PTU205" s="973"/>
      <c r="PTV205" s="973"/>
      <c r="PTW205" s="973"/>
      <c r="PTX205" s="973"/>
      <c r="PTY205" s="973"/>
      <c r="PTZ205" s="973"/>
      <c r="PUA205" s="973"/>
      <c r="PUB205" s="973"/>
      <c r="PUC205" s="973"/>
      <c r="PUD205" s="973"/>
      <c r="PUE205" s="973"/>
      <c r="PUF205" s="973"/>
      <c r="PUG205" s="973"/>
      <c r="PUH205" s="973"/>
      <c r="PUI205" s="973"/>
      <c r="PUJ205" s="973"/>
      <c r="PUK205" s="973"/>
      <c r="PUL205" s="973"/>
      <c r="PUM205" s="973"/>
      <c r="PUN205" s="973"/>
      <c r="PUO205" s="973"/>
      <c r="PUP205" s="973"/>
      <c r="PUQ205" s="973"/>
      <c r="PUR205" s="973"/>
      <c r="PUS205" s="973"/>
      <c r="PUT205" s="973"/>
      <c r="PUU205" s="973"/>
      <c r="PUV205" s="973"/>
      <c r="PUW205" s="973"/>
      <c r="PUX205" s="973"/>
      <c r="PUY205" s="973"/>
      <c r="PUZ205" s="973"/>
      <c r="PVA205" s="973"/>
      <c r="PVB205" s="973"/>
      <c r="PVC205" s="973"/>
      <c r="PVD205" s="973"/>
      <c r="PVE205" s="973"/>
      <c r="PVF205" s="973"/>
      <c r="PVG205" s="973"/>
      <c r="PVH205" s="973"/>
      <c r="PVI205" s="973"/>
      <c r="PVJ205" s="973"/>
      <c r="PVK205" s="973"/>
      <c r="PVL205" s="973"/>
      <c r="PVM205" s="973"/>
      <c r="PVN205" s="973"/>
      <c r="PVO205" s="973"/>
      <c r="PVP205" s="973"/>
      <c r="PVQ205" s="973"/>
      <c r="PVR205" s="973"/>
      <c r="PVS205" s="973"/>
      <c r="PVT205" s="973"/>
      <c r="PVU205" s="973"/>
      <c r="PVV205" s="973"/>
      <c r="PVW205" s="973"/>
      <c r="PVX205" s="973"/>
      <c r="PVY205" s="973"/>
      <c r="PVZ205" s="973"/>
      <c r="PWA205" s="973"/>
      <c r="PWB205" s="973"/>
      <c r="PWC205" s="973"/>
      <c r="PWD205" s="973"/>
      <c r="PWE205" s="973"/>
      <c r="PWF205" s="973"/>
      <c r="PWG205" s="973"/>
      <c r="PWH205" s="973"/>
      <c r="PWI205" s="973"/>
      <c r="PWJ205" s="973"/>
      <c r="PWK205" s="973"/>
      <c r="PWL205" s="973"/>
      <c r="PWM205" s="973"/>
      <c r="PWN205" s="973"/>
      <c r="PWO205" s="973"/>
      <c r="PWP205" s="973"/>
      <c r="PWQ205" s="973"/>
      <c r="PWR205" s="973"/>
      <c r="PWS205" s="973"/>
      <c r="PWT205" s="973"/>
      <c r="PWU205" s="973"/>
      <c r="PWV205" s="973"/>
      <c r="PWW205" s="973"/>
      <c r="PWX205" s="973"/>
      <c r="PWY205" s="973"/>
      <c r="PWZ205" s="973"/>
      <c r="PXA205" s="973"/>
      <c r="PXB205" s="973"/>
      <c r="PXC205" s="973"/>
      <c r="PXD205" s="973"/>
      <c r="PXE205" s="973"/>
      <c r="PXF205" s="973"/>
      <c r="PXG205" s="973"/>
      <c r="PXH205" s="973"/>
      <c r="PXI205" s="973"/>
      <c r="PXJ205" s="973"/>
      <c r="PXK205" s="973"/>
      <c r="PXL205" s="973"/>
      <c r="PXM205" s="973"/>
      <c r="PXN205" s="973"/>
      <c r="PXO205" s="973"/>
      <c r="PXP205" s="973"/>
      <c r="PXQ205" s="973"/>
      <c r="PXR205" s="973"/>
      <c r="PXS205" s="973"/>
      <c r="PXT205" s="973"/>
      <c r="PXU205" s="973"/>
      <c r="PXV205" s="973"/>
      <c r="PXW205" s="973"/>
      <c r="PXX205" s="973"/>
      <c r="PXY205" s="973"/>
      <c r="PXZ205" s="973"/>
      <c r="PYA205" s="973"/>
      <c r="PYB205" s="973"/>
      <c r="PYC205" s="973"/>
      <c r="PYD205" s="973"/>
      <c r="PYE205" s="973"/>
      <c r="PYF205" s="973"/>
      <c r="PYG205" s="973"/>
      <c r="PYH205" s="973"/>
      <c r="PYI205" s="973"/>
      <c r="PYJ205" s="973"/>
      <c r="PYK205" s="973"/>
      <c r="PYL205" s="973"/>
      <c r="PYM205" s="973"/>
      <c r="PYN205" s="973"/>
      <c r="PYO205" s="973"/>
      <c r="PYP205" s="973"/>
      <c r="PYQ205" s="973"/>
      <c r="PYR205" s="973"/>
      <c r="PYS205" s="973"/>
      <c r="PYT205" s="973"/>
      <c r="PYU205" s="973"/>
      <c r="PYV205" s="973"/>
      <c r="PYW205" s="973"/>
      <c r="PYX205" s="973"/>
      <c r="PYY205" s="973"/>
      <c r="PYZ205" s="973"/>
      <c r="PZA205" s="973"/>
      <c r="PZB205" s="973"/>
      <c r="PZC205" s="973"/>
      <c r="PZD205" s="973"/>
      <c r="PZE205" s="973"/>
      <c r="PZF205" s="973"/>
      <c r="PZG205" s="973"/>
      <c r="PZH205" s="973"/>
      <c r="PZI205" s="973"/>
      <c r="PZJ205" s="973"/>
      <c r="PZK205" s="973"/>
      <c r="PZL205" s="973"/>
      <c r="PZM205" s="973"/>
      <c r="PZN205" s="973"/>
      <c r="PZO205" s="973"/>
      <c r="PZP205" s="973"/>
      <c r="PZQ205" s="973"/>
      <c r="PZR205" s="973"/>
      <c r="PZS205" s="973"/>
      <c r="PZT205" s="973"/>
      <c r="PZU205" s="973"/>
      <c r="PZV205" s="973"/>
      <c r="PZW205" s="973"/>
      <c r="PZX205" s="973"/>
      <c r="PZY205" s="973"/>
      <c r="PZZ205" s="973"/>
      <c r="QAA205" s="973"/>
      <c r="QAB205" s="973"/>
      <c r="QAC205" s="973"/>
      <c r="QAD205" s="973"/>
      <c r="QAE205" s="973"/>
      <c r="QAF205" s="973"/>
      <c r="QAG205" s="973"/>
      <c r="QAH205" s="973"/>
      <c r="QAI205" s="973"/>
      <c r="QAJ205" s="973"/>
      <c r="QAK205" s="973"/>
      <c r="QAL205" s="973"/>
      <c r="QAM205" s="973"/>
      <c r="QAN205" s="973"/>
      <c r="QAO205" s="973"/>
      <c r="QAP205" s="973"/>
      <c r="QAQ205" s="973"/>
      <c r="QAR205" s="973"/>
      <c r="QAS205" s="973"/>
      <c r="QAT205" s="973"/>
      <c r="QAU205" s="973"/>
      <c r="QAV205" s="973"/>
      <c r="QAW205" s="973"/>
      <c r="QAX205" s="973"/>
      <c r="QAY205" s="973"/>
      <c r="QAZ205" s="973"/>
      <c r="QBA205" s="973"/>
      <c r="QBB205" s="973"/>
      <c r="QBC205" s="973"/>
      <c r="QBD205" s="973"/>
      <c r="QBE205" s="973"/>
      <c r="QBF205" s="973"/>
      <c r="QBG205" s="973"/>
      <c r="QBH205" s="973"/>
      <c r="QBI205" s="973"/>
      <c r="QBJ205" s="973"/>
      <c r="QBK205" s="973"/>
      <c r="QBL205" s="973"/>
      <c r="QBM205" s="973"/>
      <c r="QBN205" s="973"/>
      <c r="QBO205" s="973"/>
      <c r="QBP205" s="973"/>
      <c r="QBQ205" s="973"/>
      <c r="QBR205" s="973"/>
      <c r="QBS205" s="973"/>
      <c r="QBT205" s="973"/>
      <c r="QBU205" s="973"/>
      <c r="QBV205" s="973"/>
      <c r="QBW205" s="973"/>
      <c r="QBX205" s="973"/>
      <c r="QBY205" s="973"/>
      <c r="QBZ205" s="973"/>
      <c r="QCA205" s="973"/>
      <c r="QCB205" s="973"/>
      <c r="QCC205" s="973"/>
      <c r="QCD205" s="973"/>
      <c r="QCE205" s="973"/>
      <c r="QCF205" s="973"/>
      <c r="QCG205" s="973"/>
      <c r="QCH205" s="973"/>
      <c r="QCI205" s="973"/>
      <c r="QCJ205" s="973"/>
      <c r="QCK205" s="973"/>
      <c r="QCL205" s="973"/>
      <c r="QCM205" s="973"/>
      <c r="QCN205" s="973"/>
      <c r="QCO205" s="973"/>
      <c r="QCP205" s="973"/>
      <c r="QCQ205" s="973"/>
      <c r="QCR205" s="973"/>
      <c r="QCS205" s="973"/>
      <c r="QCT205" s="973"/>
      <c r="QCU205" s="973"/>
      <c r="QCV205" s="973"/>
      <c r="QCW205" s="973"/>
      <c r="QCX205" s="973"/>
      <c r="QCY205" s="973"/>
      <c r="QCZ205" s="973"/>
      <c r="QDA205" s="973"/>
      <c r="QDB205" s="973"/>
      <c r="QDC205" s="973"/>
      <c r="QDD205" s="973"/>
      <c r="QDE205" s="973"/>
      <c r="QDF205" s="973"/>
      <c r="QDG205" s="973"/>
      <c r="QDH205" s="973"/>
      <c r="QDI205" s="973"/>
      <c r="QDJ205" s="973"/>
      <c r="QDK205" s="973"/>
      <c r="QDL205" s="973"/>
      <c r="QDM205" s="973"/>
      <c r="QDN205" s="973"/>
      <c r="QDO205" s="973"/>
      <c r="QDP205" s="973"/>
      <c r="QDQ205" s="973"/>
      <c r="QDR205" s="973"/>
      <c r="QDS205" s="973"/>
      <c r="QDT205" s="973"/>
      <c r="QDU205" s="973"/>
      <c r="QDV205" s="973"/>
      <c r="QDW205" s="973"/>
      <c r="QDX205" s="973"/>
      <c r="QDY205" s="973"/>
      <c r="QDZ205" s="973"/>
      <c r="QEA205" s="973"/>
      <c r="QEB205" s="973"/>
      <c r="QEC205" s="973"/>
      <c r="QED205" s="973"/>
      <c r="QEE205" s="973"/>
      <c r="QEF205" s="973"/>
      <c r="QEG205" s="973"/>
      <c r="QEH205" s="973"/>
      <c r="QEI205" s="973"/>
      <c r="QEJ205" s="973"/>
      <c r="QEK205" s="973"/>
      <c r="QEL205" s="973"/>
      <c r="QEM205" s="973"/>
      <c r="QEN205" s="973"/>
      <c r="QEO205" s="973"/>
      <c r="QEP205" s="973"/>
      <c r="QEQ205" s="973"/>
      <c r="QER205" s="973"/>
      <c r="QES205" s="973"/>
      <c r="QET205" s="973"/>
      <c r="QEU205" s="973"/>
      <c r="QEV205" s="973"/>
      <c r="QEW205" s="973"/>
      <c r="QEX205" s="973"/>
      <c r="QEY205" s="973"/>
      <c r="QEZ205" s="973"/>
      <c r="QFA205" s="973"/>
      <c r="QFB205" s="973"/>
      <c r="QFC205" s="973"/>
      <c r="QFD205" s="973"/>
      <c r="QFE205" s="973"/>
      <c r="QFF205" s="973"/>
      <c r="QFG205" s="973"/>
      <c r="QFH205" s="973"/>
      <c r="QFI205" s="973"/>
      <c r="QFJ205" s="973"/>
      <c r="QFK205" s="973"/>
      <c r="QFL205" s="973"/>
      <c r="QFM205" s="973"/>
      <c r="QFN205" s="973"/>
      <c r="QFO205" s="973"/>
      <c r="QFP205" s="973"/>
      <c r="QFQ205" s="973"/>
      <c r="QFR205" s="973"/>
      <c r="QFS205" s="973"/>
      <c r="QFT205" s="973"/>
      <c r="QFU205" s="973"/>
      <c r="QFV205" s="973"/>
      <c r="QFW205" s="973"/>
      <c r="QFX205" s="973"/>
      <c r="QFY205" s="973"/>
      <c r="QFZ205" s="973"/>
      <c r="QGA205" s="973"/>
      <c r="QGB205" s="973"/>
      <c r="QGC205" s="973"/>
      <c r="QGD205" s="973"/>
      <c r="QGE205" s="973"/>
      <c r="QGF205" s="973"/>
      <c r="QGG205" s="973"/>
      <c r="QGH205" s="973"/>
      <c r="QGI205" s="973"/>
      <c r="QGJ205" s="973"/>
      <c r="QGK205" s="973"/>
      <c r="QGL205" s="973"/>
      <c r="QGM205" s="973"/>
      <c r="QGN205" s="973"/>
      <c r="QGO205" s="973"/>
      <c r="QGP205" s="973"/>
      <c r="QGQ205" s="973"/>
      <c r="QGR205" s="973"/>
      <c r="QGS205" s="973"/>
      <c r="QGT205" s="973"/>
      <c r="QGU205" s="973"/>
      <c r="QGV205" s="973"/>
      <c r="QGW205" s="973"/>
      <c r="QGX205" s="973"/>
      <c r="QGY205" s="973"/>
      <c r="QGZ205" s="973"/>
      <c r="QHA205" s="973"/>
      <c r="QHB205" s="973"/>
      <c r="QHC205" s="973"/>
      <c r="QHD205" s="973"/>
      <c r="QHE205" s="973"/>
      <c r="QHF205" s="973"/>
      <c r="QHG205" s="973"/>
      <c r="QHH205" s="973"/>
      <c r="QHI205" s="973"/>
      <c r="QHJ205" s="973"/>
      <c r="QHK205" s="973"/>
      <c r="QHL205" s="973"/>
      <c r="QHM205" s="973"/>
      <c r="QHN205" s="973"/>
      <c r="QHO205" s="973"/>
      <c r="QHP205" s="973"/>
      <c r="QHQ205" s="973"/>
      <c r="QHR205" s="973"/>
      <c r="QHS205" s="973"/>
      <c r="QHT205" s="973"/>
      <c r="QHU205" s="973"/>
      <c r="QHV205" s="973"/>
      <c r="QHW205" s="973"/>
      <c r="QHX205" s="973"/>
      <c r="QHY205" s="973"/>
      <c r="QHZ205" s="973"/>
      <c r="QIA205" s="973"/>
      <c r="QIB205" s="973"/>
      <c r="QIC205" s="973"/>
      <c r="QID205" s="973"/>
      <c r="QIE205" s="973"/>
      <c r="QIF205" s="973"/>
      <c r="QIG205" s="973"/>
      <c r="QIH205" s="973"/>
      <c r="QII205" s="973"/>
      <c r="QIJ205" s="973"/>
      <c r="QIK205" s="973"/>
      <c r="QIL205" s="973"/>
      <c r="QIM205" s="973"/>
      <c r="QIN205" s="973"/>
      <c r="QIO205" s="973"/>
      <c r="QIP205" s="973"/>
      <c r="QIQ205" s="973"/>
      <c r="QIR205" s="973"/>
      <c r="QIS205" s="973"/>
      <c r="QIT205" s="973"/>
      <c r="QIU205" s="973"/>
      <c r="QIV205" s="973"/>
      <c r="QIW205" s="973"/>
      <c r="QIX205" s="973"/>
      <c r="QIY205" s="973"/>
      <c r="QIZ205" s="973"/>
      <c r="QJA205" s="973"/>
      <c r="QJB205" s="973"/>
      <c r="QJC205" s="973"/>
      <c r="QJD205" s="973"/>
      <c r="QJE205" s="973"/>
      <c r="QJF205" s="973"/>
      <c r="QJG205" s="973"/>
      <c r="QJH205" s="973"/>
      <c r="QJI205" s="973"/>
      <c r="QJJ205" s="973"/>
      <c r="QJK205" s="973"/>
      <c r="QJL205" s="973"/>
      <c r="QJM205" s="973"/>
      <c r="QJN205" s="973"/>
      <c r="QJO205" s="973"/>
      <c r="QJP205" s="973"/>
      <c r="QJQ205" s="973"/>
      <c r="QJR205" s="973"/>
      <c r="QJS205" s="973"/>
      <c r="QJT205" s="973"/>
      <c r="QJU205" s="973"/>
      <c r="QJV205" s="973"/>
      <c r="QJW205" s="973"/>
      <c r="QJX205" s="973"/>
      <c r="QJY205" s="973"/>
      <c r="QJZ205" s="973"/>
      <c r="QKA205" s="973"/>
      <c r="QKB205" s="973"/>
      <c r="QKC205" s="973"/>
      <c r="QKD205" s="973"/>
      <c r="QKE205" s="973"/>
      <c r="QKF205" s="973"/>
      <c r="QKG205" s="973"/>
      <c r="QKH205" s="973"/>
      <c r="QKI205" s="973"/>
      <c r="QKJ205" s="973"/>
      <c r="QKK205" s="973"/>
      <c r="QKL205" s="973"/>
      <c r="QKM205" s="973"/>
      <c r="QKN205" s="973"/>
      <c r="QKO205" s="973"/>
      <c r="QKP205" s="973"/>
      <c r="QKQ205" s="973"/>
      <c r="QKR205" s="973"/>
      <c r="QKS205" s="973"/>
      <c r="QKT205" s="973"/>
      <c r="QKU205" s="973"/>
      <c r="QKV205" s="973"/>
      <c r="QKW205" s="973"/>
      <c r="QKX205" s="973"/>
      <c r="QKY205" s="973"/>
      <c r="QKZ205" s="973"/>
      <c r="QLA205" s="973"/>
      <c r="QLB205" s="973"/>
      <c r="QLC205" s="973"/>
      <c r="QLD205" s="973"/>
      <c r="QLE205" s="973"/>
      <c r="QLF205" s="973"/>
      <c r="QLG205" s="973"/>
      <c r="QLH205" s="973"/>
      <c r="QLI205" s="973"/>
      <c r="QLJ205" s="973"/>
      <c r="QLK205" s="973"/>
      <c r="QLL205" s="973"/>
      <c r="QLM205" s="973"/>
      <c r="QLN205" s="973"/>
      <c r="QLO205" s="973"/>
      <c r="QLP205" s="973"/>
      <c r="QLQ205" s="973"/>
      <c r="QLR205" s="973"/>
      <c r="QLS205" s="973"/>
      <c r="QLT205" s="973"/>
      <c r="QLU205" s="973"/>
      <c r="QLV205" s="973"/>
      <c r="QLW205" s="973"/>
      <c r="QLX205" s="973"/>
      <c r="QLY205" s="973"/>
      <c r="QLZ205" s="973"/>
      <c r="QMA205" s="973"/>
      <c r="QMB205" s="973"/>
      <c r="QMC205" s="973"/>
      <c r="QMD205" s="973"/>
      <c r="QME205" s="973"/>
      <c r="QMF205" s="973"/>
      <c r="QMG205" s="973"/>
      <c r="QMH205" s="973"/>
      <c r="QMI205" s="973"/>
      <c r="QMJ205" s="973"/>
      <c r="QMK205" s="973"/>
      <c r="QML205" s="973"/>
      <c r="QMM205" s="973"/>
      <c r="QMN205" s="973"/>
      <c r="QMO205" s="973"/>
      <c r="QMP205" s="973"/>
      <c r="QMQ205" s="973"/>
      <c r="QMR205" s="973"/>
      <c r="QMS205" s="973"/>
      <c r="QMT205" s="973"/>
      <c r="QMU205" s="973"/>
      <c r="QMV205" s="973"/>
      <c r="QMW205" s="973"/>
      <c r="QMX205" s="973"/>
      <c r="QMY205" s="973"/>
      <c r="QMZ205" s="973"/>
      <c r="QNA205" s="973"/>
      <c r="QNB205" s="973"/>
      <c r="QNC205" s="973"/>
      <c r="QND205" s="973"/>
      <c r="QNE205" s="973"/>
      <c r="QNF205" s="973"/>
      <c r="QNG205" s="973"/>
      <c r="QNH205" s="973"/>
      <c r="QNI205" s="973"/>
      <c r="QNJ205" s="973"/>
      <c r="QNK205" s="973"/>
      <c r="QNL205" s="973"/>
      <c r="QNM205" s="973"/>
      <c r="QNN205" s="973"/>
      <c r="QNO205" s="973"/>
      <c r="QNP205" s="973"/>
      <c r="QNQ205" s="973"/>
      <c r="QNR205" s="973"/>
      <c r="QNS205" s="973"/>
      <c r="QNT205" s="973"/>
      <c r="QNU205" s="973"/>
      <c r="QNV205" s="973"/>
      <c r="QNW205" s="973"/>
      <c r="QNX205" s="973"/>
      <c r="QNY205" s="973"/>
      <c r="QNZ205" s="973"/>
      <c r="QOA205" s="973"/>
      <c r="QOB205" s="973"/>
      <c r="QOC205" s="973"/>
      <c r="QOD205" s="973"/>
      <c r="QOE205" s="973"/>
      <c r="QOF205" s="973"/>
      <c r="QOG205" s="973"/>
      <c r="QOH205" s="973"/>
      <c r="QOI205" s="973"/>
      <c r="QOJ205" s="973"/>
      <c r="QOK205" s="973"/>
      <c r="QOL205" s="973"/>
      <c r="QOM205" s="973"/>
      <c r="QON205" s="973"/>
      <c r="QOO205" s="973"/>
      <c r="QOP205" s="973"/>
      <c r="QOQ205" s="973"/>
      <c r="QOR205" s="973"/>
      <c r="QOS205" s="973"/>
      <c r="QOT205" s="973"/>
      <c r="QOU205" s="973"/>
      <c r="QOV205" s="973"/>
      <c r="QOW205" s="973"/>
      <c r="QOX205" s="973"/>
      <c r="QOY205" s="973"/>
      <c r="QOZ205" s="973"/>
      <c r="QPA205" s="973"/>
      <c r="QPB205" s="973"/>
      <c r="QPC205" s="973"/>
      <c r="QPD205" s="973"/>
      <c r="QPE205" s="973"/>
      <c r="QPF205" s="973"/>
      <c r="QPG205" s="973"/>
      <c r="QPH205" s="973"/>
      <c r="QPI205" s="973"/>
      <c r="QPJ205" s="973"/>
      <c r="QPK205" s="973"/>
      <c r="QPL205" s="973"/>
      <c r="QPM205" s="973"/>
      <c r="QPN205" s="973"/>
      <c r="QPO205" s="973"/>
      <c r="QPP205" s="973"/>
      <c r="QPQ205" s="973"/>
      <c r="QPR205" s="973"/>
      <c r="QPS205" s="973"/>
      <c r="QPT205" s="973"/>
      <c r="QPU205" s="973"/>
      <c r="QPV205" s="973"/>
      <c r="QPW205" s="973"/>
      <c r="QPX205" s="973"/>
      <c r="QPY205" s="973"/>
      <c r="QPZ205" s="973"/>
      <c r="QQA205" s="973"/>
      <c r="QQB205" s="973"/>
      <c r="QQC205" s="973"/>
      <c r="QQD205" s="973"/>
      <c r="QQE205" s="973"/>
      <c r="QQF205" s="973"/>
      <c r="QQG205" s="973"/>
      <c r="QQH205" s="973"/>
      <c r="QQI205" s="973"/>
      <c r="QQJ205" s="973"/>
      <c r="QQK205" s="973"/>
      <c r="QQL205" s="973"/>
      <c r="QQM205" s="973"/>
      <c r="QQN205" s="973"/>
      <c r="QQO205" s="973"/>
      <c r="QQP205" s="973"/>
      <c r="QQQ205" s="973"/>
      <c r="QQR205" s="973"/>
      <c r="QQS205" s="973"/>
      <c r="QQT205" s="973"/>
      <c r="QQU205" s="973"/>
      <c r="QQV205" s="973"/>
      <c r="QQW205" s="973"/>
      <c r="QQX205" s="973"/>
      <c r="QQY205" s="973"/>
      <c r="QQZ205" s="973"/>
      <c r="QRA205" s="973"/>
      <c r="QRB205" s="973"/>
      <c r="QRC205" s="973"/>
      <c r="QRD205" s="973"/>
      <c r="QRE205" s="973"/>
      <c r="QRF205" s="973"/>
      <c r="QRG205" s="973"/>
      <c r="QRH205" s="973"/>
      <c r="QRI205" s="973"/>
      <c r="QRJ205" s="973"/>
      <c r="QRK205" s="973"/>
      <c r="QRL205" s="973"/>
      <c r="QRM205" s="973"/>
      <c r="QRN205" s="973"/>
      <c r="QRO205" s="973"/>
      <c r="QRP205" s="973"/>
      <c r="QRQ205" s="973"/>
      <c r="QRR205" s="973"/>
      <c r="QRS205" s="973"/>
      <c r="QRT205" s="973"/>
      <c r="QRU205" s="973"/>
      <c r="QRV205" s="973"/>
      <c r="QRW205" s="973"/>
      <c r="QRX205" s="973"/>
      <c r="QRY205" s="973"/>
      <c r="QRZ205" s="973"/>
      <c r="QSA205" s="973"/>
      <c r="QSB205" s="973"/>
      <c r="QSC205" s="973"/>
      <c r="QSD205" s="973"/>
      <c r="QSE205" s="973"/>
      <c r="QSF205" s="973"/>
      <c r="QSG205" s="973"/>
      <c r="QSH205" s="973"/>
      <c r="QSI205" s="973"/>
      <c r="QSJ205" s="973"/>
      <c r="QSK205" s="973"/>
      <c r="QSL205" s="973"/>
      <c r="QSM205" s="973"/>
      <c r="QSN205" s="973"/>
      <c r="QSO205" s="973"/>
      <c r="QSP205" s="973"/>
      <c r="QSQ205" s="973"/>
      <c r="QSR205" s="973"/>
      <c r="QSS205" s="973"/>
      <c r="QST205" s="973"/>
      <c r="QSU205" s="973"/>
      <c r="QSV205" s="973"/>
      <c r="QSW205" s="973"/>
      <c r="QSX205" s="973"/>
      <c r="QSY205" s="973"/>
      <c r="QSZ205" s="973"/>
      <c r="QTA205" s="973"/>
      <c r="QTB205" s="973"/>
      <c r="QTC205" s="973"/>
      <c r="QTD205" s="973"/>
      <c r="QTE205" s="973"/>
      <c r="QTF205" s="973"/>
      <c r="QTG205" s="973"/>
      <c r="QTH205" s="973"/>
      <c r="QTI205" s="973"/>
      <c r="QTJ205" s="973"/>
      <c r="QTK205" s="973"/>
      <c r="QTL205" s="973"/>
      <c r="QTM205" s="973"/>
      <c r="QTN205" s="973"/>
      <c r="QTO205" s="973"/>
      <c r="QTP205" s="973"/>
      <c r="QTQ205" s="973"/>
      <c r="QTR205" s="973"/>
      <c r="QTS205" s="973"/>
      <c r="QTT205" s="973"/>
      <c r="QTU205" s="973"/>
      <c r="QTV205" s="973"/>
      <c r="QTW205" s="973"/>
      <c r="QTX205" s="973"/>
      <c r="QTY205" s="973"/>
      <c r="QTZ205" s="973"/>
      <c r="QUA205" s="973"/>
      <c r="QUB205" s="973"/>
      <c r="QUC205" s="973"/>
      <c r="QUD205" s="973"/>
      <c r="QUE205" s="973"/>
      <c r="QUF205" s="973"/>
      <c r="QUG205" s="973"/>
      <c r="QUH205" s="973"/>
      <c r="QUI205" s="973"/>
      <c r="QUJ205" s="973"/>
      <c r="QUK205" s="973"/>
      <c r="QUL205" s="973"/>
      <c r="QUM205" s="973"/>
      <c r="QUN205" s="973"/>
      <c r="QUO205" s="973"/>
      <c r="QUP205" s="973"/>
      <c r="QUQ205" s="973"/>
      <c r="QUR205" s="973"/>
      <c r="QUS205" s="973"/>
      <c r="QUT205" s="973"/>
      <c r="QUU205" s="973"/>
      <c r="QUV205" s="973"/>
      <c r="QUW205" s="973"/>
      <c r="QUX205" s="973"/>
      <c r="QUY205" s="973"/>
      <c r="QUZ205" s="973"/>
      <c r="QVA205" s="973"/>
      <c r="QVB205" s="973"/>
      <c r="QVC205" s="973"/>
      <c r="QVD205" s="973"/>
      <c r="QVE205" s="973"/>
      <c r="QVF205" s="973"/>
      <c r="QVG205" s="973"/>
      <c r="QVH205" s="973"/>
      <c r="QVI205" s="973"/>
      <c r="QVJ205" s="973"/>
      <c r="QVK205" s="973"/>
      <c r="QVL205" s="973"/>
      <c r="QVM205" s="973"/>
      <c r="QVN205" s="973"/>
      <c r="QVO205" s="973"/>
      <c r="QVP205" s="973"/>
      <c r="QVQ205" s="973"/>
      <c r="QVR205" s="973"/>
      <c r="QVS205" s="973"/>
      <c r="QVT205" s="973"/>
      <c r="QVU205" s="973"/>
      <c r="QVV205" s="973"/>
      <c r="QVW205" s="973"/>
      <c r="QVX205" s="973"/>
      <c r="QVY205" s="973"/>
      <c r="QVZ205" s="973"/>
      <c r="QWA205" s="973"/>
      <c r="QWB205" s="973"/>
      <c r="QWC205" s="973"/>
      <c r="QWD205" s="973"/>
      <c r="QWE205" s="973"/>
      <c r="QWF205" s="973"/>
      <c r="QWG205" s="973"/>
      <c r="QWH205" s="973"/>
      <c r="QWI205" s="973"/>
      <c r="QWJ205" s="973"/>
      <c r="QWK205" s="973"/>
      <c r="QWL205" s="973"/>
      <c r="QWM205" s="973"/>
      <c r="QWN205" s="973"/>
      <c r="QWO205" s="973"/>
      <c r="QWP205" s="973"/>
      <c r="QWQ205" s="973"/>
      <c r="QWR205" s="973"/>
      <c r="QWS205" s="973"/>
      <c r="QWT205" s="973"/>
      <c r="QWU205" s="973"/>
      <c r="QWV205" s="973"/>
      <c r="QWW205" s="973"/>
      <c r="QWX205" s="973"/>
      <c r="QWY205" s="973"/>
      <c r="QWZ205" s="973"/>
      <c r="QXA205" s="973"/>
      <c r="QXB205" s="973"/>
      <c r="QXC205" s="973"/>
      <c r="QXD205" s="973"/>
      <c r="QXE205" s="973"/>
      <c r="QXF205" s="973"/>
      <c r="QXG205" s="973"/>
      <c r="QXH205" s="973"/>
      <c r="QXI205" s="973"/>
      <c r="QXJ205" s="973"/>
      <c r="QXK205" s="973"/>
      <c r="QXL205" s="973"/>
      <c r="QXM205" s="973"/>
      <c r="QXN205" s="973"/>
      <c r="QXO205" s="973"/>
      <c r="QXP205" s="973"/>
      <c r="QXQ205" s="973"/>
      <c r="QXR205" s="973"/>
      <c r="QXS205" s="973"/>
      <c r="QXT205" s="973"/>
      <c r="QXU205" s="973"/>
      <c r="QXV205" s="973"/>
      <c r="QXW205" s="973"/>
      <c r="QXX205" s="973"/>
      <c r="QXY205" s="973"/>
      <c r="QXZ205" s="973"/>
      <c r="QYA205" s="973"/>
      <c r="QYB205" s="973"/>
      <c r="QYC205" s="973"/>
      <c r="QYD205" s="973"/>
      <c r="QYE205" s="973"/>
      <c r="QYF205" s="973"/>
      <c r="QYG205" s="973"/>
      <c r="QYH205" s="973"/>
      <c r="QYI205" s="973"/>
      <c r="QYJ205" s="973"/>
      <c r="QYK205" s="973"/>
      <c r="QYL205" s="973"/>
      <c r="QYM205" s="973"/>
      <c r="QYN205" s="973"/>
      <c r="QYO205" s="973"/>
      <c r="QYP205" s="973"/>
      <c r="QYQ205" s="973"/>
      <c r="QYR205" s="973"/>
      <c r="QYS205" s="973"/>
      <c r="QYT205" s="973"/>
      <c r="QYU205" s="973"/>
      <c r="QYV205" s="973"/>
      <c r="QYW205" s="973"/>
      <c r="QYX205" s="973"/>
      <c r="QYY205" s="973"/>
      <c r="QYZ205" s="973"/>
      <c r="QZA205" s="973"/>
      <c r="QZB205" s="973"/>
      <c r="QZC205" s="973"/>
      <c r="QZD205" s="973"/>
      <c r="QZE205" s="973"/>
      <c r="QZF205" s="973"/>
      <c r="QZG205" s="973"/>
      <c r="QZH205" s="973"/>
      <c r="QZI205" s="973"/>
      <c r="QZJ205" s="973"/>
      <c r="QZK205" s="973"/>
      <c r="QZL205" s="973"/>
      <c r="QZM205" s="973"/>
      <c r="QZN205" s="973"/>
      <c r="QZO205" s="973"/>
      <c r="QZP205" s="973"/>
      <c r="QZQ205" s="973"/>
      <c r="QZR205" s="973"/>
      <c r="QZS205" s="973"/>
      <c r="QZT205" s="973"/>
      <c r="QZU205" s="973"/>
      <c r="QZV205" s="973"/>
      <c r="QZW205" s="973"/>
      <c r="QZX205" s="973"/>
      <c r="QZY205" s="973"/>
      <c r="QZZ205" s="973"/>
      <c r="RAA205" s="973"/>
      <c r="RAB205" s="973"/>
      <c r="RAC205" s="973"/>
      <c r="RAD205" s="973"/>
      <c r="RAE205" s="973"/>
      <c r="RAF205" s="973"/>
      <c r="RAG205" s="973"/>
      <c r="RAH205" s="973"/>
      <c r="RAI205" s="973"/>
      <c r="RAJ205" s="973"/>
      <c r="RAK205" s="973"/>
      <c r="RAL205" s="973"/>
      <c r="RAM205" s="973"/>
      <c r="RAN205" s="973"/>
      <c r="RAO205" s="973"/>
      <c r="RAP205" s="973"/>
      <c r="RAQ205" s="973"/>
      <c r="RAR205" s="973"/>
      <c r="RAS205" s="973"/>
      <c r="RAT205" s="973"/>
      <c r="RAU205" s="973"/>
      <c r="RAV205" s="973"/>
      <c r="RAW205" s="973"/>
      <c r="RAX205" s="973"/>
      <c r="RAY205" s="973"/>
      <c r="RAZ205" s="973"/>
      <c r="RBA205" s="973"/>
      <c r="RBB205" s="973"/>
      <c r="RBC205" s="973"/>
      <c r="RBD205" s="973"/>
      <c r="RBE205" s="973"/>
      <c r="RBF205" s="973"/>
      <c r="RBG205" s="973"/>
      <c r="RBH205" s="973"/>
      <c r="RBI205" s="973"/>
      <c r="RBJ205" s="973"/>
      <c r="RBK205" s="973"/>
      <c r="RBL205" s="973"/>
      <c r="RBM205" s="973"/>
      <c r="RBN205" s="973"/>
      <c r="RBO205" s="973"/>
      <c r="RBP205" s="973"/>
      <c r="RBQ205" s="973"/>
      <c r="RBR205" s="973"/>
      <c r="RBS205" s="973"/>
      <c r="RBT205" s="973"/>
      <c r="RBU205" s="973"/>
      <c r="RBV205" s="973"/>
      <c r="RBW205" s="973"/>
      <c r="RBX205" s="973"/>
      <c r="RBY205" s="973"/>
      <c r="RBZ205" s="973"/>
      <c r="RCA205" s="973"/>
      <c r="RCB205" s="973"/>
      <c r="RCC205" s="973"/>
      <c r="RCD205" s="973"/>
      <c r="RCE205" s="973"/>
      <c r="RCF205" s="973"/>
      <c r="RCG205" s="973"/>
      <c r="RCH205" s="973"/>
      <c r="RCI205" s="973"/>
      <c r="RCJ205" s="973"/>
      <c r="RCK205" s="973"/>
      <c r="RCL205" s="973"/>
      <c r="RCM205" s="973"/>
      <c r="RCN205" s="973"/>
      <c r="RCO205" s="973"/>
      <c r="RCP205" s="973"/>
      <c r="RCQ205" s="973"/>
      <c r="RCR205" s="973"/>
      <c r="RCS205" s="973"/>
      <c r="RCT205" s="973"/>
      <c r="RCU205" s="973"/>
      <c r="RCV205" s="973"/>
      <c r="RCW205" s="973"/>
      <c r="RCX205" s="973"/>
      <c r="RCY205" s="973"/>
      <c r="RCZ205" s="973"/>
      <c r="RDA205" s="973"/>
      <c r="RDB205" s="973"/>
      <c r="RDC205" s="973"/>
      <c r="RDD205" s="973"/>
      <c r="RDE205" s="973"/>
      <c r="RDF205" s="973"/>
      <c r="RDG205" s="973"/>
      <c r="RDH205" s="973"/>
      <c r="RDI205" s="973"/>
      <c r="RDJ205" s="973"/>
      <c r="RDK205" s="973"/>
      <c r="RDL205" s="973"/>
      <c r="RDM205" s="973"/>
      <c r="RDN205" s="973"/>
      <c r="RDO205" s="973"/>
      <c r="RDP205" s="973"/>
      <c r="RDQ205" s="973"/>
      <c r="RDR205" s="973"/>
      <c r="RDS205" s="973"/>
      <c r="RDT205" s="973"/>
      <c r="RDU205" s="973"/>
      <c r="RDV205" s="973"/>
      <c r="RDW205" s="973"/>
      <c r="RDX205" s="973"/>
      <c r="RDY205" s="973"/>
      <c r="RDZ205" s="973"/>
      <c r="REA205" s="973"/>
      <c r="REB205" s="973"/>
      <c r="REC205" s="973"/>
      <c r="RED205" s="973"/>
      <c r="REE205" s="973"/>
      <c r="REF205" s="973"/>
      <c r="REG205" s="973"/>
      <c r="REH205" s="973"/>
      <c r="REI205" s="973"/>
      <c r="REJ205" s="973"/>
      <c r="REK205" s="973"/>
      <c r="REL205" s="973"/>
      <c r="REM205" s="973"/>
      <c r="REN205" s="973"/>
      <c r="REO205" s="973"/>
      <c r="REP205" s="973"/>
      <c r="REQ205" s="973"/>
      <c r="RER205" s="973"/>
      <c r="RES205" s="973"/>
      <c r="RET205" s="973"/>
      <c r="REU205" s="973"/>
      <c r="REV205" s="973"/>
      <c r="REW205" s="973"/>
      <c r="REX205" s="973"/>
      <c r="REY205" s="973"/>
      <c r="REZ205" s="973"/>
      <c r="RFA205" s="973"/>
      <c r="RFB205" s="973"/>
      <c r="RFC205" s="973"/>
      <c r="RFD205" s="973"/>
      <c r="RFE205" s="973"/>
      <c r="RFF205" s="973"/>
      <c r="RFG205" s="973"/>
      <c r="RFH205" s="973"/>
      <c r="RFI205" s="973"/>
      <c r="RFJ205" s="973"/>
      <c r="RFK205" s="973"/>
      <c r="RFL205" s="973"/>
      <c r="RFM205" s="973"/>
      <c r="RFN205" s="973"/>
      <c r="RFO205" s="973"/>
      <c r="RFP205" s="973"/>
      <c r="RFQ205" s="973"/>
      <c r="RFR205" s="973"/>
      <c r="RFS205" s="973"/>
      <c r="RFT205" s="973"/>
      <c r="RFU205" s="973"/>
      <c r="RFV205" s="973"/>
      <c r="RFW205" s="973"/>
      <c r="RFX205" s="973"/>
      <c r="RFY205" s="973"/>
      <c r="RFZ205" s="973"/>
      <c r="RGA205" s="973"/>
      <c r="RGB205" s="973"/>
      <c r="RGC205" s="973"/>
      <c r="RGD205" s="973"/>
      <c r="RGE205" s="973"/>
      <c r="RGF205" s="973"/>
      <c r="RGG205" s="973"/>
      <c r="RGH205" s="973"/>
      <c r="RGI205" s="973"/>
      <c r="RGJ205" s="973"/>
      <c r="RGK205" s="973"/>
      <c r="RGL205" s="973"/>
      <c r="RGM205" s="973"/>
      <c r="RGN205" s="973"/>
      <c r="RGO205" s="973"/>
      <c r="RGP205" s="973"/>
      <c r="RGQ205" s="973"/>
      <c r="RGR205" s="973"/>
      <c r="RGS205" s="973"/>
      <c r="RGT205" s="973"/>
      <c r="RGU205" s="973"/>
      <c r="RGV205" s="973"/>
      <c r="RGW205" s="973"/>
      <c r="RGX205" s="973"/>
      <c r="RGY205" s="973"/>
      <c r="RGZ205" s="973"/>
      <c r="RHA205" s="973"/>
      <c r="RHB205" s="973"/>
      <c r="RHC205" s="973"/>
      <c r="RHD205" s="973"/>
      <c r="RHE205" s="973"/>
      <c r="RHF205" s="973"/>
      <c r="RHG205" s="973"/>
      <c r="RHH205" s="973"/>
      <c r="RHI205" s="973"/>
      <c r="RHJ205" s="973"/>
      <c r="RHK205" s="973"/>
      <c r="RHL205" s="973"/>
      <c r="RHM205" s="973"/>
      <c r="RHN205" s="973"/>
      <c r="RHO205" s="973"/>
      <c r="RHP205" s="973"/>
      <c r="RHQ205" s="973"/>
      <c r="RHR205" s="973"/>
      <c r="RHS205" s="973"/>
      <c r="RHT205" s="973"/>
      <c r="RHU205" s="973"/>
      <c r="RHV205" s="973"/>
      <c r="RHW205" s="973"/>
      <c r="RHX205" s="973"/>
      <c r="RHY205" s="973"/>
      <c r="RHZ205" s="973"/>
      <c r="RIA205" s="973"/>
      <c r="RIB205" s="973"/>
      <c r="RIC205" s="973"/>
      <c r="RID205" s="973"/>
      <c r="RIE205" s="973"/>
      <c r="RIF205" s="973"/>
      <c r="RIG205" s="973"/>
      <c r="RIH205" s="973"/>
      <c r="RII205" s="973"/>
      <c r="RIJ205" s="973"/>
      <c r="RIK205" s="973"/>
      <c r="RIL205" s="973"/>
      <c r="RIM205" s="973"/>
      <c r="RIN205" s="973"/>
      <c r="RIO205" s="973"/>
      <c r="RIP205" s="973"/>
      <c r="RIQ205" s="973"/>
      <c r="RIR205" s="973"/>
      <c r="RIS205" s="973"/>
      <c r="RIT205" s="973"/>
      <c r="RIU205" s="973"/>
      <c r="RIV205" s="973"/>
      <c r="RIW205" s="973"/>
      <c r="RIX205" s="973"/>
      <c r="RIY205" s="973"/>
      <c r="RIZ205" s="973"/>
      <c r="RJA205" s="973"/>
      <c r="RJB205" s="973"/>
      <c r="RJC205" s="973"/>
      <c r="RJD205" s="973"/>
      <c r="RJE205" s="973"/>
      <c r="RJF205" s="973"/>
      <c r="RJG205" s="973"/>
      <c r="RJH205" s="973"/>
      <c r="RJI205" s="973"/>
      <c r="RJJ205" s="973"/>
      <c r="RJK205" s="973"/>
      <c r="RJL205" s="973"/>
      <c r="RJM205" s="973"/>
      <c r="RJN205" s="973"/>
      <c r="RJO205" s="973"/>
      <c r="RJP205" s="973"/>
      <c r="RJQ205" s="973"/>
      <c r="RJR205" s="973"/>
      <c r="RJS205" s="973"/>
      <c r="RJT205" s="973"/>
      <c r="RJU205" s="973"/>
      <c r="RJV205" s="973"/>
      <c r="RJW205" s="973"/>
      <c r="RJX205" s="973"/>
      <c r="RJY205" s="973"/>
      <c r="RJZ205" s="973"/>
      <c r="RKA205" s="973"/>
      <c r="RKB205" s="973"/>
      <c r="RKC205" s="973"/>
      <c r="RKD205" s="973"/>
      <c r="RKE205" s="973"/>
      <c r="RKF205" s="973"/>
      <c r="RKG205" s="973"/>
      <c r="RKH205" s="973"/>
      <c r="RKI205" s="973"/>
      <c r="RKJ205" s="973"/>
      <c r="RKK205" s="973"/>
      <c r="RKL205" s="973"/>
      <c r="RKM205" s="973"/>
      <c r="RKN205" s="973"/>
      <c r="RKO205" s="973"/>
      <c r="RKP205" s="973"/>
      <c r="RKQ205" s="973"/>
      <c r="RKR205" s="973"/>
      <c r="RKS205" s="973"/>
      <c r="RKT205" s="973"/>
      <c r="RKU205" s="973"/>
      <c r="RKV205" s="973"/>
      <c r="RKW205" s="973"/>
      <c r="RKX205" s="973"/>
      <c r="RKY205" s="973"/>
      <c r="RKZ205" s="973"/>
      <c r="RLA205" s="973"/>
      <c r="RLB205" s="973"/>
      <c r="RLC205" s="973"/>
      <c r="RLD205" s="973"/>
      <c r="RLE205" s="973"/>
      <c r="RLF205" s="973"/>
      <c r="RLG205" s="973"/>
      <c r="RLH205" s="973"/>
      <c r="RLI205" s="973"/>
      <c r="RLJ205" s="973"/>
      <c r="RLK205" s="973"/>
      <c r="RLL205" s="973"/>
      <c r="RLM205" s="973"/>
      <c r="RLN205" s="973"/>
      <c r="RLO205" s="973"/>
      <c r="RLP205" s="973"/>
      <c r="RLQ205" s="973"/>
      <c r="RLR205" s="973"/>
      <c r="RLS205" s="973"/>
      <c r="RLT205" s="973"/>
      <c r="RLU205" s="973"/>
      <c r="RLV205" s="973"/>
      <c r="RLW205" s="973"/>
      <c r="RLX205" s="973"/>
      <c r="RLY205" s="973"/>
      <c r="RLZ205" s="973"/>
      <c r="RMA205" s="973"/>
      <c r="RMB205" s="973"/>
      <c r="RMC205" s="973"/>
      <c r="RMD205" s="973"/>
      <c r="RME205" s="973"/>
      <c r="RMF205" s="973"/>
      <c r="RMG205" s="973"/>
      <c r="RMH205" s="973"/>
      <c r="RMI205" s="973"/>
      <c r="RMJ205" s="973"/>
      <c r="RMK205" s="973"/>
      <c r="RML205" s="973"/>
      <c r="RMM205" s="973"/>
      <c r="RMN205" s="973"/>
      <c r="RMO205" s="973"/>
      <c r="RMP205" s="973"/>
      <c r="RMQ205" s="973"/>
      <c r="RMR205" s="973"/>
      <c r="RMS205" s="973"/>
      <c r="RMT205" s="973"/>
      <c r="RMU205" s="973"/>
      <c r="RMV205" s="973"/>
      <c r="RMW205" s="973"/>
      <c r="RMX205" s="973"/>
      <c r="RMY205" s="973"/>
      <c r="RMZ205" s="973"/>
      <c r="RNA205" s="973"/>
      <c r="RNB205" s="973"/>
      <c r="RNC205" s="973"/>
      <c r="RND205" s="973"/>
      <c r="RNE205" s="973"/>
      <c r="RNF205" s="973"/>
      <c r="RNG205" s="973"/>
      <c r="RNH205" s="973"/>
      <c r="RNI205" s="973"/>
      <c r="RNJ205" s="973"/>
      <c r="RNK205" s="973"/>
      <c r="RNL205" s="973"/>
      <c r="RNM205" s="973"/>
      <c r="RNN205" s="973"/>
      <c r="RNO205" s="973"/>
      <c r="RNP205" s="973"/>
      <c r="RNQ205" s="973"/>
      <c r="RNR205" s="973"/>
      <c r="RNS205" s="973"/>
      <c r="RNT205" s="973"/>
      <c r="RNU205" s="973"/>
      <c r="RNV205" s="973"/>
      <c r="RNW205" s="973"/>
      <c r="RNX205" s="973"/>
      <c r="RNY205" s="973"/>
      <c r="RNZ205" s="973"/>
      <c r="ROA205" s="973"/>
      <c r="ROB205" s="973"/>
      <c r="ROC205" s="973"/>
      <c r="ROD205" s="973"/>
      <c r="ROE205" s="973"/>
      <c r="ROF205" s="973"/>
      <c r="ROG205" s="973"/>
      <c r="ROH205" s="973"/>
      <c r="ROI205" s="973"/>
      <c r="ROJ205" s="973"/>
      <c r="ROK205" s="973"/>
      <c r="ROL205" s="973"/>
      <c r="ROM205" s="973"/>
      <c r="RON205" s="973"/>
      <c r="ROO205" s="973"/>
      <c r="ROP205" s="973"/>
      <c r="ROQ205" s="973"/>
      <c r="ROR205" s="973"/>
      <c r="ROS205" s="973"/>
      <c r="ROT205" s="973"/>
      <c r="ROU205" s="973"/>
      <c r="ROV205" s="973"/>
      <c r="ROW205" s="973"/>
      <c r="ROX205" s="973"/>
      <c r="ROY205" s="973"/>
      <c r="ROZ205" s="973"/>
      <c r="RPA205" s="973"/>
      <c r="RPB205" s="973"/>
      <c r="RPC205" s="973"/>
      <c r="RPD205" s="973"/>
      <c r="RPE205" s="973"/>
      <c r="RPF205" s="973"/>
      <c r="RPG205" s="973"/>
      <c r="RPH205" s="973"/>
      <c r="RPI205" s="973"/>
      <c r="RPJ205" s="973"/>
      <c r="RPK205" s="973"/>
      <c r="RPL205" s="973"/>
      <c r="RPM205" s="973"/>
      <c r="RPN205" s="973"/>
      <c r="RPO205" s="973"/>
      <c r="RPP205" s="973"/>
      <c r="RPQ205" s="973"/>
      <c r="RPR205" s="973"/>
      <c r="RPS205" s="973"/>
      <c r="RPT205" s="973"/>
      <c r="RPU205" s="973"/>
      <c r="RPV205" s="973"/>
      <c r="RPW205" s="973"/>
      <c r="RPX205" s="973"/>
      <c r="RPY205" s="973"/>
      <c r="RPZ205" s="973"/>
      <c r="RQA205" s="973"/>
      <c r="RQB205" s="973"/>
      <c r="RQC205" s="973"/>
      <c r="RQD205" s="973"/>
      <c r="RQE205" s="973"/>
      <c r="RQF205" s="973"/>
      <c r="RQG205" s="973"/>
      <c r="RQH205" s="973"/>
      <c r="RQI205" s="973"/>
      <c r="RQJ205" s="973"/>
      <c r="RQK205" s="973"/>
      <c r="RQL205" s="973"/>
      <c r="RQM205" s="973"/>
      <c r="RQN205" s="973"/>
      <c r="RQO205" s="973"/>
      <c r="RQP205" s="973"/>
      <c r="RQQ205" s="973"/>
      <c r="RQR205" s="973"/>
      <c r="RQS205" s="973"/>
      <c r="RQT205" s="973"/>
      <c r="RQU205" s="973"/>
      <c r="RQV205" s="973"/>
      <c r="RQW205" s="973"/>
      <c r="RQX205" s="973"/>
      <c r="RQY205" s="973"/>
      <c r="RQZ205" s="973"/>
      <c r="RRA205" s="973"/>
      <c r="RRB205" s="973"/>
      <c r="RRC205" s="973"/>
      <c r="RRD205" s="973"/>
      <c r="RRE205" s="973"/>
      <c r="RRF205" s="973"/>
      <c r="RRG205" s="973"/>
      <c r="RRH205" s="973"/>
      <c r="RRI205" s="973"/>
      <c r="RRJ205" s="973"/>
      <c r="RRK205" s="973"/>
      <c r="RRL205" s="973"/>
      <c r="RRM205" s="973"/>
      <c r="RRN205" s="973"/>
      <c r="RRO205" s="973"/>
      <c r="RRP205" s="973"/>
      <c r="RRQ205" s="973"/>
      <c r="RRR205" s="973"/>
      <c r="RRS205" s="973"/>
      <c r="RRT205" s="973"/>
      <c r="RRU205" s="973"/>
      <c r="RRV205" s="973"/>
      <c r="RRW205" s="973"/>
      <c r="RRX205" s="973"/>
      <c r="RRY205" s="973"/>
      <c r="RRZ205" s="973"/>
      <c r="RSA205" s="973"/>
      <c r="RSB205" s="973"/>
      <c r="RSC205" s="973"/>
      <c r="RSD205" s="973"/>
      <c r="RSE205" s="973"/>
      <c r="RSF205" s="973"/>
      <c r="RSG205" s="973"/>
      <c r="RSH205" s="973"/>
      <c r="RSI205" s="973"/>
      <c r="RSJ205" s="973"/>
      <c r="RSK205" s="973"/>
      <c r="RSL205" s="973"/>
      <c r="RSM205" s="973"/>
      <c r="RSN205" s="973"/>
      <c r="RSO205" s="973"/>
      <c r="RSP205" s="973"/>
      <c r="RSQ205" s="973"/>
      <c r="RSR205" s="973"/>
      <c r="RSS205" s="973"/>
      <c r="RST205" s="973"/>
      <c r="RSU205" s="973"/>
      <c r="RSV205" s="973"/>
      <c r="RSW205" s="973"/>
      <c r="RSX205" s="973"/>
      <c r="RSY205" s="973"/>
      <c r="RSZ205" s="973"/>
      <c r="RTA205" s="973"/>
      <c r="RTB205" s="973"/>
      <c r="RTC205" s="973"/>
      <c r="RTD205" s="973"/>
      <c r="RTE205" s="973"/>
      <c r="RTF205" s="973"/>
      <c r="RTG205" s="973"/>
      <c r="RTH205" s="973"/>
      <c r="RTI205" s="973"/>
      <c r="RTJ205" s="973"/>
      <c r="RTK205" s="973"/>
      <c r="RTL205" s="973"/>
      <c r="RTM205" s="973"/>
      <c r="RTN205" s="973"/>
      <c r="RTO205" s="973"/>
      <c r="RTP205" s="973"/>
      <c r="RTQ205" s="973"/>
      <c r="RTR205" s="973"/>
      <c r="RTS205" s="973"/>
      <c r="RTT205" s="973"/>
      <c r="RTU205" s="973"/>
      <c r="RTV205" s="973"/>
      <c r="RTW205" s="973"/>
      <c r="RTX205" s="973"/>
      <c r="RTY205" s="973"/>
      <c r="RTZ205" s="973"/>
      <c r="RUA205" s="973"/>
      <c r="RUB205" s="973"/>
      <c r="RUC205" s="973"/>
      <c r="RUD205" s="973"/>
      <c r="RUE205" s="973"/>
      <c r="RUF205" s="973"/>
      <c r="RUG205" s="973"/>
      <c r="RUH205" s="973"/>
      <c r="RUI205" s="973"/>
      <c r="RUJ205" s="973"/>
      <c r="RUK205" s="973"/>
      <c r="RUL205" s="973"/>
      <c r="RUM205" s="973"/>
      <c r="RUN205" s="973"/>
      <c r="RUO205" s="973"/>
      <c r="RUP205" s="973"/>
      <c r="RUQ205" s="973"/>
      <c r="RUR205" s="973"/>
      <c r="RUS205" s="973"/>
      <c r="RUT205" s="973"/>
      <c r="RUU205" s="973"/>
      <c r="RUV205" s="973"/>
      <c r="RUW205" s="973"/>
      <c r="RUX205" s="973"/>
      <c r="RUY205" s="973"/>
      <c r="RUZ205" s="973"/>
      <c r="RVA205" s="973"/>
      <c r="RVB205" s="973"/>
      <c r="RVC205" s="973"/>
      <c r="RVD205" s="973"/>
      <c r="RVE205" s="973"/>
      <c r="RVF205" s="973"/>
      <c r="RVG205" s="973"/>
      <c r="RVH205" s="973"/>
      <c r="RVI205" s="973"/>
      <c r="RVJ205" s="973"/>
      <c r="RVK205" s="973"/>
      <c r="RVL205" s="973"/>
      <c r="RVM205" s="973"/>
      <c r="RVN205" s="973"/>
      <c r="RVO205" s="973"/>
      <c r="RVP205" s="973"/>
      <c r="RVQ205" s="973"/>
      <c r="RVR205" s="973"/>
      <c r="RVS205" s="973"/>
      <c r="RVT205" s="973"/>
      <c r="RVU205" s="973"/>
      <c r="RVV205" s="973"/>
      <c r="RVW205" s="973"/>
      <c r="RVX205" s="973"/>
      <c r="RVY205" s="973"/>
      <c r="RVZ205" s="973"/>
      <c r="RWA205" s="973"/>
      <c r="RWB205" s="973"/>
      <c r="RWC205" s="973"/>
      <c r="RWD205" s="973"/>
      <c r="RWE205" s="973"/>
      <c r="RWF205" s="973"/>
      <c r="RWG205" s="973"/>
      <c r="RWH205" s="973"/>
      <c r="RWI205" s="973"/>
      <c r="RWJ205" s="973"/>
      <c r="RWK205" s="973"/>
      <c r="RWL205" s="973"/>
      <c r="RWM205" s="973"/>
      <c r="RWN205" s="973"/>
      <c r="RWO205" s="973"/>
      <c r="RWP205" s="973"/>
      <c r="RWQ205" s="973"/>
      <c r="RWR205" s="973"/>
      <c r="RWS205" s="973"/>
      <c r="RWT205" s="973"/>
      <c r="RWU205" s="973"/>
      <c r="RWV205" s="973"/>
      <c r="RWW205" s="973"/>
      <c r="RWX205" s="973"/>
      <c r="RWY205" s="973"/>
      <c r="RWZ205" s="973"/>
      <c r="RXA205" s="973"/>
      <c r="RXB205" s="973"/>
      <c r="RXC205" s="973"/>
      <c r="RXD205" s="973"/>
      <c r="RXE205" s="973"/>
      <c r="RXF205" s="973"/>
      <c r="RXG205" s="973"/>
      <c r="RXH205" s="973"/>
      <c r="RXI205" s="973"/>
      <c r="RXJ205" s="973"/>
      <c r="RXK205" s="973"/>
      <c r="RXL205" s="973"/>
      <c r="RXM205" s="973"/>
      <c r="RXN205" s="973"/>
      <c r="RXO205" s="973"/>
      <c r="RXP205" s="973"/>
      <c r="RXQ205" s="973"/>
      <c r="RXR205" s="973"/>
      <c r="RXS205" s="973"/>
      <c r="RXT205" s="973"/>
      <c r="RXU205" s="973"/>
      <c r="RXV205" s="973"/>
      <c r="RXW205" s="973"/>
      <c r="RXX205" s="973"/>
      <c r="RXY205" s="973"/>
      <c r="RXZ205" s="973"/>
      <c r="RYA205" s="973"/>
      <c r="RYB205" s="973"/>
      <c r="RYC205" s="973"/>
      <c r="RYD205" s="973"/>
      <c r="RYE205" s="973"/>
      <c r="RYF205" s="973"/>
      <c r="RYG205" s="973"/>
      <c r="RYH205" s="973"/>
      <c r="RYI205" s="973"/>
      <c r="RYJ205" s="973"/>
      <c r="RYK205" s="973"/>
      <c r="RYL205" s="973"/>
      <c r="RYM205" s="973"/>
      <c r="RYN205" s="973"/>
      <c r="RYO205" s="973"/>
      <c r="RYP205" s="973"/>
      <c r="RYQ205" s="973"/>
      <c r="RYR205" s="973"/>
      <c r="RYS205" s="973"/>
      <c r="RYT205" s="973"/>
      <c r="RYU205" s="973"/>
      <c r="RYV205" s="973"/>
      <c r="RYW205" s="973"/>
      <c r="RYX205" s="973"/>
      <c r="RYY205" s="973"/>
      <c r="RYZ205" s="973"/>
      <c r="RZA205" s="973"/>
      <c r="RZB205" s="973"/>
      <c r="RZC205" s="973"/>
      <c r="RZD205" s="973"/>
      <c r="RZE205" s="973"/>
      <c r="RZF205" s="973"/>
      <c r="RZG205" s="973"/>
      <c r="RZH205" s="973"/>
      <c r="RZI205" s="973"/>
      <c r="RZJ205" s="973"/>
      <c r="RZK205" s="973"/>
      <c r="RZL205" s="973"/>
      <c r="RZM205" s="973"/>
      <c r="RZN205" s="973"/>
      <c r="RZO205" s="973"/>
      <c r="RZP205" s="973"/>
      <c r="RZQ205" s="973"/>
      <c r="RZR205" s="973"/>
      <c r="RZS205" s="973"/>
      <c r="RZT205" s="973"/>
      <c r="RZU205" s="973"/>
      <c r="RZV205" s="973"/>
      <c r="RZW205" s="973"/>
      <c r="RZX205" s="973"/>
      <c r="RZY205" s="973"/>
      <c r="RZZ205" s="973"/>
      <c r="SAA205" s="973"/>
      <c r="SAB205" s="973"/>
      <c r="SAC205" s="973"/>
      <c r="SAD205" s="973"/>
      <c r="SAE205" s="973"/>
      <c r="SAF205" s="973"/>
      <c r="SAG205" s="973"/>
      <c r="SAH205" s="973"/>
      <c r="SAI205" s="973"/>
      <c r="SAJ205" s="973"/>
      <c r="SAK205" s="973"/>
      <c r="SAL205" s="973"/>
      <c r="SAM205" s="973"/>
      <c r="SAN205" s="973"/>
      <c r="SAO205" s="973"/>
      <c r="SAP205" s="973"/>
      <c r="SAQ205" s="973"/>
      <c r="SAR205" s="973"/>
      <c r="SAS205" s="973"/>
      <c r="SAT205" s="973"/>
      <c r="SAU205" s="973"/>
      <c r="SAV205" s="973"/>
      <c r="SAW205" s="973"/>
      <c r="SAX205" s="973"/>
      <c r="SAY205" s="973"/>
      <c r="SAZ205" s="973"/>
      <c r="SBA205" s="973"/>
      <c r="SBB205" s="973"/>
      <c r="SBC205" s="973"/>
      <c r="SBD205" s="973"/>
      <c r="SBE205" s="973"/>
      <c r="SBF205" s="973"/>
      <c r="SBG205" s="973"/>
      <c r="SBH205" s="973"/>
      <c r="SBI205" s="973"/>
      <c r="SBJ205" s="973"/>
      <c r="SBK205" s="973"/>
      <c r="SBL205" s="973"/>
      <c r="SBM205" s="973"/>
      <c r="SBN205" s="973"/>
      <c r="SBO205" s="973"/>
      <c r="SBP205" s="973"/>
      <c r="SBQ205" s="973"/>
      <c r="SBR205" s="973"/>
      <c r="SBS205" s="973"/>
      <c r="SBT205" s="973"/>
      <c r="SBU205" s="973"/>
      <c r="SBV205" s="973"/>
      <c r="SBW205" s="973"/>
      <c r="SBX205" s="973"/>
      <c r="SBY205" s="973"/>
      <c r="SBZ205" s="973"/>
      <c r="SCA205" s="973"/>
      <c r="SCB205" s="973"/>
      <c r="SCC205" s="973"/>
      <c r="SCD205" s="973"/>
      <c r="SCE205" s="973"/>
      <c r="SCF205" s="973"/>
      <c r="SCG205" s="973"/>
      <c r="SCH205" s="973"/>
      <c r="SCI205" s="973"/>
      <c r="SCJ205" s="973"/>
      <c r="SCK205" s="973"/>
      <c r="SCL205" s="973"/>
      <c r="SCM205" s="973"/>
      <c r="SCN205" s="973"/>
      <c r="SCO205" s="973"/>
      <c r="SCP205" s="973"/>
      <c r="SCQ205" s="973"/>
      <c r="SCR205" s="973"/>
      <c r="SCS205" s="973"/>
      <c r="SCT205" s="973"/>
      <c r="SCU205" s="973"/>
      <c r="SCV205" s="973"/>
      <c r="SCW205" s="973"/>
      <c r="SCX205" s="973"/>
      <c r="SCY205" s="973"/>
      <c r="SCZ205" s="973"/>
      <c r="SDA205" s="973"/>
      <c r="SDB205" s="973"/>
      <c r="SDC205" s="973"/>
      <c r="SDD205" s="973"/>
      <c r="SDE205" s="973"/>
      <c r="SDF205" s="973"/>
      <c r="SDG205" s="973"/>
      <c r="SDH205" s="973"/>
      <c r="SDI205" s="973"/>
      <c r="SDJ205" s="973"/>
      <c r="SDK205" s="973"/>
      <c r="SDL205" s="973"/>
      <c r="SDM205" s="973"/>
      <c r="SDN205" s="973"/>
      <c r="SDO205" s="973"/>
      <c r="SDP205" s="973"/>
      <c r="SDQ205" s="973"/>
      <c r="SDR205" s="973"/>
      <c r="SDS205" s="973"/>
      <c r="SDT205" s="973"/>
      <c r="SDU205" s="973"/>
      <c r="SDV205" s="973"/>
      <c r="SDW205" s="973"/>
      <c r="SDX205" s="973"/>
      <c r="SDY205" s="973"/>
      <c r="SDZ205" s="973"/>
      <c r="SEA205" s="973"/>
      <c r="SEB205" s="973"/>
      <c r="SEC205" s="973"/>
      <c r="SED205" s="973"/>
      <c r="SEE205" s="973"/>
      <c r="SEF205" s="973"/>
      <c r="SEG205" s="973"/>
      <c r="SEH205" s="973"/>
      <c r="SEI205" s="973"/>
      <c r="SEJ205" s="973"/>
      <c r="SEK205" s="973"/>
      <c r="SEL205" s="973"/>
      <c r="SEM205" s="973"/>
      <c r="SEN205" s="973"/>
      <c r="SEO205" s="973"/>
      <c r="SEP205" s="973"/>
      <c r="SEQ205" s="973"/>
      <c r="SER205" s="973"/>
      <c r="SES205" s="973"/>
      <c r="SET205" s="973"/>
      <c r="SEU205" s="973"/>
      <c r="SEV205" s="973"/>
      <c r="SEW205" s="973"/>
      <c r="SEX205" s="973"/>
      <c r="SEY205" s="973"/>
      <c r="SEZ205" s="973"/>
      <c r="SFA205" s="973"/>
      <c r="SFB205" s="973"/>
      <c r="SFC205" s="973"/>
      <c r="SFD205" s="973"/>
      <c r="SFE205" s="973"/>
      <c r="SFF205" s="973"/>
      <c r="SFG205" s="973"/>
      <c r="SFH205" s="973"/>
      <c r="SFI205" s="973"/>
      <c r="SFJ205" s="973"/>
      <c r="SFK205" s="973"/>
      <c r="SFL205" s="973"/>
      <c r="SFM205" s="973"/>
      <c r="SFN205" s="973"/>
      <c r="SFO205" s="973"/>
      <c r="SFP205" s="973"/>
      <c r="SFQ205" s="973"/>
      <c r="SFR205" s="973"/>
      <c r="SFS205" s="973"/>
      <c r="SFT205" s="973"/>
      <c r="SFU205" s="973"/>
      <c r="SFV205" s="973"/>
      <c r="SFW205" s="973"/>
      <c r="SFX205" s="973"/>
      <c r="SFY205" s="973"/>
      <c r="SFZ205" s="973"/>
      <c r="SGA205" s="973"/>
      <c r="SGB205" s="973"/>
      <c r="SGC205" s="973"/>
      <c r="SGD205" s="973"/>
      <c r="SGE205" s="973"/>
      <c r="SGF205" s="973"/>
      <c r="SGG205" s="973"/>
      <c r="SGH205" s="973"/>
      <c r="SGI205" s="973"/>
      <c r="SGJ205" s="973"/>
      <c r="SGK205" s="973"/>
      <c r="SGL205" s="973"/>
      <c r="SGM205" s="973"/>
      <c r="SGN205" s="973"/>
      <c r="SGO205" s="973"/>
      <c r="SGP205" s="973"/>
      <c r="SGQ205" s="973"/>
      <c r="SGR205" s="973"/>
      <c r="SGS205" s="973"/>
      <c r="SGT205" s="973"/>
      <c r="SGU205" s="973"/>
      <c r="SGV205" s="973"/>
      <c r="SGW205" s="973"/>
      <c r="SGX205" s="973"/>
      <c r="SGY205" s="973"/>
      <c r="SGZ205" s="973"/>
      <c r="SHA205" s="973"/>
      <c r="SHB205" s="973"/>
      <c r="SHC205" s="973"/>
      <c r="SHD205" s="973"/>
      <c r="SHE205" s="973"/>
      <c r="SHF205" s="973"/>
      <c r="SHG205" s="973"/>
      <c r="SHH205" s="973"/>
      <c r="SHI205" s="973"/>
      <c r="SHJ205" s="973"/>
      <c r="SHK205" s="973"/>
      <c r="SHL205" s="973"/>
      <c r="SHM205" s="973"/>
      <c r="SHN205" s="973"/>
      <c r="SHO205" s="973"/>
      <c r="SHP205" s="973"/>
      <c r="SHQ205" s="973"/>
      <c r="SHR205" s="973"/>
      <c r="SHS205" s="973"/>
      <c r="SHT205" s="973"/>
      <c r="SHU205" s="973"/>
      <c r="SHV205" s="973"/>
      <c r="SHW205" s="973"/>
      <c r="SHX205" s="973"/>
      <c r="SHY205" s="973"/>
      <c r="SHZ205" s="973"/>
      <c r="SIA205" s="973"/>
      <c r="SIB205" s="973"/>
      <c r="SIC205" s="973"/>
      <c r="SID205" s="973"/>
      <c r="SIE205" s="973"/>
      <c r="SIF205" s="973"/>
      <c r="SIG205" s="973"/>
      <c r="SIH205" s="973"/>
      <c r="SII205" s="973"/>
      <c r="SIJ205" s="973"/>
      <c r="SIK205" s="973"/>
      <c r="SIL205" s="973"/>
      <c r="SIM205" s="973"/>
      <c r="SIN205" s="973"/>
      <c r="SIO205" s="973"/>
      <c r="SIP205" s="973"/>
      <c r="SIQ205" s="973"/>
      <c r="SIR205" s="973"/>
      <c r="SIS205" s="973"/>
      <c r="SIT205" s="973"/>
      <c r="SIU205" s="973"/>
      <c r="SIV205" s="973"/>
      <c r="SIW205" s="973"/>
      <c r="SIX205" s="973"/>
      <c r="SIY205" s="973"/>
      <c r="SIZ205" s="973"/>
      <c r="SJA205" s="973"/>
      <c r="SJB205" s="973"/>
      <c r="SJC205" s="973"/>
      <c r="SJD205" s="973"/>
      <c r="SJE205" s="973"/>
      <c r="SJF205" s="973"/>
      <c r="SJG205" s="973"/>
      <c r="SJH205" s="973"/>
      <c r="SJI205" s="973"/>
      <c r="SJJ205" s="973"/>
      <c r="SJK205" s="973"/>
      <c r="SJL205" s="973"/>
      <c r="SJM205" s="973"/>
      <c r="SJN205" s="973"/>
      <c r="SJO205" s="973"/>
      <c r="SJP205" s="973"/>
      <c r="SJQ205" s="973"/>
      <c r="SJR205" s="973"/>
      <c r="SJS205" s="973"/>
      <c r="SJT205" s="973"/>
      <c r="SJU205" s="973"/>
      <c r="SJV205" s="973"/>
      <c r="SJW205" s="973"/>
      <c r="SJX205" s="973"/>
      <c r="SJY205" s="973"/>
      <c r="SJZ205" s="973"/>
      <c r="SKA205" s="973"/>
      <c r="SKB205" s="973"/>
      <c r="SKC205" s="973"/>
      <c r="SKD205" s="973"/>
      <c r="SKE205" s="973"/>
      <c r="SKF205" s="973"/>
      <c r="SKG205" s="973"/>
      <c r="SKH205" s="973"/>
      <c r="SKI205" s="973"/>
      <c r="SKJ205" s="973"/>
      <c r="SKK205" s="973"/>
      <c r="SKL205" s="973"/>
      <c r="SKM205" s="973"/>
      <c r="SKN205" s="973"/>
      <c r="SKO205" s="973"/>
      <c r="SKP205" s="973"/>
      <c r="SKQ205" s="973"/>
      <c r="SKR205" s="973"/>
      <c r="SKS205" s="973"/>
      <c r="SKT205" s="973"/>
      <c r="SKU205" s="973"/>
      <c r="SKV205" s="973"/>
      <c r="SKW205" s="973"/>
      <c r="SKX205" s="973"/>
      <c r="SKY205" s="973"/>
      <c r="SKZ205" s="973"/>
      <c r="SLA205" s="973"/>
      <c r="SLB205" s="973"/>
      <c r="SLC205" s="973"/>
      <c r="SLD205" s="973"/>
      <c r="SLE205" s="973"/>
      <c r="SLF205" s="973"/>
      <c r="SLG205" s="973"/>
      <c r="SLH205" s="973"/>
      <c r="SLI205" s="973"/>
      <c r="SLJ205" s="973"/>
      <c r="SLK205" s="973"/>
      <c r="SLL205" s="973"/>
      <c r="SLM205" s="973"/>
      <c r="SLN205" s="973"/>
      <c r="SLO205" s="973"/>
      <c r="SLP205" s="973"/>
      <c r="SLQ205" s="973"/>
      <c r="SLR205" s="973"/>
      <c r="SLS205" s="973"/>
      <c r="SLT205" s="973"/>
      <c r="SLU205" s="973"/>
      <c r="SLV205" s="973"/>
      <c r="SLW205" s="973"/>
      <c r="SLX205" s="973"/>
      <c r="SLY205" s="973"/>
      <c r="SLZ205" s="973"/>
      <c r="SMA205" s="973"/>
      <c r="SMB205" s="973"/>
      <c r="SMC205" s="973"/>
      <c r="SMD205" s="973"/>
      <c r="SME205" s="973"/>
      <c r="SMF205" s="973"/>
      <c r="SMG205" s="973"/>
      <c r="SMH205" s="973"/>
      <c r="SMI205" s="973"/>
      <c r="SMJ205" s="973"/>
      <c r="SMK205" s="973"/>
      <c r="SML205" s="973"/>
      <c r="SMM205" s="973"/>
      <c r="SMN205" s="973"/>
      <c r="SMO205" s="973"/>
      <c r="SMP205" s="973"/>
      <c r="SMQ205" s="973"/>
      <c r="SMR205" s="973"/>
      <c r="SMS205" s="973"/>
      <c r="SMT205" s="973"/>
      <c r="SMU205" s="973"/>
      <c r="SMV205" s="973"/>
      <c r="SMW205" s="973"/>
      <c r="SMX205" s="973"/>
      <c r="SMY205" s="973"/>
      <c r="SMZ205" s="973"/>
      <c r="SNA205" s="973"/>
      <c r="SNB205" s="973"/>
      <c r="SNC205" s="973"/>
      <c r="SND205" s="973"/>
      <c r="SNE205" s="973"/>
      <c r="SNF205" s="973"/>
      <c r="SNG205" s="973"/>
      <c r="SNH205" s="973"/>
      <c r="SNI205" s="973"/>
      <c r="SNJ205" s="973"/>
      <c r="SNK205" s="973"/>
      <c r="SNL205" s="973"/>
      <c r="SNM205" s="973"/>
      <c r="SNN205" s="973"/>
      <c r="SNO205" s="973"/>
      <c r="SNP205" s="973"/>
      <c r="SNQ205" s="973"/>
      <c r="SNR205" s="973"/>
      <c r="SNS205" s="973"/>
      <c r="SNT205" s="973"/>
      <c r="SNU205" s="973"/>
      <c r="SNV205" s="973"/>
      <c r="SNW205" s="973"/>
      <c r="SNX205" s="973"/>
      <c r="SNY205" s="973"/>
      <c r="SNZ205" s="973"/>
      <c r="SOA205" s="973"/>
      <c r="SOB205" s="973"/>
      <c r="SOC205" s="973"/>
      <c r="SOD205" s="973"/>
      <c r="SOE205" s="973"/>
      <c r="SOF205" s="973"/>
      <c r="SOG205" s="973"/>
      <c r="SOH205" s="973"/>
      <c r="SOI205" s="973"/>
      <c r="SOJ205" s="973"/>
      <c r="SOK205" s="973"/>
      <c r="SOL205" s="973"/>
      <c r="SOM205" s="973"/>
      <c r="SON205" s="973"/>
      <c r="SOO205" s="973"/>
      <c r="SOP205" s="973"/>
      <c r="SOQ205" s="973"/>
      <c r="SOR205" s="973"/>
      <c r="SOS205" s="973"/>
      <c r="SOT205" s="973"/>
      <c r="SOU205" s="973"/>
      <c r="SOV205" s="973"/>
      <c r="SOW205" s="973"/>
      <c r="SOX205" s="973"/>
      <c r="SOY205" s="973"/>
      <c r="SOZ205" s="973"/>
      <c r="SPA205" s="973"/>
      <c r="SPB205" s="973"/>
      <c r="SPC205" s="973"/>
      <c r="SPD205" s="973"/>
      <c r="SPE205" s="973"/>
      <c r="SPF205" s="973"/>
      <c r="SPG205" s="973"/>
      <c r="SPH205" s="973"/>
      <c r="SPI205" s="973"/>
      <c r="SPJ205" s="973"/>
      <c r="SPK205" s="973"/>
      <c r="SPL205" s="973"/>
      <c r="SPM205" s="973"/>
      <c r="SPN205" s="973"/>
      <c r="SPO205" s="973"/>
      <c r="SPP205" s="973"/>
      <c r="SPQ205" s="973"/>
      <c r="SPR205" s="973"/>
      <c r="SPS205" s="973"/>
      <c r="SPT205" s="973"/>
      <c r="SPU205" s="973"/>
      <c r="SPV205" s="973"/>
      <c r="SPW205" s="973"/>
      <c r="SPX205" s="973"/>
      <c r="SPY205" s="973"/>
      <c r="SPZ205" s="973"/>
      <c r="SQA205" s="973"/>
      <c r="SQB205" s="973"/>
      <c r="SQC205" s="973"/>
      <c r="SQD205" s="973"/>
      <c r="SQE205" s="973"/>
      <c r="SQF205" s="973"/>
      <c r="SQG205" s="973"/>
      <c r="SQH205" s="973"/>
      <c r="SQI205" s="973"/>
      <c r="SQJ205" s="973"/>
      <c r="SQK205" s="973"/>
      <c r="SQL205" s="973"/>
      <c r="SQM205" s="973"/>
      <c r="SQN205" s="973"/>
      <c r="SQO205" s="973"/>
      <c r="SQP205" s="973"/>
      <c r="SQQ205" s="973"/>
      <c r="SQR205" s="973"/>
      <c r="SQS205" s="973"/>
      <c r="SQT205" s="973"/>
      <c r="SQU205" s="973"/>
      <c r="SQV205" s="973"/>
      <c r="SQW205" s="973"/>
      <c r="SQX205" s="973"/>
      <c r="SQY205" s="973"/>
      <c r="SQZ205" s="973"/>
      <c r="SRA205" s="973"/>
      <c r="SRB205" s="973"/>
      <c r="SRC205" s="973"/>
      <c r="SRD205" s="973"/>
      <c r="SRE205" s="973"/>
      <c r="SRF205" s="973"/>
      <c r="SRG205" s="973"/>
      <c r="SRH205" s="973"/>
      <c r="SRI205" s="973"/>
      <c r="SRJ205" s="973"/>
      <c r="SRK205" s="973"/>
      <c r="SRL205" s="973"/>
      <c r="SRM205" s="973"/>
      <c r="SRN205" s="973"/>
      <c r="SRO205" s="973"/>
      <c r="SRP205" s="973"/>
      <c r="SRQ205" s="973"/>
      <c r="SRR205" s="973"/>
      <c r="SRS205" s="973"/>
      <c r="SRT205" s="973"/>
      <c r="SRU205" s="973"/>
      <c r="SRV205" s="973"/>
      <c r="SRW205" s="973"/>
      <c r="SRX205" s="973"/>
      <c r="SRY205" s="973"/>
      <c r="SRZ205" s="973"/>
      <c r="SSA205" s="973"/>
      <c r="SSB205" s="973"/>
      <c r="SSC205" s="973"/>
      <c r="SSD205" s="973"/>
      <c r="SSE205" s="973"/>
      <c r="SSF205" s="973"/>
      <c r="SSG205" s="973"/>
      <c r="SSH205" s="973"/>
      <c r="SSI205" s="973"/>
      <c r="SSJ205" s="973"/>
      <c r="SSK205" s="973"/>
      <c r="SSL205" s="973"/>
      <c r="SSM205" s="973"/>
      <c r="SSN205" s="973"/>
      <c r="SSO205" s="973"/>
      <c r="SSP205" s="973"/>
      <c r="SSQ205" s="973"/>
      <c r="SSR205" s="973"/>
      <c r="SSS205" s="973"/>
      <c r="SST205" s="973"/>
      <c r="SSU205" s="973"/>
      <c r="SSV205" s="973"/>
      <c r="SSW205" s="973"/>
      <c r="SSX205" s="973"/>
      <c r="SSY205" s="973"/>
      <c r="SSZ205" s="973"/>
      <c r="STA205" s="973"/>
      <c r="STB205" s="973"/>
      <c r="STC205" s="973"/>
      <c r="STD205" s="973"/>
      <c r="STE205" s="973"/>
      <c r="STF205" s="973"/>
      <c r="STG205" s="973"/>
      <c r="STH205" s="973"/>
      <c r="STI205" s="973"/>
      <c r="STJ205" s="973"/>
      <c r="STK205" s="973"/>
      <c r="STL205" s="973"/>
      <c r="STM205" s="973"/>
      <c r="STN205" s="973"/>
      <c r="STO205" s="973"/>
      <c r="STP205" s="973"/>
      <c r="STQ205" s="973"/>
      <c r="STR205" s="973"/>
      <c r="STS205" s="973"/>
      <c r="STT205" s="973"/>
      <c r="STU205" s="973"/>
      <c r="STV205" s="973"/>
      <c r="STW205" s="973"/>
      <c r="STX205" s="973"/>
      <c r="STY205" s="973"/>
      <c r="STZ205" s="973"/>
      <c r="SUA205" s="973"/>
      <c r="SUB205" s="973"/>
      <c r="SUC205" s="973"/>
      <c r="SUD205" s="973"/>
      <c r="SUE205" s="973"/>
      <c r="SUF205" s="973"/>
      <c r="SUG205" s="973"/>
      <c r="SUH205" s="973"/>
      <c r="SUI205" s="973"/>
      <c r="SUJ205" s="973"/>
      <c r="SUK205" s="973"/>
      <c r="SUL205" s="973"/>
      <c r="SUM205" s="973"/>
      <c r="SUN205" s="973"/>
      <c r="SUO205" s="973"/>
      <c r="SUP205" s="973"/>
      <c r="SUQ205" s="973"/>
      <c r="SUR205" s="973"/>
      <c r="SUS205" s="973"/>
      <c r="SUT205" s="973"/>
      <c r="SUU205" s="973"/>
      <c r="SUV205" s="973"/>
      <c r="SUW205" s="973"/>
      <c r="SUX205" s="973"/>
      <c r="SUY205" s="973"/>
      <c r="SUZ205" s="973"/>
      <c r="SVA205" s="973"/>
      <c r="SVB205" s="973"/>
      <c r="SVC205" s="973"/>
      <c r="SVD205" s="973"/>
      <c r="SVE205" s="973"/>
      <c r="SVF205" s="973"/>
      <c r="SVG205" s="973"/>
      <c r="SVH205" s="973"/>
      <c r="SVI205" s="973"/>
      <c r="SVJ205" s="973"/>
      <c r="SVK205" s="973"/>
      <c r="SVL205" s="973"/>
      <c r="SVM205" s="973"/>
      <c r="SVN205" s="973"/>
      <c r="SVO205" s="973"/>
      <c r="SVP205" s="973"/>
      <c r="SVQ205" s="973"/>
      <c r="SVR205" s="973"/>
      <c r="SVS205" s="973"/>
      <c r="SVT205" s="973"/>
      <c r="SVU205" s="973"/>
      <c r="SVV205" s="973"/>
      <c r="SVW205" s="973"/>
      <c r="SVX205" s="973"/>
      <c r="SVY205" s="973"/>
      <c r="SVZ205" s="973"/>
      <c r="SWA205" s="973"/>
      <c r="SWB205" s="973"/>
      <c r="SWC205" s="973"/>
      <c r="SWD205" s="973"/>
      <c r="SWE205" s="973"/>
      <c r="SWF205" s="973"/>
      <c r="SWG205" s="973"/>
      <c r="SWH205" s="973"/>
      <c r="SWI205" s="973"/>
      <c r="SWJ205" s="973"/>
      <c r="SWK205" s="973"/>
      <c r="SWL205" s="973"/>
      <c r="SWM205" s="973"/>
      <c r="SWN205" s="973"/>
      <c r="SWO205" s="973"/>
      <c r="SWP205" s="973"/>
      <c r="SWQ205" s="973"/>
      <c r="SWR205" s="973"/>
      <c r="SWS205" s="973"/>
      <c r="SWT205" s="973"/>
      <c r="SWU205" s="973"/>
      <c r="SWV205" s="973"/>
      <c r="SWW205" s="973"/>
      <c r="SWX205" s="973"/>
      <c r="SWY205" s="973"/>
      <c r="SWZ205" s="973"/>
      <c r="SXA205" s="973"/>
      <c r="SXB205" s="973"/>
      <c r="SXC205" s="973"/>
      <c r="SXD205" s="973"/>
      <c r="SXE205" s="973"/>
      <c r="SXF205" s="973"/>
      <c r="SXG205" s="973"/>
      <c r="SXH205" s="973"/>
      <c r="SXI205" s="973"/>
      <c r="SXJ205" s="973"/>
      <c r="SXK205" s="973"/>
      <c r="SXL205" s="973"/>
      <c r="SXM205" s="973"/>
      <c r="SXN205" s="973"/>
      <c r="SXO205" s="973"/>
      <c r="SXP205" s="973"/>
      <c r="SXQ205" s="973"/>
      <c r="SXR205" s="973"/>
      <c r="SXS205" s="973"/>
      <c r="SXT205" s="973"/>
      <c r="SXU205" s="973"/>
      <c r="SXV205" s="973"/>
      <c r="SXW205" s="973"/>
      <c r="SXX205" s="973"/>
      <c r="SXY205" s="973"/>
      <c r="SXZ205" s="973"/>
      <c r="SYA205" s="973"/>
      <c r="SYB205" s="973"/>
      <c r="SYC205" s="973"/>
      <c r="SYD205" s="973"/>
      <c r="SYE205" s="973"/>
      <c r="SYF205" s="973"/>
      <c r="SYG205" s="973"/>
      <c r="SYH205" s="973"/>
      <c r="SYI205" s="973"/>
      <c r="SYJ205" s="973"/>
      <c r="SYK205" s="973"/>
      <c r="SYL205" s="973"/>
      <c r="SYM205" s="973"/>
      <c r="SYN205" s="973"/>
      <c r="SYO205" s="973"/>
      <c r="SYP205" s="973"/>
      <c r="SYQ205" s="973"/>
      <c r="SYR205" s="973"/>
      <c r="SYS205" s="973"/>
      <c r="SYT205" s="973"/>
      <c r="SYU205" s="973"/>
      <c r="SYV205" s="973"/>
      <c r="SYW205" s="973"/>
      <c r="SYX205" s="973"/>
      <c r="SYY205" s="973"/>
      <c r="SYZ205" s="973"/>
      <c r="SZA205" s="973"/>
      <c r="SZB205" s="973"/>
      <c r="SZC205" s="973"/>
      <c r="SZD205" s="973"/>
      <c r="SZE205" s="973"/>
      <c r="SZF205" s="973"/>
      <c r="SZG205" s="973"/>
      <c r="SZH205" s="973"/>
      <c r="SZI205" s="973"/>
      <c r="SZJ205" s="973"/>
      <c r="SZK205" s="973"/>
      <c r="SZL205" s="973"/>
      <c r="SZM205" s="973"/>
      <c r="SZN205" s="973"/>
      <c r="SZO205" s="973"/>
      <c r="SZP205" s="973"/>
      <c r="SZQ205" s="973"/>
      <c r="SZR205" s="973"/>
      <c r="SZS205" s="973"/>
      <c r="SZT205" s="973"/>
      <c r="SZU205" s="973"/>
      <c r="SZV205" s="973"/>
      <c r="SZW205" s="973"/>
      <c r="SZX205" s="973"/>
      <c r="SZY205" s="973"/>
      <c r="SZZ205" s="973"/>
      <c r="TAA205" s="973"/>
      <c r="TAB205" s="973"/>
      <c r="TAC205" s="973"/>
      <c r="TAD205" s="973"/>
      <c r="TAE205" s="973"/>
      <c r="TAF205" s="973"/>
      <c r="TAG205" s="973"/>
      <c r="TAH205" s="973"/>
      <c r="TAI205" s="973"/>
      <c r="TAJ205" s="973"/>
      <c r="TAK205" s="973"/>
      <c r="TAL205" s="973"/>
      <c r="TAM205" s="973"/>
      <c r="TAN205" s="973"/>
      <c r="TAO205" s="973"/>
      <c r="TAP205" s="973"/>
      <c r="TAQ205" s="973"/>
      <c r="TAR205" s="973"/>
      <c r="TAS205" s="973"/>
      <c r="TAT205" s="973"/>
      <c r="TAU205" s="973"/>
      <c r="TAV205" s="973"/>
      <c r="TAW205" s="973"/>
      <c r="TAX205" s="973"/>
      <c r="TAY205" s="973"/>
      <c r="TAZ205" s="973"/>
      <c r="TBA205" s="973"/>
      <c r="TBB205" s="973"/>
      <c r="TBC205" s="973"/>
      <c r="TBD205" s="973"/>
      <c r="TBE205" s="973"/>
      <c r="TBF205" s="973"/>
      <c r="TBG205" s="973"/>
      <c r="TBH205" s="973"/>
      <c r="TBI205" s="973"/>
      <c r="TBJ205" s="973"/>
      <c r="TBK205" s="973"/>
      <c r="TBL205" s="973"/>
      <c r="TBM205" s="973"/>
      <c r="TBN205" s="973"/>
      <c r="TBO205" s="973"/>
      <c r="TBP205" s="973"/>
      <c r="TBQ205" s="973"/>
      <c r="TBR205" s="973"/>
      <c r="TBS205" s="973"/>
      <c r="TBT205" s="973"/>
      <c r="TBU205" s="973"/>
      <c r="TBV205" s="973"/>
      <c r="TBW205" s="973"/>
      <c r="TBX205" s="973"/>
      <c r="TBY205" s="973"/>
      <c r="TBZ205" s="973"/>
      <c r="TCA205" s="973"/>
      <c r="TCB205" s="973"/>
      <c r="TCC205" s="973"/>
      <c r="TCD205" s="973"/>
      <c r="TCE205" s="973"/>
      <c r="TCF205" s="973"/>
      <c r="TCG205" s="973"/>
      <c r="TCH205" s="973"/>
      <c r="TCI205" s="973"/>
      <c r="TCJ205" s="973"/>
      <c r="TCK205" s="973"/>
      <c r="TCL205" s="973"/>
      <c r="TCM205" s="973"/>
      <c r="TCN205" s="973"/>
      <c r="TCO205" s="973"/>
      <c r="TCP205" s="973"/>
      <c r="TCQ205" s="973"/>
      <c r="TCR205" s="973"/>
      <c r="TCS205" s="973"/>
      <c r="TCT205" s="973"/>
      <c r="TCU205" s="973"/>
      <c r="TCV205" s="973"/>
      <c r="TCW205" s="973"/>
      <c r="TCX205" s="973"/>
      <c r="TCY205" s="973"/>
      <c r="TCZ205" s="973"/>
      <c r="TDA205" s="973"/>
      <c r="TDB205" s="973"/>
      <c r="TDC205" s="973"/>
      <c r="TDD205" s="973"/>
      <c r="TDE205" s="973"/>
      <c r="TDF205" s="973"/>
      <c r="TDG205" s="973"/>
      <c r="TDH205" s="973"/>
      <c r="TDI205" s="973"/>
      <c r="TDJ205" s="973"/>
      <c r="TDK205" s="973"/>
      <c r="TDL205" s="973"/>
      <c r="TDM205" s="973"/>
      <c r="TDN205" s="973"/>
      <c r="TDO205" s="973"/>
      <c r="TDP205" s="973"/>
      <c r="TDQ205" s="973"/>
      <c r="TDR205" s="973"/>
      <c r="TDS205" s="973"/>
      <c r="TDT205" s="973"/>
      <c r="TDU205" s="973"/>
      <c r="TDV205" s="973"/>
      <c r="TDW205" s="973"/>
      <c r="TDX205" s="973"/>
      <c r="TDY205" s="973"/>
      <c r="TDZ205" s="973"/>
      <c r="TEA205" s="973"/>
      <c r="TEB205" s="973"/>
      <c r="TEC205" s="973"/>
      <c r="TED205" s="973"/>
      <c r="TEE205" s="973"/>
      <c r="TEF205" s="973"/>
      <c r="TEG205" s="973"/>
      <c r="TEH205" s="973"/>
      <c r="TEI205" s="973"/>
      <c r="TEJ205" s="973"/>
      <c r="TEK205" s="973"/>
      <c r="TEL205" s="973"/>
      <c r="TEM205" s="973"/>
      <c r="TEN205" s="973"/>
      <c r="TEO205" s="973"/>
      <c r="TEP205" s="973"/>
      <c r="TEQ205" s="973"/>
      <c r="TER205" s="973"/>
      <c r="TES205" s="973"/>
      <c r="TET205" s="973"/>
      <c r="TEU205" s="973"/>
      <c r="TEV205" s="973"/>
      <c r="TEW205" s="973"/>
      <c r="TEX205" s="973"/>
      <c r="TEY205" s="973"/>
      <c r="TEZ205" s="973"/>
      <c r="TFA205" s="973"/>
      <c r="TFB205" s="973"/>
      <c r="TFC205" s="973"/>
      <c r="TFD205" s="973"/>
      <c r="TFE205" s="973"/>
      <c r="TFF205" s="973"/>
      <c r="TFG205" s="973"/>
      <c r="TFH205" s="973"/>
      <c r="TFI205" s="973"/>
      <c r="TFJ205" s="973"/>
      <c r="TFK205" s="973"/>
      <c r="TFL205" s="973"/>
      <c r="TFM205" s="973"/>
      <c r="TFN205" s="973"/>
      <c r="TFO205" s="973"/>
      <c r="TFP205" s="973"/>
      <c r="TFQ205" s="973"/>
      <c r="TFR205" s="973"/>
      <c r="TFS205" s="973"/>
      <c r="TFT205" s="973"/>
      <c r="TFU205" s="973"/>
      <c r="TFV205" s="973"/>
      <c r="TFW205" s="973"/>
      <c r="TFX205" s="973"/>
      <c r="TFY205" s="973"/>
      <c r="TFZ205" s="973"/>
      <c r="TGA205" s="973"/>
      <c r="TGB205" s="973"/>
      <c r="TGC205" s="973"/>
      <c r="TGD205" s="973"/>
      <c r="TGE205" s="973"/>
      <c r="TGF205" s="973"/>
      <c r="TGG205" s="973"/>
      <c r="TGH205" s="973"/>
      <c r="TGI205" s="973"/>
      <c r="TGJ205" s="973"/>
      <c r="TGK205" s="973"/>
      <c r="TGL205" s="973"/>
      <c r="TGM205" s="973"/>
      <c r="TGN205" s="973"/>
      <c r="TGO205" s="973"/>
      <c r="TGP205" s="973"/>
      <c r="TGQ205" s="973"/>
      <c r="TGR205" s="973"/>
      <c r="TGS205" s="973"/>
      <c r="TGT205" s="973"/>
      <c r="TGU205" s="973"/>
      <c r="TGV205" s="973"/>
      <c r="TGW205" s="973"/>
      <c r="TGX205" s="973"/>
      <c r="TGY205" s="973"/>
      <c r="TGZ205" s="973"/>
      <c r="THA205" s="973"/>
      <c r="THB205" s="973"/>
      <c r="THC205" s="973"/>
      <c r="THD205" s="973"/>
      <c r="THE205" s="973"/>
      <c r="THF205" s="973"/>
      <c r="THG205" s="973"/>
      <c r="THH205" s="973"/>
      <c r="THI205" s="973"/>
      <c r="THJ205" s="973"/>
      <c r="THK205" s="973"/>
      <c r="THL205" s="973"/>
      <c r="THM205" s="973"/>
      <c r="THN205" s="973"/>
      <c r="THO205" s="973"/>
      <c r="THP205" s="973"/>
      <c r="THQ205" s="973"/>
      <c r="THR205" s="973"/>
      <c r="THS205" s="973"/>
      <c r="THT205" s="973"/>
      <c r="THU205" s="973"/>
      <c r="THV205" s="973"/>
      <c r="THW205" s="973"/>
      <c r="THX205" s="973"/>
      <c r="THY205" s="973"/>
      <c r="THZ205" s="973"/>
      <c r="TIA205" s="973"/>
      <c r="TIB205" s="973"/>
      <c r="TIC205" s="973"/>
      <c r="TID205" s="973"/>
      <c r="TIE205" s="973"/>
      <c r="TIF205" s="973"/>
      <c r="TIG205" s="973"/>
      <c r="TIH205" s="973"/>
      <c r="TII205" s="973"/>
      <c r="TIJ205" s="973"/>
      <c r="TIK205" s="973"/>
      <c r="TIL205" s="973"/>
      <c r="TIM205" s="973"/>
      <c r="TIN205" s="973"/>
      <c r="TIO205" s="973"/>
      <c r="TIP205" s="973"/>
      <c r="TIQ205" s="973"/>
      <c r="TIR205" s="973"/>
      <c r="TIS205" s="973"/>
      <c r="TIT205" s="973"/>
      <c r="TIU205" s="973"/>
      <c r="TIV205" s="973"/>
      <c r="TIW205" s="973"/>
      <c r="TIX205" s="973"/>
      <c r="TIY205" s="973"/>
      <c r="TIZ205" s="973"/>
      <c r="TJA205" s="973"/>
      <c r="TJB205" s="973"/>
      <c r="TJC205" s="973"/>
      <c r="TJD205" s="973"/>
      <c r="TJE205" s="973"/>
      <c r="TJF205" s="973"/>
      <c r="TJG205" s="973"/>
      <c r="TJH205" s="973"/>
      <c r="TJI205" s="973"/>
      <c r="TJJ205" s="973"/>
      <c r="TJK205" s="973"/>
      <c r="TJL205" s="973"/>
      <c r="TJM205" s="973"/>
      <c r="TJN205" s="973"/>
      <c r="TJO205" s="973"/>
      <c r="TJP205" s="973"/>
      <c r="TJQ205" s="973"/>
      <c r="TJR205" s="973"/>
      <c r="TJS205" s="973"/>
      <c r="TJT205" s="973"/>
      <c r="TJU205" s="973"/>
      <c r="TJV205" s="973"/>
      <c r="TJW205" s="973"/>
      <c r="TJX205" s="973"/>
      <c r="TJY205" s="973"/>
      <c r="TJZ205" s="973"/>
      <c r="TKA205" s="973"/>
      <c r="TKB205" s="973"/>
      <c r="TKC205" s="973"/>
      <c r="TKD205" s="973"/>
      <c r="TKE205" s="973"/>
      <c r="TKF205" s="973"/>
      <c r="TKG205" s="973"/>
      <c r="TKH205" s="973"/>
      <c r="TKI205" s="973"/>
      <c r="TKJ205" s="973"/>
      <c r="TKK205" s="973"/>
      <c r="TKL205" s="973"/>
      <c r="TKM205" s="973"/>
      <c r="TKN205" s="973"/>
      <c r="TKO205" s="973"/>
      <c r="TKP205" s="973"/>
      <c r="TKQ205" s="973"/>
      <c r="TKR205" s="973"/>
      <c r="TKS205" s="973"/>
      <c r="TKT205" s="973"/>
      <c r="TKU205" s="973"/>
      <c r="TKV205" s="973"/>
      <c r="TKW205" s="973"/>
      <c r="TKX205" s="973"/>
      <c r="TKY205" s="973"/>
      <c r="TKZ205" s="973"/>
      <c r="TLA205" s="973"/>
      <c r="TLB205" s="973"/>
      <c r="TLC205" s="973"/>
      <c r="TLD205" s="973"/>
      <c r="TLE205" s="973"/>
      <c r="TLF205" s="973"/>
      <c r="TLG205" s="973"/>
      <c r="TLH205" s="973"/>
      <c r="TLI205" s="973"/>
      <c r="TLJ205" s="973"/>
      <c r="TLK205" s="973"/>
      <c r="TLL205" s="973"/>
      <c r="TLM205" s="973"/>
      <c r="TLN205" s="973"/>
      <c r="TLO205" s="973"/>
      <c r="TLP205" s="973"/>
      <c r="TLQ205" s="973"/>
      <c r="TLR205" s="973"/>
      <c r="TLS205" s="973"/>
      <c r="TLT205" s="973"/>
      <c r="TLU205" s="973"/>
      <c r="TLV205" s="973"/>
      <c r="TLW205" s="973"/>
      <c r="TLX205" s="973"/>
      <c r="TLY205" s="973"/>
      <c r="TLZ205" s="973"/>
      <c r="TMA205" s="973"/>
      <c r="TMB205" s="973"/>
      <c r="TMC205" s="973"/>
      <c r="TMD205" s="973"/>
      <c r="TME205" s="973"/>
      <c r="TMF205" s="973"/>
      <c r="TMG205" s="973"/>
      <c r="TMH205" s="973"/>
      <c r="TMI205" s="973"/>
      <c r="TMJ205" s="973"/>
      <c r="TMK205" s="973"/>
      <c r="TML205" s="973"/>
      <c r="TMM205" s="973"/>
      <c r="TMN205" s="973"/>
      <c r="TMO205" s="973"/>
      <c r="TMP205" s="973"/>
      <c r="TMQ205" s="973"/>
      <c r="TMR205" s="973"/>
      <c r="TMS205" s="973"/>
      <c r="TMT205" s="973"/>
      <c r="TMU205" s="973"/>
      <c r="TMV205" s="973"/>
      <c r="TMW205" s="973"/>
      <c r="TMX205" s="973"/>
      <c r="TMY205" s="973"/>
      <c r="TMZ205" s="973"/>
      <c r="TNA205" s="973"/>
      <c r="TNB205" s="973"/>
      <c r="TNC205" s="973"/>
      <c r="TND205" s="973"/>
      <c r="TNE205" s="973"/>
      <c r="TNF205" s="973"/>
      <c r="TNG205" s="973"/>
      <c r="TNH205" s="973"/>
      <c r="TNI205" s="973"/>
      <c r="TNJ205" s="973"/>
      <c r="TNK205" s="973"/>
      <c r="TNL205" s="973"/>
      <c r="TNM205" s="973"/>
      <c r="TNN205" s="973"/>
      <c r="TNO205" s="973"/>
      <c r="TNP205" s="973"/>
      <c r="TNQ205" s="973"/>
      <c r="TNR205" s="973"/>
      <c r="TNS205" s="973"/>
      <c r="TNT205" s="973"/>
      <c r="TNU205" s="973"/>
      <c r="TNV205" s="973"/>
      <c r="TNW205" s="973"/>
      <c r="TNX205" s="973"/>
      <c r="TNY205" s="973"/>
      <c r="TNZ205" s="973"/>
      <c r="TOA205" s="973"/>
      <c r="TOB205" s="973"/>
      <c r="TOC205" s="973"/>
      <c r="TOD205" s="973"/>
      <c r="TOE205" s="973"/>
      <c r="TOF205" s="973"/>
      <c r="TOG205" s="973"/>
      <c r="TOH205" s="973"/>
      <c r="TOI205" s="973"/>
      <c r="TOJ205" s="973"/>
      <c r="TOK205" s="973"/>
      <c r="TOL205" s="973"/>
      <c r="TOM205" s="973"/>
      <c r="TON205" s="973"/>
      <c r="TOO205" s="973"/>
      <c r="TOP205" s="973"/>
      <c r="TOQ205" s="973"/>
      <c r="TOR205" s="973"/>
      <c r="TOS205" s="973"/>
      <c r="TOT205" s="973"/>
      <c r="TOU205" s="973"/>
      <c r="TOV205" s="973"/>
      <c r="TOW205" s="973"/>
      <c r="TOX205" s="973"/>
      <c r="TOY205" s="973"/>
      <c r="TOZ205" s="973"/>
      <c r="TPA205" s="973"/>
      <c r="TPB205" s="973"/>
      <c r="TPC205" s="973"/>
      <c r="TPD205" s="973"/>
      <c r="TPE205" s="973"/>
      <c r="TPF205" s="973"/>
      <c r="TPG205" s="973"/>
      <c r="TPH205" s="973"/>
      <c r="TPI205" s="973"/>
      <c r="TPJ205" s="973"/>
      <c r="TPK205" s="973"/>
      <c r="TPL205" s="973"/>
      <c r="TPM205" s="973"/>
      <c r="TPN205" s="973"/>
      <c r="TPO205" s="973"/>
      <c r="TPP205" s="973"/>
      <c r="TPQ205" s="973"/>
      <c r="TPR205" s="973"/>
      <c r="TPS205" s="973"/>
      <c r="TPT205" s="973"/>
      <c r="TPU205" s="973"/>
      <c r="TPV205" s="973"/>
      <c r="TPW205" s="973"/>
      <c r="TPX205" s="973"/>
      <c r="TPY205" s="973"/>
      <c r="TPZ205" s="973"/>
      <c r="TQA205" s="973"/>
      <c r="TQB205" s="973"/>
      <c r="TQC205" s="973"/>
      <c r="TQD205" s="973"/>
      <c r="TQE205" s="973"/>
      <c r="TQF205" s="973"/>
      <c r="TQG205" s="973"/>
      <c r="TQH205" s="973"/>
      <c r="TQI205" s="973"/>
      <c r="TQJ205" s="973"/>
      <c r="TQK205" s="973"/>
      <c r="TQL205" s="973"/>
      <c r="TQM205" s="973"/>
      <c r="TQN205" s="973"/>
      <c r="TQO205" s="973"/>
      <c r="TQP205" s="973"/>
      <c r="TQQ205" s="973"/>
      <c r="TQR205" s="973"/>
      <c r="TQS205" s="973"/>
      <c r="TQT205" s="973"/>
      <c r="TQU205" s="973"/>
      <c r="TQV205" s="973"/>
      <c r="TQW205" s="973"/>
      <c r="TQX205" s="973"/>
      <c r="TQY205" s="973"/>
      <c r="TQZ205" s="973"/>
      <c r="TRA205" s="973"/>
      <c r="TRB205" s="973"/>
      <c r="TRC205" s="973"/>
      <c r="TRD205" s="973"/>
      <c r="TRE205" s="973"/>
      <c r="TRF205" s="973"/>
      <c r="TRG205" s="973"/>
      <c r="TRH205" s="973"/>
      <c r="TRI205" s="973"/>
      <c r="TRJ205" s="973"/>
      <c r="TRK205" s="973"/>
      <c r="TRL205" s="973"/>
      <c r="TRM205" s="973"/>
      <c r="TRN205" s="973"/>
      <c r="TRO205" s="973"/>
      <c r="TRP205" s="973"/>
      <c r="TRQ205" s="973"/>
      <c r="TRR205" s="973"/>
      <c r="TRS205" s="973"/>
      <c r="TRT205" s="973"/>
      <c r="TRU205" s="973"/>
      <c r="TRV205" s="973"/>
      <c r="TRW205" s="973"/>
      <c r="TRX205" s="973"/>
      <c r="TRY205" s="973"/>
      <c r="TRZ205" s="973"/>
      <c r="TSA205" s="973"/>
      <c r="TSB205" s="973"/>
      <c r="TSC205" s="973"/>
      <c r="TSD205" s="973"/>
      <c r="TSE205" s="973"/>
      <c r="TSF205" s="973"/>
      <c r="TSG205" s="973"/>
      <c r="TSH205" s="973"/>
      <c r="TSI205" s="973"/>
      <c r="TSJ205" s="973"/>
      <c r="TSK205" s="973"/>
      <c r="TSL205" s="973"/>
      <c r="TSM205" s="973"/>
      <c r="TSN205" s="973"/>
      <c r="TSO205" s="973"/>
      <c r="TSP205" s="973"/>
      <c r="TSQ205" s="973"/>
      <c r="TSR205" s="973"/>
      <c r="TSS205" s="973"/>
      <c r="TST205" s="973"/>
      <c r="TSU205" s="973"/>
      <c r="TSV205" s="973"/>
      <c r="TSW205" s="973"/>
      <c r="TSX205" s="973"/>
      <c r="TSY205" s="973"/>
      <c r="TSZ205" s="973"/>
      <c r="TTA205" s="973"/>
      <c r="TTB205" s="973"/>
      <c r="TTC205" s="973"/>
      <c r="TTD205" s="973"/>
      <c r="TTE205" s="973"/>
      <c r="TTF205" s="973"/>
      <c r="TTG205" s="973"/>
      <c r="TTH205" s="973"/>
      <c r="TTI205" s="973"/>
      <c r="TTJ205" s="973"/>
      <c r="TTK205" s="973"/>
      <c r="TTL205" s="973"/>
      <c r="TTM205" s="973"/>
      <c r="TTN205" s="973"/>
      <c r="TTO205" s="973"/>
      <c r="TTP205" s="973"/>
      <c r="TTQ205" s="973"/>
      <c r="TTR205" s="973"/>
      <c r="TTS205" s="973"/>
      <c r="TTT205" s="973"/>
      <c r="TTU205" s="973"/>
      <c r="TTV205" s="973"/>
      <c r="TTW205" s="973"/>
      <c r="TTX205" s="973"/>
      <c r="TTY205" s="973"/>
      <c r="TTZ205" s="973"/>
      <c r="TUA205" s="973"/>
      <c r="TUB205" s="973"/>
      <c r="TUC205" s="973"/>
      <c r="TUD205" s="973"/>
      <c r="TUE205" s="973"/>
      <c r="TUF205" s="973"/>
      <c r="TUG205" s="973"/>
      <c r="TUH205" s="973"/>
      <c r="TUI205" s="973"/>
      <c r="TUJ205" s="973"/>
      <c r="TUK205" s="973"/>
      <c r="TUL205" s="973"/>
      <c r="TUM205" s="973"/>
      <c r="TUN205" s="973"/>
      <c r="TUO205" s="973"/>
      <c r="TUP205" s="973"/>
      <c r="TUQ205" s="973"/>
      <c r="TUR205" s="973"/>
      <c r="TUS205" s="973"/>
      <c r="TUT205" s="973"/>
      <c r="TUU205" s="973"/>
      <c r="TUV205" s="973"/>
      <c r="TUW205" s="973"/>
      <c r="TUX205" s="973"/>
      <c r="TUY205" s="973"/>
      <c r="TUZ205" s="973"/>
      <c r="TVA205" s="973"/>
      <c r="TVB205" s="973"/>
      <c r="TVC205" s="973"/>
      <c r="TVD205" s="973"/>
      <c r="TVE205" s="973"/>
      <c r="TVF205" s="973"/>
      <c r="TVG205" s="973"/>
      <c r="TVH205" s="973"/>
      <c r="TVI205" s="973"/>
      <c r="TVJ205" s="973"/>
      <c r="TVK205" s="973"/>
      <c r="TVL205" s="973"/>
      <c r="TVM205" s="973"/>
      <c r="TVN205" s="973"/>
      <c r="TVO205" s="973"/>
      <c r="TVP205" s="973"/>
      <c r="TVQ205" s="973"/>
      <c r="TVR205" s="973"/>
      <c r="TVS205" s="973"/>
      <c r="TVT205" s="973"/>
      <c r="TVU205" s="973"/>
      <c r="TVV205" s="973"/>
      <c r="TVW205" s="973"/>
      <c r="TVX205" s="973"/>
      <c r="TVY205" s="973"/>
      <c r="TVZ205" s="973"/>
      <c r="TWA205" s="973"/>
      <c r="TWB205" s="973"/>
      <c r="TWC205" s="973"/>
      <c r="TWD205" s="973"/>
      <c r="TWE205" s="973"/>
      <c r="TWF205" s="973"/>
      <c r="TWG205" s="973"/>
      <c r="TWH205" s="973"/>
      <c r="TWI205" s="973"/>
      <c r="TWJ205" s="973"/>
      <c r="TWK205" s="973"/>
      <c r="TWL205" s="973"/>
      <c r="TWM205" s="973"/>
      <c r="TWN205" s="973"/>
      <c r="TWO205" s="973"/>
      <c r="TWP205" s="973"/>
      <c r="TWQ205" s="973"/>
      <c r="TWR205" s="973"/>
      <c r="TWS205" s="973"/>
      <c r="TWT205" s="973"/>
      <c r="TWU205" s="973"/>
      <c r="TWV205" s="973"/>
      <c r="TWW205" s="973"/>
      <c r="TWX205" s="973"/>
      <c r="TWY205" s="973"/>
      <c r="TWZ205" s="973"/>
      <c r="TXA205" s="973"/>
      <c r="TXB205" s="973"/>
      <c r="TXC205" s="973"/>
      <c r="TXD205" s="973"/>
      <c r="TXE205" s="973"/>
      <c r="TXF205" s="973"/>
      <c r="TXG205" s="973"/>
      <c r="TXH205" s="973"/>
      <c r="TXI205" s="973"/>
      <c r="TXJ205" s="973"/>
      <c r="TXK205" s="973"/>
      <c r="TXL205" s="973"/>
      <c r="TXM205" s="973"/>
      <c r="TXN205" s="973"/>
      <c r="TXO205" s="973"/>
      <c r="TXP205" s="973"/>
      <c r="TXQ205" s="973"/>
      <c r="TXR205" s="973"/>
      <c r="TXS205" s="973"/>
      <c r="TXT205" s="973"/>
      <c r="TXU205" s="973"/>
      <c r="TXV205" s="973"/>
      <c r="TXW205" s="973"/>
      <c r="TXX205" s="973"/>
      <c r="TXY205" s="973"/>
      <c r="TXZ205" s="973"/>
      <c r="TYA205" s="973"/>
      <c r="TYB205" s="973"/>
      <c r="TYC205" s="973"/>
      <c r="TYD205" s="973"/>
      <c r="TYE205" s="973"/>
      <c r="TYF205" s="973"/>
      <c r="TYG205" s="973"/>
      <c r="TYH205" s="973"/>
      <c r="TYI205" s="973"/>
      <c r="TYJ205" s="973"/>
      <c r="TYK205" s="973"/>
      <c r="TYL205" s="973"/>
      <c r="TYM205" s="973"/>
      <c r="TYN205" s="973"/>
      <c r="TYO205" s="973"/>
      <c r="TYP205" s="973"/>
      <c r="TYQ205" s="973"/>
      <c r="TYR205" s="973"/>
      <c r="TYS205" s="973"/>
      <c r="TYT205" s="973"/>
      <c r="TYU205" s="973"/>
      <c r="TYV205" s="973"/>
      <c r="TYW205" s="973"/>
      <c r="TYX205" s="973"/>
      <c r="TYY205" s="973"/>
      <c r="TYZ205" s="973"/>
      <c r="TZA205" s="973"/>
      <c r="TZB205" s="973"/>
      <c r="TZC205" s="973"/>
      <c r="TZD205" s="973"/>
      <c r="TZE205" s="973"/>
      <c r="TZF205" s="973"/>
      <c r="TZG205" s="973"/>
      <c r="TZH205" s="973"/>
      <c r="TZI205" s="973"/>
      <c r="TZJ205" s="973"/>
      <c r="TZK205" s="973"/>
      <c r="TZL205" s="973"/>
      <c r="TZM205" s="973"/>
      <c r="TZN205" s="973"/>
      <c r="TZO205" s="973"/>
      <c r="TZP205" s="973"/>
      <c r="TZQ205" s="973"/>
      <c r="TZR205" s="973"/>
      <c r="TZS205" s="973"/>
      <c r="TZT205" s="973"/>
      <c r="TZU205" s="973"/>
      <c r="TZV205" s="973"/>
      <c r="TZW205" s="973"/>
      <c r="TZX205" s="973"/>
      <c r="TZY205" s="973"/>
      <c r="TZZ205" s="973"/>
      <c r="UAA205" s="973"/>
      <c r="UAB205" s="973"/>
      <c r="UAC205" s="973"/>
      <c r="UAD205" s="973"/>
      <c r="UAE205" s="973"/>
      <c r="UAF205" s="973"/>
      <c r="UAG205" s="973"/>
      <c r="UAH205" s="973"/>
      <c r="UAI205" s="973"/>
      <c r="UAJ205" s="973"/>
      <c r="UAK205" s="973"/>
      <c r="UAL205" s="973"/>
      <c r="UAM205" s="973"/>
      <c r="UAN205" s="973"/>
      <c r="UAO205" s="973"/>
      <c r="UAP205" s="973"/>
      <c r="UAQ205" s="973"/>
      <c r="UAR205" s="973"/>
      <c r="UAS205" s="973"/>
      <c r="UAT205" s="973"/>
      <c r="UAU205" s="973"/>
      <c r="UAV205" s="973"/>
      <c r="UAW205" s="973"/>
      <c r="UAX205" s="973"/>
      <c r="UAY205" s="973"/>
      <c r="UAZ205" s="973"/>
      <c r="UBA205" s="973"/>
      <c r="UBB205" s="973"/>
      <c r="UBC205" s="973"/>
      <c r="UBD205" s="973"/>
      <c r="UBE205" s="973"/>
      <c r="UBF205" s="973"/>
      <c r="UBG205" s="973"/>
      <c r="UBH205" s="973"/>
      <c r="UBI205" s="973"/>
      <c r="UBJ205" s="973"/>
      <c r="UBK205" s="973"/>
      <c r="UBL205" s="973"/>
      <c r="UBM205" s="973"/>
      <c r="UBN205" s="973"/>
      <c r="UBO205" s="973"/>
      <c r="UBP205" s="973"/>
      <c r="UBQ205" s="973"/>
      <c r="UBR205" s="973"/>
      <c r="UBS205" s="973"/>
      <c r="UBT205" s="973"/>
      <c r="UBU205" s="973"/>
      <c r="UBV205" s="973"/>
      <c r="UBW205" s="973"/>
      <c r="UBX205" s="973"/>
      <c r="UBY205" s="973"/>
      <c r="UBZ205" s="973"/>
      <c r="UCA205" s="973"/>
      <c r="UCB205" s="973"/>
      <c r="UCC205" s="973"/>
      <c r="UCD205" s="973"/>
      <c r="UCE205" s="973"/>
      <c r="UCF205" s="973"/>
      <c r="UCG205" s="973"/>
      <c r="UCH205" s="973"/>
      <c r="UCI205" s="973"/>
      <c r="UCJ205" s="973"/>
      <c r="UCK205" s="973"/>
      <c r="UCL205" s="973"/>
      <c r="UCM205" s="973"/>
      <c r="UCN205" s="973"/>
      <c r="UCO205" s="973"/>
      <c r="UCP205" s="973"/>
      <c r="UCQ205" s="973"/>
      <c r="UCR205" s="973"/>
      <c r="UCS205" s="973"/>
      <c r="UCT205" s="973"/>
      <c r="UCU205" s="973"/>
      <c r="UCV205" s="973"/>
      <c r="UCW205" s="973"/>
      <c r="UCX205" s="973"/>
      <c r="UCY205" s="973"/>
      <c r="UCZ205" s="973"/>
      <c r="UDA205" s="973"/>
      <c r="UDB205" s="973"/>
      <c r="UDC205" s="973"/>
      <c r="UDD205" s="973"/>
      <c r="UDE205" s="973"/>
      <c r="UDF205" s="973"/>
      <c r="UDG205" s="973"/>
      <c r="UDH205" s="973"/>
      <c r="UDI205" s="973"/>
      <c r="UDJ205" s="973"/>
      <c r="UDK205" s="973"/>
      <c r="UDL205" s="973"/>
      <c r="UDM205" s="973"/>
      <c r="UDN205" s="973"/>
      <c r="UDO205" s="973"/>
      <c r="UDP205" s="973"/>
      <c r="UDQ205" s="973"/>
      <c r="UDR205" s="973"/>
      <c r="UDS205" s="973"/>
      <c r="UDT205" s="973"/>
      <c r="UDU205" s="973"/>
      <c r="UDV205" s="973"/>
      <c r="UDW205" s="973"/>
      <c r="UDX205" s="973"/>
      <c r="UDY205" s="973"/>
      <c r="UDZ205" s="973"/>
      <c r="UEA205" s="973"/>
      <c r="UEB205" s="973"/>
      <c r="UEC205" s="973"/>
      <c r="UED205" s="973"/>
      <c r="UEE205" s="973"/>
      <c r="UEF205" s="973"/>
      <c r="UEG205" s="973"/>
      <c r="UEH205" s="973"/>
      <c r="UEI205" s="973"/>
      <c r="UEJ205" s="973"/>
      <c r="UEK205" s="973"/>
      <c r="UEL205" s="973"/>
      <c r="UEM205" s="973"/>
      <c r="UEN205" s="973"/>
      <c r="UEO205" s="973"/>
      <c r="UEP205" s="973"/>
      <c r="UEQ205" s="973"/>
      <c r="UER205" s="973"/>
      <c r="UES205" s="973"/>
      <c r="UET205" s="973"/>
      <c r="UEU205" s="973"/>
      <c r="UEV205" s="973"/>
      <c r="UEW205" s="973"/>
      <c r="UEX205" s="973"/>
      <c r="UEY205" s="973"/>
      <c r="UEZ205" s="973"/>
      <c r="UFA205" s="973"/>
      <c r="UFB205" s="973"/>
      <c r="UFC205" s="973"/>
      <c r="UFD205" s="973"/>
      <c r="UFE205" s="973"/>
      <c r="UFF205" s="973"/>
      <c r="UFG205" s="973"/>
      <c r="UFH205" s="973"/>
      <c r="UFI205" s="973"/>
      <c r="UFJ205" s="973"/>
      <c r="UFK205" s="973"/>
      <c r="UFL205" s="973"/>
      <c r="UFM205" s="973"/>
      <c r="UFN205" s="973"/>
      <c r="UFO205" s="973"/>
      <c r="UFP205" s="973"/>
      <c r="UFQ205" s="973"/>
      <c r="UFR205" s="973"/>
      <c r="UFS205" s="973"/>
      <c r="UFT205" s="973"/>
      <c r="UFU205" s="973"/>
      <c r="UFV205" s="973"/>
      <c r="UFW205" s="973"/>
      <c r="UFX205" s="973"/>
      <c r="UFY205" s="973"/>
      <c r="UFZ205" s="973"/>
      <c r="UGA205" s="973"/>
      <c r="UGB205" s="973"/>
      <c r="UGC205" s="973"/>
      <c r="UGD205" s="973"/>
      <c r="UGE205" s="973"/>
      <c r="UGF205" s="973"/>
      <c r="UGG205" s="973"/>
      <c r="UGH205" s="973"/>
      <c r="UGI205" s="973"/>
      <c r="UGJ205" s="973"/>
      <c r="UGK205" s="973"/>
      <c r="UGL205" s="973"/>
      <c r="UGM205" s="973"/>
      <c r="UGN205" s="973"/>
      <c r="UGO205" s="973"/>
      <c r="UGP205" s="973"/>
      <c r="UGQ205" s="973"/>
      <c r="UGR205" s="973"/>
      <c r="UGS205" s="973"/>
      <c r="UGT205" s="973"/>
      <c r="UGU205" s="973"/>
      <c r="UGV205" s="973"/>
      <c r="UGW205" s="973"/>
      <c r="UGX205" s="973"/>
      <c r="UGY205" s="973"/>
      <c r="UGZ205" s="973"/>
      <c r="UHA205" s="973"/>
      <c r="UHB205" s="973"/>
      <c r="UHC205" s="973"/>
      <c r="UHD205" s="973"/>
      <c r="UHE205" s="973"/>
      <c r="UHF205" s="973"/>
      <c r="UHG205" s="973"/>
      <c r="UHH205" s="973"/>
      <c r="UHI205" s="973"/>
      <c r="UHJ205" s="973"/>
      <c r="UHK205" s="973"/>
      <c r="UHL205" s="973"/>
      <c r="UHM205" s="973"/>
      <c r="UHN205" s="973"/>
      <c r="UHO205" s="973"/>
      <c r="UHP205" s="973"/>
      <c r="UHQ205" s="973"/>
      <c r="UHR205" s="973"/>
      <c r="UHS205" s="973"/>
      <c r="UHT205" s="973"/>
      <c r="UHU205" s="973"/>
      <c r="UHV205" s="973"/>
      <c r="UHW205" s="973"/>
      <c r="UHX205" s="973"/>
      <c r="UHY205" s="973"/>
      <c r="UHZ205" s="973"/>
      <c r="UIA205" s="973"/>
      <c r="UIB205" s="973"/>
      <c r="UIC205" s="973"/>
      <c r="UID205" s="973"/>
      <c r="UIE205" s="973"/>
      <c r="UIF205" s="973"/>
      <c r="UIG205" s="973"/>
      <c r="UIH205" s="973"/>
      <c r="UII205" s="973"/>
      <c r="UIJ205" s="973"/>
      <c r="UIK205" s="973"/>
      <c r="UIL205" s="973"/>
      <c r="UIM205" s="973"/>
      <c r="UIN205" s="973"/>
      <c r="UIO205" s="973"/>
      <c r="UIP205" s="973"/>
      <c r="UIQ205" s="973"/>
      <c r="UIR205" s="973"/>
      <c r="UIS205" s="973"/>
      <c r="UIT205" s="973"/>
      <c r="UIU205" s="973"/>
      <c r="UIV205" s="973"/>
      <c r="UIW205" s="973"/>
      <c r="UIX205" s="973"/>
      <c r="UIY205" s="973"/>
      <c r="UIZ205" s="973"/>
      <c r="UJA205" s="973"/>
      <c r="UJB205" s="973"/>
      <c r="UJC205" s="973"/>
      <c r="UJD205" s="973"/>
      <c r="UJE205" s="973"/>
      <c r="UJF205" s="973"/>
      <c r="UJG205" s="973"/>
      <c r="UJH205" s="973"/>
      <c r="UJI205" s="973"/>
      <c r="UJJ205" s="973"/>
      <c r="UJK205" s="973"/>
      <c r="UJL205" s="973"/>
      <c r="UJM205" s="973"/>
      <c r="UJN205" s="973"/>
      <c r="UJO205" s="973"/>
      <c r="UJP205" s="973"/>
      <c r="UJQ205" s="973"/>
      <c r="UJR205" s="973"/>
      <c r="UJS205" s="973"/>
      <c r="UJT205" s="973"/>
      <c r="UJU205" s="973"/>
      <c r="UJV205" s="973"/>
      <c r="UJW205" s="973"/>
      <c r="UJX205" s="973"/>
      <c r="UJY205" s="973"/>
      <c r="UJZ205" s="973"/>
      <c r="UKA205" s="973"/>
      <c r="UKB205" s="973"/>
      <c r="UKC205" s="973"/>
      <c r="UKD205" s="973"/>
      <c r="UKE205" s="973"/>
      <c r="UKF205" s="973"/>
      <c r="UKG205" s="973"/>
      <c r="UKH205" s="973"/>
      <c r="UKI205" s="973"/>
      <c r="UKJ205" s="973"/>
      <c r="UKK205" s="973"/>
      <c r="UKL205" s="973"/>
      <c r="UKM205" s="973"/>
      <c r="UKN205" s="973"/>
      <c r="UKO205" s="973"/>
      <c r="UKP205" s="973"/>
      <c r="UKQ205" s="973"/>
      <c r="UKR205" s="973"/>
      <c r="UKS205" s="973"/>
      <c r="UKT205" s="973"/>
      <c r="UKU205" s="973"/>
      <c r="UKV205" s="973"/>
      <c r="UKW205" s="973"/>
      <c r="UKX205" s="973"/>
      <c r="UKY205" s="973"/>
      <c r="UKZ205" s="973"/>
      <c r="ULA205" s="973"/>
      <c r="ULB205" s="973"/>
      <c r="ULC205" s="973"/>
      <c r="ULD205" s="973"/>
      <c r="ULE205" s="973"/>
      <c r="ULF205" s="973"/>
      <c r="ULG205" s="973"/>
      <c r="ULH205" s="973"/>
      <c r="ULI205" s="973"/>
      <c r="ULJ205" s="973"/>
      <c r="ULK205" s="973"/>
      <c r="ULL205" s="973"/>
      <c r="ULM205" s="973"/>
      <c r="ULN205" s="973"/>
      <c r="ULO205" s="973"/>
      <c r="ULP205" s="973"/>
      <c r="ULQ205" s="973"/>
      <c r="ULR205" s="973"/>
      <c r="ULS205" s="973"/>
      <c r="ULT205" s="973"/>
      <c r="ULU205" s="973"/>
      <c r="ULV205" s="973"/>
      <c r="ULW205" s="973"/>
      <c r="ULX205" s="973"/>
      <c r="ULY205" s="973"/>
      <c r="ULZ205" s="973"/>
      <c r="UMA205" s="973"/>
      <c r="UMB205" s="973"/>
      <c r="UMC205" s="973"/>
      <c r="UMD205" s="973"/>
      <c r="UME205" s="973"/>
      <c r="UMF205" s="973"/>
      <c r="UMG205" s="973"/>
      <c r="UMH205" s="973"/>
      <c r="UMI205" s="973"/>
      <c r="UMJ205" s="973"/>
      <c r="UMK205" s="973"/>
      <c r="UML205" s="973"/>
      <c r="UMM205" s="973"/>
      <c r="UMN205" s="973"/>
      <c r="UMO205" s="973"/>
      <c r="UMP205" s="973"/>
      <c r="UMQ205" s="973"/>
      <c r="UMR205" s="973"/>
      <c r="UMS205" s="973"/>
      <c r="UMT205" s="973"/>
      <c r="UMU205" s="973"/>
      <c r="UMV205" s="973"/>
      <c r="UMW205" s="973"/>
      <c r="UMX205" s="973"/>
      <c r="UMY205" s="973"/>
      <c r="UMZ205" s="973"/>
      <c r="UNA205" s="973"/>
      <c r="UNB205" s="973"/>
      <c r="UNC205" s="973"/>
      <c r="UND205" s="973"/>
      <c r="UNE205" s="973"/>
      <c r="UNF205" s="973"/>
      <c r="UNG205" s="973"/>
      <c r="UNH205" s="973"/>
      <c r="UNI205" s="973"/>
      <c r="UNJ205" s="973"/>
      <c r="UNK205" s="973"/>
      <c r="UNL205" s="973"/>
      <c r="UNM205" s="973"/>
      <c r="UNN205" s="973"/>
      <c r="UNO205" s="973"/>
      <c r="UNP205" s="973"/>
      <c r="UNQ205" s="973"/>
      <c r="UNR205" s="973"/>
      <c r="UNS205" s="973"/>
      <c r="UNT205" s="973"/>
      <c r="UNU205" s="973"/>
      <c r="UNV205" s="973"/>
      <c r="UNW205" s="973"/>
      <c r="UNX205" s="973"/>
      <c r="UNY205" s="973"/>
      <c r="UNZ205" s="973"/>
      <c r="UOA205" s="973"/>
      <c r="UOB205" s="973"/>
      <c r="UOC205" s="973"/>
      <c r="UOD205" s="973"/>
      <c r="UOE205" s="973"/>
      <c r="UOF205" s="973"/>
      <c r="UOG205" s="973"/>
      <c r="UOH205" s="973"/>
      <c r="UOI205" s="973"/>
      <c r="UOJ205" s="973"/>
      <c r="UOK205" s="973"/>
      <c r="UOL205" s="973"/>
      <c r="UOM205" s="973"/>
      <c r="UON205" s="973"/>
      <c r="UOO205" s="973"/>
      <c r="UOP205" s="973"/>
      <c r="UOQ205" s="973"/>
      <c r="UOR205" s="973"/>
      <c r="UOS205" s="973"/>
      <c r="UOT205" s="973"/>
      <c r="UOU205" s="973"/>
      <c r="UOV205" s="973"/>
      <c r="UOW205" s="973"/>
      <c r="UOX205" s="973"/>
      <c r="UOY205" s="973"/>
      <c r="UOZ205" s="973"/>
      <c r="UPA205" s="973"/>
      <c r="UPB205" s="973"/>
      <c r="UPC205" s="973"/>
      <c r="UPD205" s="973"/>
      <c r="UPE205" s="973"/>
      <c r="UPF205" s="973"/>
      <c r="UPG205" s="973"/>
      <c r="UPH205" s="973"/>
      <c r="UPI205" s="973"/>
      <c r="UPJ205" s="973"/>
      <c r="UPK205" s="973"/>
      <c r="UPL205" s="973"/>
      <c r="UPM205" s="973"/>
      <c r="UPN205" s="973"/>
      <c r="UPO205" s="973"/>
      <c r="UPP205" s="973"/>
      <c r="UPQ205" s="973"/>
      <c r="UPR205" s="973"/>
      <c r="UPS205" s="973"/>
      <c r="UPT205" s="973"/>
      <c r="UPU205" s="973"/>
      <c r="UPV205" s="973"/>
      <c r="UPW205" s="973"/>
      <c r="UPX205" s="973"/>
      <c r="UPY205" s="973"/>
      <c r="UPZ205" s="973"/>
      <c r="UQA205" s="973"/>
      <c r="UQB205" s="973"/>
      <c r="UQC205" s="973"/>
      <c r="UQD205" s="973"/>
      <c r="UQE205" s="973"/>
      <c r="UQF205" s="973"/>
      <c r="UQG205" s="973"/>
      <c r="UQH205" s="973"/>
      <c r="UQI205" s="973"/>
      <c r="UQJ205" s="973"/>
      <c r="UQK205" s="973"/>
      <c r="UQL205" s="973"/>
      <c r="UQM205" s="973"/>
      <c r="UQN205" s="973"/>
      <c r="UQO205" s="973"/>
      <c r="UQP205" s="973"/>
      <c r="UQQ205" s="973"/>
      <c r="UQR205" s="973"/>
      <c r="UQS205" s="973"/>
      <c r="UQT205" s="973"/>
      <c r="UQU205" s="973"/>
      <c r="UQV205" s="973"/>
      <c r="UQW205" s="973"/>
      <c r="UQX205" s="973"/>
      <c r="UQY205" s="973"/>
      <c r="UQZ205" s="973"/>
      <c r="URA205" s="973"/>
      <c r="URB205" s="973"/>
      <c r="URC205" s="973"/>
      <c r="URD205" s="973"/>
      <c r="URE205" s="973"/>
      <c r="URF205" s="973"/>
      <c r="URG205" s="973"/>
      <c r="URH205" s="973"/>
      <c r="URI205" s="973"/>
      <c r="URJ205" s="973"/>
      <c r="URK205" s="973"/>
      <c r="URL205" s="973"/>
      <c r="URM205" s="973"/>
      <c r="URN205" s="973"/>
      <c r="URO205" s="973"/>
      <c r="URP205" s="973"/>
      <c r="URQ205" s="973"/>
      <c r="URR205" s="973"/>
      <c r="URS205" s="973"/>
      <c r="URT205" s="973"/>
      <c r="URU205" s="973"/>
      <c r="URV205" s="973"/>
      <c r="URW205" s="973"/>
      <c r="URX205" s="973"/>
      <c r="URY205" s="973"/>
      <c r="URZ205" s="973"/>
      <c r="USA205" s="973"/>
      <c r="USB205" s="973"/>
      <c r="USC205" s="973"/>
      <c r="USD205" s="973"/>
      <c r="USE205" s="973"/>
      <c r="USF205" s="973"/>
      <c r="USG205" s="973"/>
      <c r="USH205" s="973"/>
      <c r="USI205" s="973"/>
      <c r="USJ205" s="973"/>
      <c r="USK205" s="973"/>
      <c r="USL205" s="973"/>
      <c r="USM205" s="973"/>
      <c r="USN205" s="973"/>
      <c r="USO205" s="973"/>
      <c r="USP205" s="973"/>
      <c r="USQ205" s="973"/>
      <c r="USR205" s="973"/>
      <c r="USS205" s="973"/>
      <c r="UST205" s="973"/>
      <c r="USU205" s="973"/>
      <c r="USV205" s="973"/>
      <c r="USW205" s="973"/>
      <c r="USX205" s="973"/>
      <c r="USY205" s="973"/>
      <c r="USZ205" s="973"/>
      <c r="UTA205" s="973"/>
      <c r="UTB205" s="973"/>
      <c r="UTC205" s="973"/>
      <c r="UTD205" s="973"/>
      <c r="UTE205" s="973"/>
      <c r="UTF205" s="973"/>
      <c r="UTG205" s="973"/>
      <c r="UTH205" s="973"/>
      <c r="UTI205" s="973"/>
      <c r="UTJ205" s="973"/>
      <c r="UTK205" s="973"/>
      <c r="UTL205" s="973"/>
      <c r="UTM205" s="973"/>
      <c r="UTN205" s="973"/>
      <c r="UTO205" s="973"/>
      <c r="UTP205" s="973"/>
      <c r="UTQ205" s="973"/>
      <c r="UTR205" s="973"/>
      <c r="UTS205" s="973"/>
      <c r="UTT205" s="973"/>
      <c r="UTU205" s="973"/>
      <c r="UTV205" s="973"/>
      <c r="UTW205" s="973"/>
      <c r="UTX205" s="973"/>
      <c r="UTY205" s="973"/>
      <c r="UTZ205" s="973"/>
      <c r="UUA205" s="973"/>
      <c r="UUB205" s="973"/>
      <c r="UUC205" s="973"/>
      <c r="UUD205" s="973"/>
      <c r="UUE205" s="973"/>
      <c r="UUF205" s="973"/>
      <c r="UUG205" s="973"/>
      <c r="UUH205" s="973"/>
      <c r="UUI205" s="973"/>
      <c r="UUJ205" s="973"/>
      <c r="UUK205" s="973"/>
      <c r="UUL205" s="973"/>
      <c r="UUM205" s="973"/>
      <c r="UUN205" s="973"/>
      <c r="UUO205" s="973"/>
      <c r="UUP205" s="973"/>
      <c r="UUQ205" s="973"/>
      <c r="UUR205" s="973"/>
      <c r="UUS205" s="973"/>
      <c r="UUT205" s="973"/>
      <c r="UUU205" s="973"/>
      <c r="UUV205" s="973"/>
      <c r="UUW205" s="973"/>
      <c r="UUX205" s="973"/>
      <c r="UUY205" s="973"/>
      <c r="UUZ205" s="973"/>
      <c r="UVA205" s="973"/>
      <c r="UVB205" s="973"/>
      <c r="UVC205" s="973"/>
      <c r="UVD205" s="973"/>
      <c r="UVE205" s="973"/>
      <c r="UVF205" s="973"/>
      <c r="UVG205" s="973"/>
      <c r="UVH205" s="973"/>
      <c r="UVI205" s="973"/>
      <c r="UVJ205" s="973"/>
      <c r="UVK205" s="973"/>
      <c r="UVL205" s="973"/>
      <c r="UVM205" s="973"/>
      <c r="UVN205" s="973"/>
      <c r="UVO205" s="973"/>
      <c r="UVP205" s="973"/>
      <c r="UVQ205" s="973"/>
      <c r="UVR205" s="973"/>
      <c r="UVS205" s="973"/>
      <c r="UVT205" s="973"/>
      <c r="UVU205" s="973"/>
      <c r="UVV205" s="973"/>
      <c r="UVW205" s="973"/>
      <c r="UVX205" s="973"/>
      <c r="UVY205" s="973"/>
      <c r="UVZ205" s="973"/>
      <c r="UWA205" s="973"/>
      <c r="UWB205" s="973"/>
      <c r="UWC205" s="973"/>
      <c r="UWD205" s="973"/>
      <c r="UWE205" s="973"/>
      <c r="UWF205" s="973"/>
      <c r="UWG205" s="973"/>
      <c r="UWH205" s="973"/>
      <c r="UWI205" s="973"/>
      <c r="UWJ205" s="973"/>
      <c r="UWK205" s="973"/>
      <c r="UWL205" s="973"/>
      <c r="UWM205" s="973"/>
      <c r="UWN205" s="973"/>
      <c r="UWO205" s="973"/>
      <c r="UWP205" s="973"/>
      <c r="UWQ205" s="973"/>
      <c r="UWR205" s="973"/>
      <c r="UWS205" s="973"/>
      <c r="UWT205" s="973"/>
      <c r="UWU205" s="973"/>
      <c r="UWV205" s="973"/>
      <c r="UWW205" s="973"/>
      <c r="UWX205" s="973"/>
      <c r="UWY205" s="973"/>
      <c r="UWZ205" s="973"/>
      <c r="UXA205" s="973"/>
      <c r="UXB205" s="973"/>
      <c r="UXC205" s="973"/>
      <c r="UXD205" s="973"/>
      <c r="UXE205" s="973"/>
      <c r="UXF205" s="973"/>
      <c r="UXG205" s="973"/>
      <c r="UXH205" s="973"/>
      <c r="UXI205" s="973"/>
      <c r="UXJ205" s="973"/>
      <c r="UXK205" s="973"/>
      <c r="UXL205" s="973"/>
      <c r="UXM205" s="973"/>
      <c r="UXN205" s="973"/>
      <c r="UXO205" s="973"/>
      <c r="UXP205" s="973"/>
      <c r="UXQ205" s="973"/>
      <c r="UXR205" s="973"/>
      <c r="UXS205" s="973"/>
      <c r="UXT205" s="973"/>
      <c r="UXU205" s="973"/>
      <c r="UXV205" s="973"/>
      <c r="UXW205" s="973"/>
      <c r="UXX205" s="973"/>
      <c r="UXY205" s="973"/>
      <c r="UXZ205" s="973"/>
      <c r="UYA205" s="973"/>
      <c r="UYB205" s="973"/>
      <c r="UYC205" s="973"/>
      <c r="UYD205" s="973"/>
      <c r="UYE205" s="973"/>
      <c r="UYF205" s="973"/>
      <c r="UYG205" s="973"/>
      <c r="UYH205" s="973"/>
      <c r="UYI205" s="973"/>
      <c r="UYJ205" s="973"/>
      <c r="UYK205" s="973"/>
      <c r="UYL205" s="973"/>
      <c r="UYM205" s="973"/>
      <c r="UYN205" s="973"/>
      <c r="UYO205" s="973"/>
      <c r="UYP205" s="973"/>
      <c r="UYQ205" s="973"/>
      <c r="UYR205" s="973"/>
      <c r="UYS205" s="973"/>
      <c r="UYT205" s="973"/>
      <c r="UYU205" s="973"/>
      <c r="UYV205" s="973"/>
      <c r="UYW205" s="973"/>
      <c r="UYX205" s="973"/>
      <c r="UYY205" s="973"/>
      <c r="UYZ205" s="973"/>
      <c r="UZA205" s="973"/>
      <c r="UZB205" s="973"/>
      <c r="UZC205" s="973"/>
      <c r="UZD205" s="973"/>
      <c r="UZE205" s="973"/>
      <c r="UZF205" s="973"/>
      <c r="UZG205" s="973"/>
      <c r="UZH205" s="973"/>
      <c r="UZI205" s="973"/>
      <c r="UZJ205" s="973"/>
      <c r="UZK205" s="973"/>
      <c r="UZL205" s="973"/>
      <c r="UZM205" s="973"/>
      <c r="UZN205" s="973"/>
      <c r="UZO205" s="973"/>
      <c r="UZP205" s="973"/>
      <c r="UZQ205" s="973"/>
      <c r="UZR205" s="973"/>
      <c r="UZS205" s="973"/>
      <c r="UZT205" s="973"/>
      <c r="UZU205" s="973"/>
      <c r="UZV205" s="973"/>
      <c r="UZW205" s="973"/>
      <c r="UZX205" s="973"/>
      <c r="UZY205" s="973"/>
      <c r="UZZ205" s="973"/>
      <c r="VAA205" s="973"/>
      <c r="VAB205" s="973"/>
      <c r="VAC205" s="973"/>
      <c r="VAD205" s="973"/>
      <c r="VAE205" s="973"/>
      <c r="VAF205" s="973"/>
      <c r="VAG205" s="973"/>
      <c r="VAH205" s="973"/>
      <c r="VAI205" s="973"/>
      <c r="VAJ205" s="973"/>
      <c r="VAK205" s="973"/>
      <c r="VAL205" s="973"/>
      <c r="VAM205" s="973"/>
      <c r="VAN205" s="973"/>
      <c r="VAO205" s="973"/>
      <c r="VAP205" s="973"/>
      <c r="VAQ205" s="973"/>
      <c r="VAR205" s="973"/>
      <c r="VAS205" s="973"/>
      <c r="VAT205" s="973"/>
      <c r="VAU205" s="973"/>
      <c r="VAV205" s="973"/>
      <c r="VAW205" s="973"/>
      <c r="VAX205" s="973"/>
      <c r="VAY205" s="973"/>
      <c r="VAZ205" s="973"/>
      <c r="VBA205" s="973"/>
      <c r="VBB205" s="973"/>
      <c r="VBC205" s="973"/>
      <c r="VBD205" s="973"/>
      <c r="VBE205" s="973"/>
      <c r="VBF205" s="973"/>
      <c r="VBG205" s="973"/>
      <c r="VBH205" s="973"/>
      <c r="VBI205" s="973"/>
      <c r="VBJ205" s="973"/>
      <c r="VBK205" s="973"/>
      <c r="VBL205" s="973"/>
      <c r="VBM205" s="973"/>
      <c r="VBN205" s="973"/>
      <c r="VBO205" s="973"/>
      <c r="VBP205" s="973"/>
      <c r="VBQ205" s="973"/>
      <c r="VBR205" s="973"/>
      <c r="VBS205" s="973"/>
      <c r="VBT205" s="973"/>
      <c r="VBU205" s="973"/>
      <c r="VBV205" s="973"/>
      <c r="VBW205" s="973"/>
      <c r="VBX205" s="973"/>
      <c r="VBY205" s="973"/>
      <c r="VBZ205" s="973"/>
      <c r="VCA205" s="973"/>
      <c r="VCB205" s="973"/>
      <c r="VCC205" s="973"/>
      <c r="VCD205" s="973"/>
      <c r="VCE205" s="973"/>
      <c r="VCF205" s="973"/>
      <c r="VCG205" s="973"/>
      <c r="VCH205" s="973"/>
      <c r="VCI205" s="973"/>
      <c r="VCJ205" s="973"/>
      <c r="VCK205" s="973"/>
      <c r="VCL205" s="973"/>
      <c r="VCM205" s="973"/>
      <c r="VCN205" s="973"/>
      <c r="VCO205" s="973"/>
      <c r="VCP205" s="973"/>
      <c r="VCQ205" s="973"/>
      <c r="VCR205" s="973"/>
      <c r="VCS205" s="973"/>
      <c r="VCT205" s="973"/>
      <c r="VCU205" s="973"/>
      <c r="VCV205" s="973"/>
      <c r="VCW205" s="973"/>
      <c r="VCX205" s="973"/>
      <c r="VCY205" s="973"/>
      <c r="VCZ205" s="973"/>
      <c r="VDA205" s="973"/>
      <c r="VDB205" s="973"/>
      <c r="VDC205" s="973"/>
      <c r="VDD205" s="973"/>
      <c r="VDE205" s="973"/>
      <c r="VDF205" s="973"/>
      <c r="VDG205" s="973"/>
      <c r="VDH205" s="973"/>
      <c r="VDI205" s="973"/>
      <c r="VDJ205" s="973"/>
      <c r="VDK205" s="973"/>
      <c r="VDL205" s="973"/>
      <c r="VDM205" s="973"/>
      <c r="VDN205" s="973"/>
      <c r="VDO205" s="973"/>
      <c r="VDP205" s="973"/>
      <c r="VDQ205" s="973"/>
      <c r="VDR205" s="973"/>
      <c r="VDS205" s="973"/>
      <c r="VDT205" s="973"/>
      <c r="VDU205" s="973"/>
      <c r="VDV205" s="973"/>
      <c r="VDW205" s="973"/>
      <c r="VDX205" s="973"/>
      <c r="VDY205" s="973"/>
      <c r="VDZ205" s="973"/>
      <c r="VEA205" s="973"/>
      <c r="VEB205" s="973"/>
      <c r="VEC205" s="973"/>
      <c r="VED205" s="973"/>
      <c r="VEE205" s="973"/>
      <c r="VEF205" s="973"/>
      <c r="VEG205" s="973"/>
      <c r="VEH205" s="973"/>
      <c r="VEI205" s="973"/>
      <c r="VEJ205" s="973"/>
      <c r="VEK205" s="973"/>
      <c r="VEL205" s="973"/>
      <c r="VEM205" s="973"/>
      <c r="VEN205" s="973"/>
      <c r="VEO205" s="973"/>
      <c r="VEP205" s="973"/>
      <c r="VEQ205" s="973"/>
      <c r="VER205" s="973"/>
      <c r="VES205" s="973"/>
      <c r="VET205" s="973"/>
      <c r="VEU205" s="973"/>
      <c r="VEV205" s="973"/>
      <c r="VEW205" s="973"/>
      <c r="VEX205" s="973"/>
      <c r="VEY205" s="973"/>
      <c r="VEZ205" s="973"/>
      <c r="VFA205" s="973"/>
      <c r="VFB205" s="973"/>
      <c r="VFC205" s="973"/>
      <c r="VFD205" s="973"/>
      <c r="VFE205" s="973"/>
      <c r="VFF205" s="973"/>
      <c r="VFG205" s="973"/>
      <c r="VFH205" s="973"/>
      <c r="VFI205" s="973"/>
      <c r="VFJ205" s="973"/>
      <c r="VFK205" s="973"/>
      <c r="VFL205" s="973"/>
      <c r="VFM205" s="973"/>
      <c r="VFN205" s="973"/>
      <c r="VFO205" s="973"/>
      <c r="VFP205" s="973"/>
      <c r="VFQ205" s="973"/>
      <c r="VFR205" s="973"/>
      <c r="VFS205" s="973"/>
      <c r="VFT205" s="973"/>
      <c r="VFU205" s="973"/>
      <c r="VFV205" s="973"/>
      <c r="VFW205" s="973"/>
      <c r="VFX205" s="973"/>
      <c r="VFY205" s="973"/>
      <c r="VFZ205" s="973"/>
      <c r="VGA205" s="973"/>
      <c r="VGB205" s="973"/>
      <c r="VGC205" s="973"/>
      <c r="VGD205" s="973"/>
      <c r="VGE205" s="973"/>
      <c r="VGF205" s="973"/>
      <c r="VGG205" s="973"/>
      <c r="VGH205" s="973"/>
      <c r="VGI205" s="973"/>
      <c r="VGJ205" s="973"/>
      <c r="VGK205" s="973"/>
      <c r="VGL205" s="973"/>
      <c r="VGM205" s="973"/>
      <c r="VGN205" s="973"/>
      <c r="VGO205" s="973"/>
      <c r="VGP205" s="973"/>
      <c r="VGQ205" s="973"/>
      <c r="VGR205" s="973"/>
      <c r="VGS205" s="973"/>
      <c r="VGT205" s="973"/>
      <c r="VGU205" s="973"/>
      <c r="VGV205" s="973"/>
      <c r="VGW205" s="973"/>
      <c r="VGX205" s="973"/>
      <c r="VGY205" s="973"/>
      <c r="VGZ205" s="973"/>
      <c r="VHA205" s="973"/>
      <c r="VHB205" s="973"/>
      <c r="VHC205" s="973"/>
      <c r="VHD205" s="973"/>
      <c r="VHE205" s="973"/>
      <c r="VHF205" s="973"/>
      <c r="VHG205" s="973"/>
      <c r="VHH205" s="973"/>
      <c r="VHI205" s="973"/>
      <c r="VHJ205" s="973"/>
      <c r="VHK205" s="973"/>
      <c r="VHL205" s="973"/>
      <c r="VHM205" s="973"/>
      <c r="VHN205" s="973"/>
      <c r="VHO205" s="973"/>
      <c r="VHP205" s="973"/>
      <c r="VHQ205" s="973"/>
      <c r="VHR205" s="973"/>
      <c r="VHS205" s="973"/>
      <c r="VHT205" s="973"/>
      <c r="VHU205" s="973"/>
      <c r="VHV205" s="973"/>
      <c r="VHW205" s="973"/>
      <c r="VHX205" s="973"/>
      <c r="VHY205" s="973"/>
      <c r="VHZ205" s="973"/>
      <c r="VIA205" s="973"/>
      <c r="VIB205" s="973"/>
      <c r="VIC205" s="973"/>
      <c r="VID205" s="973"/>
      <c r="VIE205" s="973"/>
      <c r="VIF205" s="973"/>
      <c r="VIG205" s="973"/>
      <c r="VIH205" s="973"/>
      <c r="VII205" s="973"/>
      <c r="VIJ205" s="973"/>
      <c r="VIK205" s="973"/>
      <c r="VIL205" s="973"/>
      <c r="VIM205" s="973"/>
      <c r="VIN205" s="973"/>
      <c r="VIO205" s="973"/>
      <c r="VIP205" s="973"/>
      <c r="VIQ205" s="973"/>
      <c r="VIR205" s="973"/>
      <c r="VIS205" s="973"/>
      <c r="VIT205" s="973"/>
      <c r="VIU205" s="973"/>
      <c r="VIV205" s="973"/>
      <c r="VIW205" s="973"/>
      <c r="VIX205" s="973"/>
      <c r="VIY205" s="973"/>
      <c r="VIZ205" s="973"/>
      <c r="VJA205" s="973"/>
      <c r="VJB205" s="973"/>
      <c r="VJC205" s="973"/>
      <c r="VJD205" s="973"/>
      <c r="VJE205" s="973"/>
      <c r="VJF205" s="973"/>
      <c r="VJG205" s="973"/>
      <c r="VJH205" s="973"/>
      <c r="VJI205" s="973"/>
      <c r="VJJ205" s="973"/>
      <c r="VJK205" s="973"/>
      <c r="VJL205" s="973"/>
      <c r="VJM205" s="973"/>
      <c r="VJN205" s="973"/>
      <c r="VJO205" s="973"/>
      <c r="VJP205" s="973"/>
      <c r="VJQ205" s="973"/>
      <c r="VJR205" s="973"/>
      <c r="VJS205" s="973"/>
      <c r="VJT205" s="973"/>
      <c r="VJU205" s="973"/>
      <c r="VJV205" s="973"/>
      <c r="VJW205" s="973"/>
      <c r="VJX205" s="973"/>
      <c r="VJY205" s="973"/>
      <c r="VJZ205" s="973"/>
      <c r="VKA205" s="973"/>
      <c r="VKB205" s="973"/>
      <c r="VKC205" s="973"/>
      <c r="VKD205" s="973"/>
      <c r="VKE205" s="973"/>
      <c r="VKF205" s="973"/>
      <c r="VKG205" s="973"/>
      <c r="VKH205" s="973"/>
      <c r="VKI205" s="973"/>
      <c r="VKJ205" s="973"/>
      <c r="VKK205" s="973"/>
      <c r="VKL205" s="973"/>
      <c r="VKM205" s="973"/>
      <c r="VKN205" s="973"/>
      <c r="VKO205" s="973"/>
      <c r="VKP205" s="973"/>
      <c r="VKQ205" s="973"/>
      <c r="VKR205" s="973"/>
      <c r="VKS205" s="973"/>
      <c r="VKT205" s="973"/>
      <c r="VKU205" s="973"/>
      <c r="VKV205" s="973"/>
      <c r="VKW205" s="973"/>
      <c r="VKX205" s="973"/>
      <c r="VKY205" s="973"/>
      <c r="VKZ205" s="973"/>
      <c r="VLA205" s="973"/>
      <c r="VLB205" s="973"/>
      <c r="VLC205" s="973"/>
      <c r="VLD205" s="973"/>
      <c r="VLE205" s="973"/>
      <c r="VLF205" s="973"/>
      <c r="VLG205" s="973"/>
      <c r="VLH205" s="973"/>
      <c r="VLI205" s="973"/>
      <c r="VLJ205" s="973"/>
      <c r="VLK205" s="973"/>
      <c r="VLL205" s="973"/>
      <c r="VLM205" s="973"/>
      <c r="VLN205" s="973"/>
      <c r="VLO205" s="973"/>
      <c r="VLP205" s="973"/>
      <c r="VLQ205" s="973"/>
      <c r="VLR205" s="973"/>
      <c r="VLS205" s="973"/>
      <c r="VLT205" s="973"/>
      <c r="VLU205" s="973"/>
      <c r="VLV205" s="973"/>
      <c r="VLW205" s="973"/>
      <c r="VLX205" s="973"/>
      <c r="VLY205" s="973"/>
      <c r="VLZ205" s="973"/>
      <c r="VMA205" s="973"/>
      <c r="VMB205" s="973"/>
      <c r="VMC205" s="973"/>
      <c r="VMD205" s="973"/>
      <c r="VME205" s="973"/>
      <c r="VMF205" s="973"/>
      <c r="VMG205" s="973"/>
      <c r="VMH205" s="973"/>
      <c r="VMI205" s="973"/>
      <c r="VMJ205" s="973"/>
      <c r="VMK205" s="973"/>
      <c r="VML205" s="973"/>
      <c r="VMM205" s="973"/>
      <c r="VMN205" s="973"/>
      <c r="VMO205" s="973"/>
      <c r="VMP205" s="973"/>
      <c r="VMQ205" s="973"/>
      <c r="VMR205" s="973"/>
      <c r="VMS205" s="973"/>
      <c r="VMT205" s="973"/>
      <c r="VMU205" s="973"/>
      <c r="VMV205" s="973"/>
      <c r="VMW205" s="973"/>
      <c r="VMX205" s="973"/>
      <c r="VMY205" s="973"/>
      <c r="VMZ205" s="973"/>
      <c r="VNA205" s="973"/>
      <c r="VNB205" s="973"/>
      <c r="VNC205" s="973"/>
      <c r="VND205" s="973"/>
      <c r="VNE205" s="973"/>
      <c r="VNF205" s="973"/>
      <c r="VNG205" s="973"/>
      <c r="VNH205" s="973"/>
      <c r="VNI205" s="973"/>
      <c r="VNJ205" s="973"/>
      <c r="VNK205" s="973"/>
      <c r="VNL205" s="973"/>
      <c r="VNM205" s="973"/>
      <c r="VNN205" s="973"/>
      <c r="VNO205" s="973"/>
      <c r="VNP205" s="973"/>
      <c r="VNQ205" s="973"/>
      <c r="VNR205" s="973"/>
      <c r="VNS205" s="973"/>
      <c r="VNT205" s="973"/>
      <c r="VNU205" s="973"/>
      <c r="VNV205" s="973"/>
      <c r="VNW205" s="973"/>
      <c r="VNX205" s="973"/>
      <c r="VNY205" s="973"/>
      <c r="VNZ205" s="973"/>
      <c r="VOA205" s="973"/>
      <c r="VOB205" s="973"/>
      <c r="VOC205" s="973"/>
      <c r="VOD205" s="973"/>
      <c r="VOE205" s="973"/>
      <c r="VOF205" s="973"/>
      <c r="VOG205" s="973"/>
      <c r="VOH205" s="973"/>
      <c r="VOI205" s="973"/>
      <c r="VOJ205" s="973"/>
      <c r="VOK205" s="973"/>
      <c r="VOL205" s="973"/>
      <c r="VOM205" s="973"/>
      <c r="VON205" s="973"/>
      <c r="VOO205" s="973"/>
      <c r="VOP205" s="973"/>
      <c r="VOQ205" s="973"/>
      <c r="VOR205" s="973"/>
      <c r="VOS205" s="973"/>
      <c r="VOT205" s="973"/>
      <c r="VOU205" s="973"/>
      <c r="VOV205" s="973"/>
      <c r="VOW205" s="973"/>
      <c r="VOX205" s="973"/>
      <c r="VOY205" s="973"/>
      <c r="VOZ205" s="973"/>
      <c r="VPA205" s="973"/>
      <c r="VPB205" s="973"/>
      <c r="VPC205" s="973"/>
      <c r="VPD205" s="973"/>
      <c r="VPE205" s="973"/>
      <c r="VPF205" s="973"/>
      <c r="VPG205" s="973"/>
      <c r="VPH205" s="973"/>
      <c r="VPI205" s="973"/>
      <c r="VPJ205" s="973"/>
      <c r="VPK205" s="973"/>
      <c r="VPL205" s="973"/>
      <c r="VPM205" s="973"/>
      <c r="VPN205" s="973"/>
      <c r="VPO205" s="973"/>
      <c r="VPP205" s="973"/>
      <c r="VPQ205" s="973"/>
      <c r="VPR205" s="973"/>
      <c r="VPS205" s="973"/>
      <c r="VPT205" s="973"/>
      <c r="VPU205" s="973"/>
      <c r="VPV205" s="973"/>
      <c r="VPW205" s="973"/>
      <c r="VPX205" s="973"/>
      <c r="VPY205" s="973"/>
      <c r="VPZ205" s="973"/>
      <c r="VQA205" s="973"/>
      <c r="VQB205" s="973"/>
      <c r="VQC205" s="973"/>
      <c r="VQD205" s="973"/>
      <c r="VQE205" s="973"/>
      <c r="VQF205" s="973"/>
      <c r="VQG205" s="973"/>
      <c r="VQH205" s="973"/>
      <c r="VQI205" s="973"/>
      <c r="VQJ205" s="973"/>
      <c r="VQK205" s="973"/>
      <c r="VQL205" s="973"/>
      <c r="VQM205" s="973"/>
      <c r="VQN205" s="973"/>
      <c r="VQO205" s="973"/>
      <c r="VQP205" s="973"/>
      <c r="VQQ205" s="973"/>
      <c r="VQR205" s="973"/>
      <c r="VQS205" s="973"/>
      <c r="VQT205" s="973"/>
      <c r="VQU205" s="973"/>
      <c r="VQV205" s="973"/>
      <c r="VQW205" s="973"/>
      <c r="VQX205" s="973"/>
      <c r="VQY205" s="973"/>
      <c r="VQZ205" s="973"/>
      <c r="VRA205" s="973"/>
      <c r="VRB205" s="973"/>
      <c r="VRC205" s="973"/>
      <c r="VRD205" s="973"/>
      <c r="VRE205" s="973"/>
      <c r="VRF205" s="973"/>
      <c r="VRG205" s="973"/>
      <c r="VRH205" s="973"/>
      <c r="VRI205" s="973"/>
      <c r="VRJ205" s="973"/>
      <c r="VRK205" s="973"/>
      <c r="VRL205" s="973"/>
      <c r="VRM205" s="973"/>
      <c r="VRN205" s="973"/>
      <c r="VRO205" s="973"/>
      <c r="VRP205" s="973"/>
      <c r="VRQ205" s="973"/>
      <c r="VRR205" s="973"/>
      <c r="VRS205" s="973"/>
      <c r="VRT205" s="973"/>
      <c r="VRU205" s="973"/>
      <c r="VRV205" s="973"/>
      <c r="VRW205" s="973"/>
      <c r="VRX205" s="973"/>
      <c r="VRY205" s="973"/>
      <c r="VRZ205" s="973"/>
      <c r="VSA205" s="973"/>
      <c r="VSB205" s="973"/>
      <c r="VSC205" s="973"/>
      <c r="VSD205" s="973"/>
      <c r="VSE205" s="973"/>
      <c r="VSF205" s="973"/>
      <c r="VSG205" s="973"/>
      <c r="VSH205" s="973"/>
      <c r="VSI205" s="973"/>
      <c r="VSJ205" s="973"/>
      <c r="VSK205" s="973"/>
      <c r="VSL205" s="973"/>
      <c r="VSM205" s="973"/>
      <c r="VSN205" s="973"/>
      <c r="VSO205" s="973"/>
      <c r="VSP205" s="973"/>
      <c r="VSQ205" s="973"/>
      <c r="VSR205" s="973"/>
      <c r="VSS205" s="973"/>
      <c r="VST205" s="973"/>
      <c r="VSU205" s="973"/>
      <c r="VSV205" s="973"/>
      <c r="VSW205" s="973"/>
      <c r="VSX205" s="973"/>
      <c r="VSY205" s="973"/>
      <c r="VSZ205" s="973"/>
      <c r="VTA205" s="973"/>
      <c r="VTB205" s="973"/>
      <c r="VTC205" s="973"/>
      <c r="VTD205" s="973"/>
      <c r="VTE205" s="973"/>
      <c r="VTF205" s="973"/>
      <c r="VTG205" s="973"/>
      <c r="VTH205" s="973"/>
      <c r="VTI205" s="973"/>
      <c r="VTJ205" s="973"/>
      <c r="VTK205" s="973"/>
      <c r="VTL205" s="973"/>
      <c r="VTM205" s="973"/>
      <c r="VTN205" s="973"/>
      <c r="VTO205" s="973"/>
      <c r="VTP205" s="973"/>
      <c r="VTQ205" s="973"/>
      <c r="VTR205" s="973"/>
      <c r="VTS205" s="973"/>
      <c r="VTT205" s="973"/>
      <c r="VTU205" s="973"/>
      <c r="VTV205" s="973"/>
      <c r="VTW205" s="973"/>
      <c r="VTX205" s="973"/>
      <c r="VTY205" s="973"/>
      <c r="VTZ205" s="973"/>
      <c r="VUA205" s="973"/>
      <c r="VUB205" s="973"/>
      <c r="VUC205" s="973"/>
      <c r="VUD205" s="973"/>
      <c r="VUE205" s="973"/>
      <c r="VUF205" s="973"/>
      <c r="VUG205" s="973"/>
      <c r="VUH205" s="973"/>
      <c r="VUI205" s="973"/>
      <c r="VUJ205" s="973"/>
      <c r="VUK205" s="973"/>
      <c r="VUL205" s="973"/>
      <c r="VUM205" s="973"/>
      <c r="VUN205" s="973"/>
      <c r="VUO205" s="973"/>
      <c r="VUP205" s="973"/>
      <c r="VUQ205" s="973"/>
      <c r="VUR205" s="973"/>
      <c r="VUS205" s="973"/>
      <c r="VUT205" s="973"/>
      <c r="VUU205" s="973"/>
      <c r="VUV205" s="973"/>
      <c r="VUW205" s="973"/>
      <c r="VUX205" s="973"/>
      <c r="VUY205" s="973"/>
      <c r="VUZ205" s="973"/>
      <c r="VVA205" s="973"/>
      <c r="VVB205" s="973"/>
      <c r="VVC205" s="973"/>
      <c r="VVD205" s="973"/>
      <c r="VVE205" s="973"/>
      <c r="VVF205" s="973"/>
      <c r="VVG205" s="973"/>
      <c r="VVH205" s="973"/>
      <c r="VVI205" s="973"/>
      <c r="VVJ205" s="973"/>
      <c r="VVK205" s="973"/>
      <c r="VVL205" s="973"/>
      <c r="VVM205" s="973"/>
      <c r="VVN205" s="973"/>
      <c r="VVO205" s="973"/>
      <c r="VVP205" s="973"/>
      <c r="VVQ205" s="973"/>
      <c r="VVR205" s="973"/>
      <c r="VVS205" s="973"/>
      <c r="VVT205" s="973"/>
      <c r="VVU205" s="973"/>
      <c r="VVV205" s="973"/>
      <c r="VVW205" s="973"/>
      <c r="VVX205" s="973"/>
      <c r="VVY205" s="973"/>
      <c r="VVZ205" s="973"/>
      <c r="VWA205" s="973"/>
      <c r="VWB205" s="973"/>
      <c r="VWC205" s="973"/>
      <c r="VWD205" s="973"/>
      <c r="VWE205" s="973"/>
      <c r="VWF205" s="973"/>
      <c r="VWG205" s="973"/>
      <c r="VWH205" s="973"/>
      <c r="VWI205" s="973"/>
      <c r="VWJ205" s="973"/>
      <c r="VWK205" s="973"/>
      <c r="VWL205" s="973"/>
      <c r="VWM205" s="973"/>
      <c r="VWN205" s="973"/>
      <c r="VWO205" s="973"/>
      <c r="VWP205" s="973"/>
      <c r="VWQ205" s="973"/>
      <c r="VWR205" s="973"/>
      <c r="VWS205" s="973"/>
      <c r="VWT205" s="973"/>
      <c r="VWU205" s="973"/>
      <c r="VWV205" s="973"/>
      <c r="VWW205" s="973"/>
      <c r="VWX205" s="973"/>
      <c r="VWY205" s="973"/>
      <c r="VWZ205" s="973"/>
      <c r="VXA205" s="973"/>
      <c r="VXB205" s="973"/>
      <c r="VXC205" s="973"/>
      <c r="VXD205" s="973"/>
      <c r="VXE205" s="973"/>
      <c r="VXF205" s="973"/>
      <c r="VXG205" s="973"/>
      <c r="VXH205" s="973"/>
      <c r="VXI205" s="973"/>
      <c r="VXJ205" s="973"/>
      <c r="VXK205" s="973"/>
      <c r="VXL205" s="973"/>
      <c r="VXM205" s="973"/>
      <c r="VXN205" s="973"/>
      <c r="VXO205" s="973"/>
      <c r="VXP205" s="973"/>
      <c r="VXQ205" s="973"/>
      <c r="VXR205" s="973"/>
      <c r="VXS205" s="973"/>
      <c r="VXT205" s="973"/>
      <c r="VXU205" s="973"/>
      <c r="VXV205" s="973"/>
      <c r="VXW205" s="973"/>
      <c r="VXX205" s="973"/>
      <c r="VXY205" s="973"/>
      <c r="VXZ205" s="973"/>
      <c r="VYA205" s="973"/>
      <c r="VYB205" s="973"/>
      <c r="VYC205" s="973"/>
      <c r="VYD205" s="973"/>
      <c r="VYE205" s="973"/>
      <c r="VYF205" s="973"/>
      <c r="VYG205" s="973"/>
      <c r="VYH205" s="973"/>
      <c r="VYI205" s="973"/>
      <c r="VYJ205" s="973"/>
      <c r="VYK205" s="973"/>
      <c r="VYL205" s="973"/>
      <c r="VYM205" s="973"/>
      <c r="VYN205" s="973"/>
      <c r="VYO205" s="973"/>
      <c r="VYP205" s="973"/>
      <c r="VYQ205" s="973"/>
      <c r="VYR205" s="973"/>
      <c r="VYS205" s="973"/>
      <c r="VYT205" s="973"/>
      <c r="VYU205" s="973"/>
      <c r="VYV205" s="973"/>
      <c r="VYW205" s="973"/>
      <c r="VYX205" s="973"/>
      <c r="VYY205" s="973"/>
      <c r="VYZ205" s="973"/>
      <c r="VZA205" s="973"/>
      <c r="VZB205" s="973"/>
      <c r="VZC205" s="973"/>
      <c r="VZD205" s="973"/>
      <c r="VZE205" s="973"/>
      <c r="VZF205" s="973"/>
      <c r="VZG205" s="973"/>
      <c r="VZH205" s="973"/>
      <c r="VZI205" s="973"/>
      <c r="VZJ205" s="973"/>
      <c r="VZK205" s="973"/>
      <c r="VZL205" s="973"/>
      <c r="VZM205" s="973"/>
      <c r="VZN205" s="973"/>
      <c r="VZO205" s="973"/>
      <c r="VZP205" s="973"/>
      <c r="VZQ205" s="973"/>
      <c r="VZR205" s="973"/>
      <c r="VZS205" s="973"/>
      <c r="VZT205" s="973"/>
      <c r="VZU205" s="973"/>
      <c r="VZV205" s="973"/>
      <c r="VZW205" s="973"/>
      <c r="VZX205" s="973"/>
      <c r="VZY205" s="973"/>
      <c r="VZZ205" s="973"/>
      <c r="WAA205" s="973"/>
      <c r="WAB205" s="973"/>
      <c r="WAC205" s="973"/>
      <c r="WAD205" s="973"/>
      <c r="WAE205" s="973"/>
      <c r="WAF205" s="973"/>
      <c r="WAG205" s="973"/>
      <c r="WAH205" s="973"/>
      <c r="WAI205" s="973"/>
      <c r="WAJ205" s="973"/>
      <c r="WAK205" s="973"/>
      <c r="WAL205" s="973"/>
      <c r="WAM205" s="973"/>
      <c r="WAN205" s="973"/>
      <c r="WAO205" s="973"/>
      <c r="WAP205" s="973"/>
      <c r="WAQ205" s="973"/>
      <c r="WAR205" s="973"/>
      <c r="WAS205" s="973"/>
      <c r="WAT205" s="973"/>
      <c r="WAU205" s="973"/>
      <c r="WAV205" s="973"/>
      <c r="WAW205" s="973"/>
      <c r="WAX205" s="973"/>
      <c r="WAY205" s="973"/>
      <c r="WAZ205" s="973"/>
      <c r="WBA205" s="973"/>
      <c r="WBB205" s="973"/>
      <c r="WBC205" s="973"/>
      <c r="WBD205" s="973"/>
      <c r="WBE205" s="973"/>
      <c r="WBF205" s="973"/>
      <c r="WBG205" s="973"/>
      <c r="WBH205" s="973"/>
      <c r="WBI205" s="973"/>
      <c r="WBJ205" s="973"/>
      <c r="WBK205" s="973"/>
      <c r="WBL205" s="973"/>
      <c r="WBM205" s="973"/>
      <c r="WBN205" s="973"/>
      <c r="WBO205" s="973"/>
      <c r="WBP205" s="973"/>
      <c r="WBQ205" s="973"/>
      <c r="WBR205" s="973"/>
      <c r="WBS205" s="973"/>
      <c r="WBT205" s="973"/>
      <c r="WBU205" s="973"/>
      <c r="WBV205" s="973"/>
      <c r="WBW205" s="973"/>
      <c r="WBX205" s="973"/>
      <c r="WBY205" s="973"/>
      <c r="WBZ205" s="973"/>
      <c r="WCA205" s="973"/>
      <c r="WCB205" s="973"/>
      <c r="WCC205" s="973"/>
      <c r="WCD205" s="973"/>
      <c r="WCE205" s="973"/>
      <c r="WCF205" s="973"/>
      <c r="WCG205" s="973"/>
      <c r="WCH205" s="973"/>
      <c r="WCI205" s="973"/>
      <c r="WCJ205" s="973"/>
      <c r="WCK205" s="973"/>
      <c r="WCL205" s="973"/>
      <c r="WCM205" s="973"/>
      <c r="WCN205" s="973"/>
      <c r="WCO205" s="973"/>
      <c r="WCP205" s="973"/>
      <c r="WCQ205" s="973"/>
      <c r="WCR205" s="973"/>
      <c r="WCS205" s="973"/>
      <c r="WCT205" s="973"/>
      <c r="WCU205" s="973"/>
      <c r="WCV205" s="973"/>
      <c r="WCW205" s="973"/>
      <c r="WCX205" s="973"/>
      <c r="WCY205" s="973"/>
      <c r="WCZ205" s="973"/>
      <c r="WDA205" s="973"/>
      <c r="WDB205" s="973"/>
      <c r="WDC205" s="973"/>
      <c r="WDD205" s="973"/>
      <c r="WDE205" s="973"/>
      <c r="WDF205" s="973"/>
      <c r="WDG205" s="973"/>
      <c r="WDH205" s="973"/>
      <c r="WDI205" s="973"/>
      <c r="WDJ205" s="973"/>
      <c r="WDK205" s="973"/>
      <c r="WDL205" s="973"/>
      <c r="WDM205" s="973"/>
      <c r="WDN205" s="973"/>
      <c r="WDO205" s="973"/>
      <c r="WDP205" s="973"/>
      <c r="WDQ205" s="973"/>
      <c r="WDR205" s="973"/>
      <c r="WDS205" s="973"/>
      <c r="WDT205" s="973"/>
      <c r="WDU205" s="973"/>
      <c r="WDV205" s="973"/>
      <c r="WDW205" s="973"/>
      <c r="WDX205" s="973"/>
      <c r="WDY205" s="973"/>
      <c r="WDZ205" s="973"/>
      <c r="WEA205" s="973"/>
      <c r="WEB205" s="973"/>
      <c r="WEC205" s="973"/>
      <c r="WED205" s="973"/>
      <c r="WEE205" s="973"/>
      <c r="WEF205" s="973"/>
      <c r="WEG205" s="973"/>
      <c r="WEH205" s="973"/>
      <c r="WEI205" s="973"/>
      <c r="WEJ205" s="973"/>
      <c r="WEK205" s="973"/>
      <c r="WEL205" s="973"/>
      <c r="WEM205" s="973"/>
      <c r="WEN205" s="973"/>
      <c r="WEO205" s="973"/>
      <c r="WEP205" s="973"/>
      <c r="WEQ205" s="973"/>
      <c r="WER205" s="973"/>
      <c r="WES205" s="973"/>
      <c r="WET205" s="973"/>
      <c r="WEU205" s="973"/>
      <c r="WEV205" s="973"/>
      <c r="WEW205" s="973"/>
      <c r="WEX205" s="973"/>
      <c r="WEY205" s="973"/>
      <c r="WEZ205" s="973"/>
      <c r="WFA205" s="973"/>
      <c r="WFB205" s="973"/>
      <c r="WFC205" s="973"/>
      <c r="WFD205" s="973"/>
      <c r="WFE205" s="973"/>
      <c r="WFF205" s="973"/>
      <c r="WFG205" s="973"/>
      <c r="WFH205" s="973"/>
      <c r="WFI205" s="973"/>
      <c r="WFJ205" s="973"/>
      <c r="WFK205" s="973"/>
      <c r="WFL205" s="973"/>
      <c r="WFM205" s="973"/>
      <c r="WFN205" s="973"/>
      <c r="WFO205" s="973"/>
      <c r="WFP205" s="973"/>
      <c r="WFQ205" s="973"/>
      <c r="WFR205" s="973"/>
      <c r="WFS205" s="973"/>
      <c r="WFT205" s="973"/>
      <c r="WFU205" s="973"/>
      <c r="WFV205" s="973"/>
      <c r="WFW205" s="973"/>
      <c r="WFX205" s="973"/>
      <c r="WFY205" s="973"/>
      <c r="WFZ205" s="973"/>
      <c r="WGA205" s="973"/>
      <c r="WGB205" s="973"/>
      <c r="WGC205" s="973"/>
      <c r="WGD205" s="973"/>
      <c r="WGE205" s="973"/>
      <c r="WGF205" s="973"/>
      <c r="WGG205" s="973"/>
      <c r="WGH205" s="973"/>
      <c r="WGI205" s="973"/>
      <c r="WGJ205" s="973"/>
      <c r="WGK205" s="973"/>
      <c r="WGL205" s="973"/>
      <c r="WGM205" s="973"/>
      <c r="WGN205" s="973"/>
      <c r="WGO205" s="973"/>
      <c r="WGP205" s="973"/>
      <c r="WGQ205" s="973"/>
      <c r="WGR205" s="973"/>
      <c r="WGS205" s="973"/>
      <c r="WGT205" s="973"/>
      <c r="WGU205" s="973"/>
      <c r="WGV205" s="973"/>
      <c r="WGW205" s="973"/>
      <c r="WGX205" s="973"/>
      <c r="WGY205" s="973"/>
      <c r="WGZ205" s="973"/>
      <c r="WHA205" s="973"/>
      <c r="WHB205" s="973"/>
      <c r="WHC205" s="973"/>
      <c r="WHD205" s="973"/>
      <c r="WHE205" s="973"/>
      <c r="WHF205" s="973"/>
      <c r="WHG205" s="973"/>
      <c r="WHH205" s="973"/>
      <c r="WHI205" s="973"/>
      <c r="WHJ205" s="973"/>
      <c r="WHK205" s="973"/>
      <c r="WHL205" s="973"/>
      <c r="WHM205" s="973"/>
      <c r="WHN205" s="973"/>
      <c r="WHO205" s="973"/>
      <c r="WHP205" s="973"/>
      <c r="WHQ205" s="973"/>
      <c r="WHR205" s="973"/>
      <c r="WHS205" s="973"/>
      <c r="WHT205" s="973"/>
      <c r="WHU205" s="973"/>
      <c r="WHV205" s="973"/>
      <c r="WHW205" s="973"/>
      <c r="WHX205" s="973"/>
      <c r="WHY205" s="973"/>
      <c r="WHZ205" s="973"/>
      <c r="WIA205" s="973"/>
      <c r="WIB205" s="973"/>
      <c r="WIC205" s="973"/>
      <c r="WID205" s="973"/>
      <c r="WIE205" s="973"/>
      <c r="WIF205" s="973"/>
      <c r="WIG205" s="973"/>
      <c r="WIH205" s="973"/>
      <c r="WII205" s="973"/>
      <c r="WIJ205" s="973"/>
      <c r="WIK205" s="973"/>
      <c r="WIL205" s="973"/>
      <c r="WIM205" s="973"/>
      <c r="WIN205" s="973"/>
      <c r="WIO205" s="973"/>
      <c r="WIP205" s="973"/>
      <c r="WIQ205" s="973"/>
      <c r="WIR205" s="973"/>
      <c r="WIS205" s="973"/>
      <c r="WIT205" s="973"/>
      <c r="WIU205" s="973"/>
      <c r="WIV205" s="973"/>
      <c r="WIW205" s="973"/>
      <c r="WIX205" s="973"/>
      <c r="WIY205" s="973"/>
      <c r="WIZ205" s="973"/>
      <c r="WJA205" s="973"/>
      <c r="WJB205" s="973"/>
      <c r="WJC205" s="973"/>
      <c r="WJD205" s="973"/>
      <c r="WJE205" s="973"/>
      <c r="WJF205" s="973"/>
      <c r="WJG205" s="973"/>
      <c r="WJH205" s="973"/>
      <c r="WJI205" s="973"/>
      <c r="WJJ205" s="973"/>
      <c r="WJK205" s="973"/>
      <c r="WJL205" s="973"/>
      <c r="WJM205" s="973"/>
      <c r="WJN205" s="973"/>
      <c r="WJO205" s="973"/>
      <c r="WJP205" s="973"/>
      <c r="WJQ205" s="973"/>
      <c r="WJR205" s="973"/>
      <c r="WJS205" s="973"/>
      <c r="WJT205" s="973"/>
      <c r="WJU205" s="973"/>
      <c r="WJV205" s="973"/>
      <c r="WJW205" s="973"/>
      <c r="WJX205" s="973"/>
      <c r="WJY205" s="973"/>
      <c r="WJZ205" s="973"/>
      <c r="WKA205" s="973"/>
      <c r="WKB205" s="973"/>
      <c r="WKC205" s="973"/>
      <c r="WKD205" s="973"/>
      <c r="WKE205" s="973"/>
      <c r="WKF205" s="973"/>
      <c r="WKG205" s="973"/>
      <c r="WKH205" s="973"/>
      <c r="WKI205" s="973"/>
      <c r="WKJ205" s="973"/>
      <c r="WKK205" s="973"/>
      <c r="WKL205" s="973"/>
      <c r="WKM205" s="973"/>
      <c r="WKN205" s="973"/>
      <c r="WKO205" s="973"/>
      <c r="WKP205" s="973"/>
      <c r="WKQ205" s="973"/>
      <c r="WKR205" s="973"/>
      <c r="WKS205" s="973"/>
      <c r="WKT205" s="973"/>
      <c r="WKU205" s="973"/>
      <c r="WKV205" s="973"/>
      <c r="WKW205" s="973"/>
      <c r="WKX205" s="973"/>
      <c r="WKY205" s="973"/>
      <c r="WKZ205" s="973"/>
      <c r="WLA205" s="973"/>
      <c r="WLB205" s="973"/>
      <c r="WLC205" s="973"/>
      <c r="WLD205" s="973"/>
      <c r="WLE205" s="973"/>
      <c r="WLF205" s="973"/>
      <c r="WLG205" s="973"/>
      <c r="WLH205" s="973"/>
      <c r="WLI205" s="973"/>
      <c r="WLJ205" s="973"/>
      <c r="WLK205" s="973"/>
      <c r="WLL205" s="973"/>
      <c r="WLM205" s="973"/>
      <c r="WLN205" s="973"/>
      <c r="WLO205" s="973"/>
      <c r="WLP205" s="973"/>
      <c r="WLQ205" s="973"/>
      <c r="WLR205" s="973"/>
      <c r="WLS205" s="973"/>
      <c r="WLT205" s="973"/>
      <c r="WLU205" s="973"/>
      <c r="WLV205" s="973"/>
      <c r="WLW205" s="973"/>
      <c r="WLX205" s="973"/>
      <c r="WLY205" s="973"/>
      <c r="WLZ205" s="973"/>
      <c r="WMA205" s="973"/>
      <c r="WMB205" s="973"/>
      <c r="WMC205" s="973"/>
      <c r="WMD205" s="973"/>
      <c r="WME205" s="973"/>
      <c r="WMF205" s="973"/>
      <c r="WMG205" s="973"/>
      <c r="WMH205" s="973"/>
      <c r="WMI205" s="973"/>
      <c r="WMJ205" s="973"/>
      <c r="WMK205" s="973"/>
      <c r="WML205" s="973"/>
      <c r="WMM205" s="973"/>
      <c r="WMN205" s="973"/>
      <c r="WMO205" s="973"/>
      <c r="WMP205" s="973"/>
      <c r="WMQ205" s="973"/>
      <c r="WMR205" s="973"/>
      <c r="WMS205" s="973"/>
      <c r="WMT205" s="973"/>
      <c r="WMU205" s="973"/>
      <c r="WMV205" s="973"/>
      <c r="WMW205" s="973"/>
      <c r="WMX205" s="973"/>
      <c r="WMY205" s="973"/>
      <c r="WMZ205" s="973"/>
      <c r="WNA205" s="973"/>
      <c r="WNB205" s="973"/>
      <c r="WNC205" s="973"/>
      <c r="WND205" s="973"/>
      <c r="WNE205" s="973"/>
      <c r="WNF205" s="973"/>
      <c r="WNG205" s="973"/>
      <c r="WNH205" s="973"/>
      <c r="WNI205" s="973"/>
      <c r="WNJ205" s="973"/>
      <c r="WNK205" s="973"/>
      <c r="WNL205" s="973"/>
      <c r="WNM205" s="973"/>
      <c r="WNN205" s="973"/>
      <c r="WNO205" s="973"/>
      <c r="WNP205" s="973"/>
      <c r="WNQ205" s="973"/>
      <c r="WNR205" s="973"/>
      <c r="WNS205" s="973"/>
      <c r="WNT205" s="973"/>
      <c r="WNU205" s="973"/>
      <c r="WNV205" s="973"/>
      <c r="WNW205" s="973"/>
      <c r="WNX205" s="973"/>
      <c r="WNY205" s="973"/>
      <c r="WNZ205" s="973"/>
      <c r="WOA205" s="973"/>
      <c r="WOB205" s="973"/>
      <c r="WOC205" s="973"/>
      <c r="WOD205" s="973"/>
      <c r="WOE205" s="973"/>
      <c r="WOF205" s="973"/>
      <c r="WOG205" s="973"/>
      <c r="WOH205" s="973"/>
      <c r="WOI205" s="973"/>
      <c r="WOJ205" s="973"/>
      <c r="WOK205" s="973"/>
      <c r="WOL205" s="973"/>
      <c r="WOM205" s="973"/>
      <c r="WON205" s="973"/>
      <c r="WOO205" s="973"/>
      <c r="WOP205" s="973"/>
      <c r="WOQ205" s="973"/>
      <c r="WOR205" s="973"/>
      <c r="WOS205" s="973"/>
      <c r="WOT205" s="973"/>
      <c r="WOU205" s="973"/>
      <c r="WOV205" s="973"/>
      <c r="WOW205" s="973"/>
      <c r="WOX205" s="973"/>
      <c r="WOY205" s="973"/>
      <c r="WOZ205" s="973"/>
      <c r="WPA205" s="973"/>
      <c r="WPB205" s="973"/>
      <c r="WPC205" s="973"/>
      <c r="WPD205" s="973"/>
      <c r="WPE205" s="973"/>
      <c r="WPF205" s="973"/>
      <c r="WPG205" s="973"/>
      <c r="WPH205" s="973"/>
      <c r="WPI205" s="973"/>
      <c r="WPJ205" s="973"/>
      <c r="WPK205" s="973"/>
      <c r="WPL205" s="973"/>
      <c r="WPM205" s="973"/>
      <c r="WPN205" s="973"/>
      <c r="WPO205" s="973"/>
      <c r="WPP205" s="973"/>
      <c r="WPQ205" s="973"/>
      <c r="WPR205" s="973"/>
      <c r="WPS205" s="973"/>
      <c r="WPT205" s="973"/>
      <c r="WPU205" s="973"/>
      <c r="WPV205" s="973"/>
      <c r="WPW205" s="973"/>
      <c r="WPX205" s="973"/>
      <c r="WPY205" s="973"/>
      <c r="WPZ205" s="973"/>
      <c r="WQA205" s="973"/>
      <c r="WQB205" s="973"/>
      <c r="WQC205" s="973"/>
      <c r="WQD205" s="973"/>
      <c r="WQE205" s="973"/>
      <c r="WQF205" s="973"/>
      <c r="WQG205" s="973"/>
      <c r="WQH205" s="973"/>
      <c r="WQI205" s="973"/>
      <c r="WQJ205" s="973"/>
      <c r="WQK205" s="973"/>
      <c r="WQL205" s="973"/>
      <c r="WQM205" s="973"/>
      <c r="WQN205" s="973"/>
      <c r="WQO205" s="973"/>
      <c r="WQP205" s="973"/>
      <c r="WQQ205" s="973"/>
      <c r="WQR205" s="973"/>
      <c r="WQS205" s="973"/>
      <c r="WQT205" s="973"/>
      <c r="WQU205" s="973"/>
      <c r="WQV205" s="973"/>
      <c r="WQW205" s="973"/>
      <c r="WQX205" s="973"/>
      <c r="WQY205" s="973"/>
      <c r="WQZ205" s="973"/>
      <c r="WRA205" s="973"/>
      <c r="WRB205" s="973"/>
      <c r="WRC205" s="973"/>
      <c r="WRD205" s="973"/>
      <c r="WRE205" s="973"/>
      <c r="WRF205" s="973"/>
      <c r="WRG205" s="973"/>
      <c r="WRH205" s="973"/>
      <c r="WRI205" s="973"/>
      <c r="WRJ205" s="973"/>
      <c r="WRK205" s="973"/>
      <c r="WRL205" s="973"/>
      <c r="WRM205" s="973"/>
      <c r="WRN205" s="973"/>
      <c r="WRO205" s="973"/>
      <c r="WRP205" s="973"/>
      <c r="WRQ205" s="973"/>
      <c r="WRR205" s="973"/>
      <c r="WRS205" s="973"/>
      <c r="WRT205" s="973"/>
      <c r="WRU205" s="973"/>
      <c r="WRV205" s="973"/>
      <c r="WRW205" s="973"/>
      <c r="WRX205" s="973"/>
      <c r="WRY205" s="973"/>
      <c r="WRZ205" s="973"/>
      <c r="WSA205" s="973"/>
      <c r="WSB205" s="973"/>
      <c r="WSC205" s="973"/>
      <c r="WSD205" s="973"/>
      <c r="WSE205" s="973"/>
      <c r="WSF205" s="973"/>
      <c r="WSG205" s="973"/>
      <c r="WSH205" s="973"/>
      <c r="WSI205" s="973"/>
      <c r="WSJ205" s="973"/>
      <c r="WSK205" s="973"/>
      <c r="WSL205" s="973"/>
      <c r="WSM205" s="973"/>
      <c r="WSN205" s="973"/>
      <c r="WSO205" s="973"/>
      <c r="WSP205" s="973"/>
      <c r="WSQ205" s="973"/>
      <c r="WSR205" s="973"/>
      <c r="WSS205" s="973"/>
      <c r="WST205" s="973"/>
      <c r="WSU205" s="973"/>
      <c r="WSV205" s="973"/>
      <c r="WSW205" s="973"/>
      <c r="WSX205" s="973"/>
      <c r="WSY205" s="973"/>
      <c r="WSZ205" s="973"/>
      <c r="WTA205" s="973"/>
      <c r="WTB205" s="973"/>
      <c r="WTC205" s="973"/>
      <c r="WTD205" s="973"/>
      <c r="WTE205" s="973"/>
      <c r="WTF205" s="973"/>
      <c r="WTG205" s="973"/>
      <c r="WTH205" s="973"/>
      <c r="WTI205" s="973"/>
      <c r="WTJ205" s="973"/>
      <c r="WTK205" s="973"/>
      <c r="WTL205" s="973"/>
      <c r="WTM205" s="973"/>
      <c r="WTN205" s="973"/>
      <c r="WTO205" s="973"/>
      <c r="WTP205" s="973"/>
      <c r="WTQ205" s="973"/>
      <c r="WTR205" s="973"/>
      <c r="WTS205" s="973"/>
      <c r="WTT205" s="973"/>
      <c r="WTU205" s="973"/>
      <c r="WTV205" s="973"/>
      <c r="WTW205" s="973"/>
      <c r="WTX205" s="973"/>
      <c r="WTY205" s="973"/>
      <c r="WTZ205" s="973"/>
      <c r="WUA205" s="973"/>
      <c r="WUB205" s="973"/>
      <c r="WUC205" s="973"/>
      <c r="WUD205" s="973"/>
      <c r="WUE205" s="973"/>
      <c r="WUF205" s="973"/>
      <c r="WUG205" s="973"/>
      <c r="WUH205" s="973"/>
      <c r="WUI205" s="973"/>
      <c r="WUJ205" s="973"/>
      <c r="WUK205" s="973"/>
      <c r="WUL205" s="973"/>
      <c r="WUM205" s="973"/>
      <c r="WUN205" s="973"/>
      <c r="WUO205" s="973"/>
      <c r="WUP205" s="973"/>
      <c r="WUQ205" s="973"/>
      <c r="WUR205" s="973"/>
      <c r="WUS205" s="973"/>
      <c r="WUT205" s="973"/>
      <c r="WUU205" s="973"/>
      <c r="WUV205" s="973"/>
      <c r="WUW205" s="973"/>
      <c r="WUX205" s="973"/>
      <c r="WUY205" s="973"/>
      <c r="WUZ205" s="973"/>
      <c r="WVA205" s="973"/>
      <c r="WVB205" s="973"/>
      <c r="WVC205" s="973"/>
      <c r="WVD205" s="973"/>
      <c r="WVE205" s="973"/>
      <c r="WVF205" s="973"/>
      <c r="WVG205" s="973"/>
      <c r="WVH205" s="973"/>
      <c r="WVI205" s="973"/>
      <c r="WVJ205" s="973"/>
      <c r="WVK205" s="973"/>
      <c r="WVL205" s="973"/>
      <c r="WVM205" s="973"/>
      <c r="WVN205" s="973"/>
      <c r="WVO205" s="973"/>
      <c r="WVP205" s="973"/>
      <c r="WVQ205" s="973"/>
      <c r="WVR205" s="973"/>
      <c r="WVS205" s="973"/>
      <c r="WVT205" s="973"/>
      <c r="WVU205" s="973"/>
      <c r="WVV205" s="973"/>
      <c r="WVW205" s="973"/>
      <c r="WVX205" s="973"/>
      <c r="WVY205" s="973"/>
      <c r="WVZ205" s="973"/>
      <c r="WWA205" s="973"/>
      <c r="WWB205" s="973"/>
      <c r="WWC205" s="973"/>
      <c r="WWD205" s="973"/>
      <c r="WWE205" s="973"/>
      <c r="WWF205" s="973"/>
      <c r="WWG205" s="973"/>
      <c r="WWH205" s="973"/>
      <c r="WWI205" s="973"/>
      <c r="WWJ205" s="973"/>
      <c r="WWK205" s="973"/>
      <c r="WWL205" s="973"/>
      <c r="WWM205" s="973"/>
      <c r="WWN205" s="973"/>
      <c r="WWO205" s="973"/>
      <c r="WWP205" s="973"/>
      <c r="WWQ205" s="973"/>
      <c r="WWR205" s="973"/>
      <c r="WWS205" s="973"/>
      <c r="WWT205" s="973"/>
      <c r="WWU205" s="973"/>
      <c r="WWV205" s="973"/>
      <c r="WWW205" s="973"/>
      <c r="WWX205" s="973"/>
      <c r="WWY205" s="973"/>
      <c r="WWZ205" s="973"/>
      <c r="WXA205" s="973"/>
      <c r="WXB205" s="973"/>
      <c r="WXC205" s="973"/>
      <c r="WXD205" s="973"/>
      <c r="WXE205" s="973"/>
      <c r="WXF205" s="973"/>
      <c r="WXG205" s="973"/>
      <c r="WXH205" s="973"/>
      <c r="WXI205" s="973"/>
      <c r="WXJ205" s="973"/>
      <c r="WXK205" s="973"/>
      <c r="WXL205" s="973"/>
      <c r="WXM205" s="973"/>
      <c r="WXN205" s="973"/>
      <c r="WXO205" s="973"/>
      <c r="WXP205" s="973"/>
      <c r="WXQ205" s="973"/>
      <c r="WXR205" s="973"/>
      <c r="WXS205" s="973"/>
      <c r="WXT205" s="973"/>
      <c r="WXU205" s="973"/>
      <c r="WXV205" s="973"/>
      <c r="WXW205" s="973"/>
      <c r="WXX205" s="973"/>
      <c r="WXY205" s="973"/>
      <c r="WXZ205" s="973"/>
      <c r="WYA205" s="973"/>
      <c r="WYB205" s="973"/>
      <c r="WYC205" s="973"/>
      <c r="WYD205" s="973"/>
      <c r="WYE205" s="973"/>
      <c r="WYF205" s="973"/>
      <c r="WYG205" s="973"/>
      <c r="WYH205" s="973"/>
      <c r="WYI205" s="973"/>
      <c r="WYJ205" s="973"/>
      <c r="WYK205" s="973"/>
      <c r="WYL205" s="973"/>
      <c r="WYM205" s="973"/>
      <c r="WYN205" s="973"/>
      <c r="WYO205" s="973"/>
      <c r="WYP205" s="973"/>
      <c r="WYQ205" s="973"/>
      <c r="WYR205" s="973"/>
      <c r="WYS205" s="973"/>
      <c r="WYT205" s="973"/>
      <c r="WYU205" s="973"/>
      <c r="WYV205" s="973"/>
      <c r="WYW205" s="973"/>
      <c r="WYX205" s="973"/>
      <c r="WYY205" s="973"/>
      <c r="WYZ205" s="973"/>
      <c r="WZA205" s="973"/>
      <c r="WZB205" s="973"/>
      <c r="WZC205" s="973"/>
      <c r="WZD205" s="973"/>
      <c r="WZE205" s="973"/>
      <c r="WZF205" s="973"/>
      <c r="WZG205" s="973"/>
      <c r="WZH205" s="973"/>
      <c r="WZI205" s="973"/>
      <c r="WZJ205" s="973"/>
      <c r="WZK205" s="973"/>
      <c r="WZL205" s="973"/>
      <c r="WZM205" s="973"/>
      <c r="WZN205" s="973"/>
      <c r="WZO205" s="973"/>
      <c r="WZP205" s="973"/>
      <c r="WZQ205" s="973"/>
      <c r="WZR205" s="973"/>
      <c r="WZS205" s="973"/>
      <c r="WZT205" s="973"/>
      <c r="WZU205" s="973"/>
      <c r="WZV205" s="973"/>
      <c r="WZW205" s="973"/>
      <c r="WZX205" s="973"/>
      <c r="WZY205" s="973"/>
      <c r="WZZ205" s="973"/>
      <c r="XAA205" s="973"/>
      <c r="XAB205" s="973"/>
      <c r="XAC205" s="973"/>
      <c r="XAD205" s="973"/>
      <c r="XAE205" s="973"/>
      <c r="XAF205" s="973"/>
      <c r="XAG205" s="973"/>
      <c r="XAH205" s="973"/>
      <c r="XAI205" s="973"/>
      <c r="XAJ205" s="973"/>
      <c r="XAK205" s="973"/>
      <c r="XAL205" s="973"/>
      <c r="XAM205" s="973"/>
      <c r="XAN205" s="973"/>
      <c r="XAO205" s="973"/>
      <c r="XAP205" s="973"/>
      <c r="XAQ205" s="973"/>
      <c r="XAR205" s="973"/>
      <c r="XAS205" s="973"/>
      <c r="XAT205" s="973"/>
      <c r="XAU205" s="973"/>
      <c r="XAV205" s="973"/>
      <c r="XAW205" s="973"/>
      <c r="XAX205" s="973"/>
      <c r="XAY205" s="973"/>
      <c r="XAZ205" s="973"/>
      <c r="XBA205" s="973"/>
      <c r="XBB205" s="973"/>
      <c r="XBC205" s="973"/>
      <c r="XBD205" s="973"/>
      <c r="XBE205" s="973"/>
      <c r="XBF205" s="973"/>
      <c r="XBG205" s="973"/>
      <c r="XBH205" s="973"/>
      <c r="XBI205" s="973"/>
      <c r="XBJ205" s="973"/>
      <c r="XBK205" s="973"/>
      <c r="XBL205" s="973"/>
      <c r="XBM205" s="973"/>
      <c r="XBN205" s="973"/>
      <c r="XBO205" s="973"/>
      <c r="XBP205" s="973"/>
      <c r="XBQ205" s="973"/>
      <c r="XBR205" s="973"/>
      <c r="XBS205" s="973"/>
      <c r="XBT205" s="973"/>
      <c r="XBU205" s="973"/>
      <c r="XBV205" s="973"/>
      <c r="XBW205" s="973"/>
      <c r="XBX205" s="973"/>
      <c r="XBY205" s="973"/>
      <c r="XBZ205" s="973"/>
      <c r="XCA205" s="973"/>
      <c r="XCB205" s="973"/>
      <c r="XCC205" s="973"/>
      <c r="XCD205" s="973"/>
      <c r="XCE205" s="973"/>
      <c r="XCF205" s="973"/>
      <c r="XCG205" s="973"/>
      <c r="XCH205" s="973"/>
      <c r="XCI205" s="973"/>
      <c r="XCJ205" s="973"/>
      <c r="XCK205" s="973"/>
      <c r="XCL205" s="973"/>
      <c r="XCM205" s="973"/>
      <c r="XCN205" s="973"/>
      <c r="XCO205" s="973"/>
      <c r="XCP205" s="973"/>
      <c r="XCQ205" s="973"/>
      <c r="XCR205" s="973"/>
      <c r="XCS205" s="973"/>
      <c r="XCT205" s="973"/>
      <c r="XCU205" s="973"/>
      <c r="XCV205" s="973"/>
      <c r="XCW205" s="973"/>
      <c r="XCX205" s="973"/>
      <c r="XCY205" s="973"/>
      <c r="XCZ205" s="973"/>
      <c r="XDA205" s="973"/>
      <c r="XDB205" s="973"/>
      <c r="XDC205" s="973"/>
      <c r="XDD205" s="973"/>
      <c r="XDE205" s="973"/>
      <c r="XDF205" s="973"/>
      <c r="XDG205" s="973"/>
      <c r="XDH205" s="973"/>
      <c r="XDI205" s="973"/>
      <c r="XDJ205" s="973"/>
      <c r="XDK205" s="973"/>
      <c r="XDL205" s="973"/>
      <c r="XDM205" s="973"/>
      <c r="XDN205" s="973"/>
      <c r="XDO205" s="973"/>
      <c r="XDP205" s="973"/>
      <c r="XDQ205" s="973"/>
      <c r="XDR205" s="973"/>
      <c r="XDS205" s="973"/>
      <c r="XDT205" s="973"/>
      <c r="XDU205" s="973"/>
      <c r="XDV205" s="973"/>
      <c r="XDW205" s="973"/>
      <c r="XDX205" s="973"/>
      <c r="XDY205" s="973"/>
      <c r="XDZ205" s="973"/>
      <c r="XEA205" s="973"/>
      <c r="XEB205" s="973"/>
      <c r="XEC205" s="973"/>
      <c r="XED205" s="973"/>
      <c r="XEE205" s="973"/>
      <c r="XEF205" s="973"/>
      <c r="XEG205" s="973"/>
      <c r="XEH205" s="973"/>
      <c r="XEI205" s="973"/>
      <c r="XEJ205" s="973"/>
      <c r="XEK205" s="973"/>
      <c r="XEL205" s="973"/>
      <c r="XEM205" s="973"/>
      <c r="XEN205" s="973"/>
      <c r="XEO205" s="973"/>
      <c r="XEP205" s="973"/>
      <c r="XEQ205" s="973"/>
      <c r="XER205" s="973"/>
      <c r="XES205" s="973"/>
      <c r="XET205" s="973"/>
      <c r="XEU205" s="973"/>
      <c r="XEV205" s="973"/>
      <c r="XEW205" s="973"/>
      <c r="XEX205" s="973"/>
      <c r="XEY205" s="973"/>
      <c r="XEZ205" s="973"/>
      <c r="XFA205" s="973"/>
      <c r="XFB205" s="973"/>
      <c r="XFC205" s="973"/>
      <c r="XFD205" s="973"/>
    </row>
    <row r="206" spans="1:16384" x14ac:dyDescent="0.25">
      <c r="A206" s="984" t="s">
        <v>263</v>
      </c>
      <c r="B206" s="977"/>
      <c r="C206" s="972"/>
      <c r="D206" s="972"/>
      <c r="E206" s="972"/>
      <c r="F206" s="972"/>
      <c r="G206" s="972"/>
      <c r="H206" s="972"/>
      <c r="I206" s="972"/>
      <c r="J206" s="972"/>
      <c r="K206" s="985"/>
      <c r="L206" s="985"/>
      <c r="M206" s="985"/>
      <c r="N206" s="985"/>
      <c r="O206" s="972"/>
      <c r="P206" s="972"/>
      <c r="Q206" s="972"/>
      <c r="R206" s="972"/>
      <c r="S206" s="1160"/>
      <c r="T206" s="1122"/>
      <c r="U206" s="1122"/>
      <c r="V206" s="1122"/>
      <c r="W206" s="1122"/>
      <c r="X206" s="1122"/>
      <c r="Y206" s="1122"/>
      <c r="Z206" s="1122"/>
      <c r="AA206" s="1122"/>
      <c r="AB206" s="1122"/>
      <c r="AC206" s="1122"/>
      <c r="AD206" s="1122"/>
      <c r="AE206" s="1122"/>
      <c r="AF206" s="1170"/>
      <c r="AG206" s="1170"/>
      <c r="AH206" s="1170"/>
      <c r="AI206" s="1170"/>
      <c r="AJ206" s="1170"/>
      <c r="AK206" s="1091"/>
      <c r="AL206" s="973"/>
      <c r="AM206" s="973"/>
      <c r="AN206" s="973"/>
      <c r="AO206" s="973"/>
      <c r="AP206" s="973"/>
      <c r="AQ206" s="973"/>
      <c r="AR206" s="973"/>
      <c r="AS206" s="973"/>
      <c r="AT206" s="973"/>
      <c r="AU206" s="973"/>
      <c r="AV206" s="973"/>
      <c r="AW206" s="973"/>
      <c r="AX206" s="973"/>
      <c r="AY206" s="973"/>
      <c r="AZ206" s="973"/>
      <c r="BA206" s="973"/>
      <c r="BB206" s="973"/>
      <c r="BC206" s="973"/>
      <c r="BD206" s="973"/>
      <c r="BE206" s="973"/>
      <c r="BF206" s="973"/>
      <c r="BG206" s="973"/>
      <c r="BH206" s="973"/>
      <c r="BI206" s="973"/>
      <c r="BJ206" s="973"/>
      <c r="BK206" s="973"/>
      <c r="BL206" s="973"/>
      <c r="BM206" s="973"/>
      <c r="BN206" s="973"/>
      <c r="BO206" s="973"/>
      <c r="BP206" s="973"/>
      <c r="BQ206" s="973"/>
      <c r="BR206" s="973"/>
      <c r="BS206" s="973"/>
      <c r="BT206" s="973"/>
      <c r="BU206" s="973"/>
      <c r="BV206" s="973"/>
      <c r="BW206" s="973"/>
      <c r="BX206" s="973"/>
      <c r="BY206" s="973"/>
      <c r="BZ206" s="973"/>
      <c r="CA206" s="973"/>
      <c r="CB206" s="973"/>
      <c r="CC206" s="973"/>
      <c r="CD206" s="973"/>
      <c r="CE206" s="973"/>
      <c r="CF206" s="973"/>
      <c r="CG206" s="973"/>
      <c r="CH206" s="973"/>
      <c r="CI206" s="973"/>
      <c r="CJ206" s="973"/>
      <c r="CK206" s="973"/>
      <c r="CL206" s="973"/>
      <c r="CM206" s="973"/>
      <c r="CN206" s="973"/>
      <c r="CO206" s="973"/>
      <c r="CP206" s="973"/>
      <c r="CQ206" s="973"/>
      <c r="CR206" s="973"/>
      <c r="CS206" s="973"/>
      <c r="CT206" s="973"/>
      <c r="CU206" s="973"/>
      <c r="CV206" s="973"/>
      <c r="CW206" s="973"/>
      <c r="CX206" s="973"/>
      <c r="CY206" s="973"/>
      <c r="CZ206" s="973"/>
      <c r="DA206" s="973"/>
      <c r="DB206" s="973"/>
      <c r="DC206" s="973"/>
      <c r="DD206" s="973"/>
      <c r="DE206" s="973"/>
      <c r="DF206" s="973"/>
      <c r="DG206" s="973"/>
      <c r="DH206" s="973"/>
      <c r="DI206" s="973"/>
      <c r="DJ206" s="973"/>
      <c r="DK206" s="973"/>
      <c r="DL206" s="973"/>
      <c r="DM206" s="973"/>
      <c r="DN206" s="973"/>
      <c r="DO206" s="973"/>
      <c r="DP206" s="973"/>
      <c r="DQ206" s="973"/>
      <c r="DR206" s="973"/>
      <c r="DS206" s="973"/>
      <c r="DT206" s="973"/>
      <c r="DU206" s="973"/>
      <c r="DV206" s="973"/>
      <c r="DW206" s="973"/>
      <c r="DX206" s="973"/>
      <c r="DY206" s="973"/>
      <c r="DZ206" s="973"/>
      <c r="EA206" s="973"/>
      <c r="EB206" s="973"/>
      <c r="EC206" s="973"/>
      <c r="ED206" s="973"/>
      <c r="EE206" s="973"/>
      <c r="EF206" s="973"/>
      <c r="EG206" s="973"/>
      <c r="EH206" s="973"/>
      <c r="EI206" s="973"/>
      <c r="EJ206" s="973"/>
      <c r="EK206" s="973"/>
      <c r="EL206" s="973"/>
      <c r="EM206" s="973"/>
      <c r="EN206" s="973"/>
      <c r="EO206" s="973"/>
      <c r="EP206" s="973"/>
      <c r="EQ206" s="973"/>
      <c r="ER206" s="973"/>
      <c r="ES206" s="973"/>
      <c r="ET206" s="973"/>
      <c r="EU206" s="973"/>
      <c r="EV206" s="973"/>
      <c r="EW206" s="973"/>
      <c r="EX206" s="973"/>
      <c r="EY206" s="973"/>
      <c r="EZ206" s="973"/>
      <c r="FA206" s="973"/>
      <c r="FB206" s="973"/>
      <c r="FC206" s="973"/>
      <c r="FD206" s="973"/>
      <c r="FE206" s="973"/>
      <c r="FF206" s="973"/>
      <c r="FG206" s="973"/>
      <c r="FH206" s="973"/>
      <c r="FI206" s="973"/>
      <c r="FJ206" s="973"/>
      <c r="FK206" s="973"/>
      <c r="FL206" s="973"/>
      <c r="FM206" s="973"/>
      <c r="FN206" s="973"/>
      <c r="FO206" s="973"/>
      <c r="FP206" s="973"/>
      <c r="FQ206" s="973"/>
      <c r="FR206" s="973"/>
      <c r="FS206" s="973"/>
      <c r="FT206" s="973"/>
      <c r="FU206" s="973"/>
      <c r="FV206" s="973"/>
      <c r="FW206" s="973"/>
      <c r="FX206" s="973"/>
      <c r="FY206" s="973"/>
      <c r="FZ206" s="973"/>
      <c r="GA206" s="973"/>
      <c r="GB206" s="973"/>
      <c r="GC206" s="973"/>
      <c r="GD206" s="973"/>
      <c r="GE206" s="973"/>
      <c r="GF206" s="973"/>
      <c r="GG206" s="973"/>
      <c r="GH206" s="973"/>
      <c r="GI206" s="973"/>
      <c r="GJ206" s="973"/>
      <c r="GK206" s="973"/>
      <c r="GL206" s="973"/>
      <c r="GM206" s="973"/>
      <c r="GN206" s="973"/>
      <c r="GO206" s="973"/>
      <c r="GP206" s="973"/>
      <c r="GQ206" s="973"/>
      <c r="GR206" s="973"/>
      <c r="GS206" s="973"/>
      <c r="GT206" s="973"/>
      <c r="GU206" s="973"/>
      <c r="GV206" s="973"/>
      <c r="GW206" s="973"/>
      <c r="GX206" s="973"/>
      <c r="GY206" s="973"/>
      <c r="GZ206" s="973"/>
      <c r="HA206" s="973"/>
      <c r="HB206" s="973"/>
      <c r="HC206" s="973"/>
      <c r="HD206" s="973"/>
      <c r="HE206" s="973"/>
      <c r="HF206" s="973"/>
      <c r="HG206" s="973"/>
      <c r="HH206" s="973"/>
      <c r="HI206" s="973"/>
      <c r="HJ206" s="973"/>
      <c r="HK206" s="973"/>
      <c r="HL206" s="973"/>
      <c r="HM206" s="973"/>
      <c r="HN206" s="973"/>
      <c r="HO206" s="973"/>
      <c r="HP206" s="973"/>
      <c r="HQ206" s="973"/>
      <c r="HR206" s="973"/>
      <c r="HS206" s="973"/>
      <c r="HT206" s="973"/>
      <c r="HU206" s="973"/>
      <c r="HV206" s="973"/>
      <c r="HW206" s="973"/>
      <c r="HX206" s="973"/>
      <c r="HY206" s="973"/>
      <c r="HZ206" s="973"/>
      <c r="IA206" s="973"/>
      <c r="IB206" s="973"/>
      <c r="IC206" s="973"/>
      <c r="ID206" s="973"/>
      <c r="IE206" s="973"/>
      <c r="IF206" s="973"/>
      <c r="IG206" s="973"/>
      <c r="IH206" s="973"/>
      <c r="II206" s="973"/>
      <c r="IJ206" s="973"/>
      <c r="IK206" s="973"/>
      <c r="IL206" s="973"/>
      <c r="IM206" s="973"/>
      <c r="IN206" s="973"/>
      <c r="IO206" s="973"/>
      <c r="IP206" s="973"/>
      <c r="IQ206" s="973"/>
      <c r="IR206" s="973"/>
      <c r="IS206" s="973"/>
      <c r="IT206" s="973"/>
      <c r="IU206" s="973"/>
      <c r="IV206" s="973"/>
      <c r="IW206" s="973"/>
      <c r="IX206" s="973"/>
      <c r="IY206" s="973"/>
      <c r="IZ206" s="973"/>
      <c r="JA206" s="973"/>
      <c r="JB206" s="973"/>
      <c r="JC206" s="973"/>
      <c r="JD206" s="973"/>
      <c r="JE206" s="973"/>
      <c r="JF206" s="973"/>
      <c r="JG206" s="973"/>
      <c r="JH206" s="973"/>
      <c r="JI206" s="973"/>
      <c r="JJ206" s="973"/>
      <c r="JK206" s="973"/>
      <c r="JL206" s="973"/>
      <c r="JM206" s="973"/>
      <c r="JN206" s="973"/>
      <c r="JO206" s="973"/>
      <c r="JP206" s="973"/>
      <c r="JQ206" s="973"/>
      <c r="JR206" s="973"/>
      <c r="JS206" s="973"/>
      <c r="JT206" s="973"/>
      <c r="JU206" s="973"/>
      <c r="JV206" s="973"/>
      <c r="JW206" s="973"/>
      <c r="JX206" s="973"/>
      <c r="JY206" s="973"/>
      <c r="JZ206" s="973"/>
      <c r="KA206" s="973"/>
      <c r="KB206" s="973"/>
      <c r="KC206" s="973"/>
      <c r="KD206" s="973"/>
      <c r="KE206" s="973"/>
      <c r="KF206" s="973"/>
      <c r="KG206" s="973"/>
      <c r="KH206" s="973"/>
      <c r="KI206" s="973"/>
      <c r="KJ206" s="973"/>
      <c r="KK206" s="973"/>
      <c r="KL206" s="973"/>
      <c r="KM206" s="973"/>
      <c r="KN206" s="973"/>
      <c r="KO206" s="973"/>
      <c r="KP206" s="973"/>
      <c r="KQ206" s="973"/>
      <c r="KR206" s="973"/>
      <c r="KS206" s="973"/>
      <c r="KT206" s="973"/>
      <c r="KU206" s="973"/>
      <c r="KV206" s="973"/>
      <c r="KW206" s="973"/>
      <c r="KX206" s="973"/>
      <c r="KY206" s="973"/>
      <c r="KZ206" s="973"/>
      <c r="LA206" s="973"/>
      <c r="LB206" s="973"/>
      <c r="LC206" s="973"/>
      <c r="LD206" s="973"/>
      <c r="LE206" s="973"/>
      <c r="LF206" s="973"/>
      <c r="LG206" s="973"/>
      <c r="LH206" s="973"/>
      <c r="LI206" s="973"/>
      <c r="LJ206" s="973"/>
      <c r="LK206" s="973"/>
      <c r="LL206" s="973"/>
      <c r="LM206" s="973"/>
      <c r="LN206" s="973"/>
      <c r="LO206" s="973"/>
      <c r="LP206" s="973"/>
      <c r="LQ206" s="973"/>
      <c r="LR206" s="973"/>
      <c r="LS206" s="973"/>
      <c r="LT206" s="973"/>
      <c r="LU206" s="973"/>
      <c r="LV206" s="973"/>
      <c r="LW206" s="973"/>
      <c r="LX206" s="973"/>
      <c r="LY206" s="973"/>
      <c r="LZ206" s="973"/>
      <c r="MA206" s="973"/>
      <c r="MB206" s="973"/>
      <c r="MC206" s="973"/>
      <c r="MD206" s="973"/>
      <c r="ME206" s="973"/>
      <c r="MF206" s="973"/>
      <c r="MG206" s="973"/>
      <c r="MH206" s="973"/>
      <c r="MI206" s="973"/>
      <c r="MJ206" s="973"/>
      <c r="MK206" s="973"/>
      <c r="ML206" s="973"/>
      <c r="MM206" s="973"/>
      <c r="MN206" s="973"/>
      <c r="MO206" s="973"/>
      <c r="MP206" s="973"/>
      <c r="MQ206" s="973"/>
      <c r="MR206" s="973"/>
      <c r="MS206" s="973"/>
      <c r="MT206" s="973"/>
      <c r="MU206" s="973"/>
      <c r="MV206" s="973"/>
      <c r="MW206" s="973"/>
      <c r="MX206" s="973"/>
      <c r="MY206" s="973"/>
      <c r="MZ206" s="973"/>
      <c r="NA206" s="973"/>
      <c r="NB206" s="973"/>
      <c r="NC206" s="973"/>
      <c r="ND206" s="973"/>
      <c r="NE206" s="973"/>
      <c r="NF206" s="973"/>
      <c r="NG206" s="973"/>
      <c r="NH206" s="973"/>
      <c r="NI206" s="973"/>
      <c r="NJ206" s="973"/>
      <c r="NK206" s="973"/>
      <c r="NL206" s="973"/>
      <c r="NM206" s="973"/>
      <c r="NN206" s="973"/>
      <c r="NO206" s="973"/>
      <c r="NP206" s="973"/>
      <c r="NQ206" s="973"/>
      <c r="NR206" s="973"/>
      <c r="NS206" s="973"/>
      <c r="NT206" s="973"/>
      <c r="NU206" s="973"/>
      <c r="NV206" s="973"/>
      <c r="NW206" s="973"/>
      <c r="NX206" s="973"/>
      <c r="NY206" s="973"/>
      <c r="NZ206" s="973"/>
      <c r="OA206" s="973"/>
      <c r="OB206" s="973"/>
      <c r="OC206" s="973"/>
      <c r="OD206" s="973"/>
      <c r="OE206" s="973"/>
      <c r="OF206" s="973"/>
      <c r="OG206" s="973"/>
      <c r="OH206" s="973"/>
      <c r="OI206" s="973"/>
      <c r="OJ206" s="973"/>
      <c r="OK206" s="973"/>
      <c r="OL206" s="973"/>
      <c r="OM206" s="973"/>
      <c r="ON206" s="973"/>
      <c r="OO206" s="973"/>
      <c r="OP206" s="973"/>
      <c r="OQ206" s="973"/>
      <c r="OR206" s="973"/>
      <c r="OS206" s="973"/>
      <c r="OT206" s="973"/>
      <c r="OU206" s="973"/>
      <c r="OV206" s="973"/>
      <c r="OW206" s="973"/>
      <c r="OX206" s="973"/>
      <c r="OY206" s="973"/>
      <c r="OZ206" s="973"/>
      <c r="PA206" s="973"/>
      <c r="PB206" s="973"/>
      <c r="PC206" s="973"/>
      <c r="PD206" s="973"/>
      <c r="PE206" s="973"/>
      <c r="PF206" s="973"/>
      <c r="PG206" s="973"/>
      <c r="PH206" s="973"/>
      <c r="PI206" s="973"/>
      <c r="PJ206" s="973"/>
      <c r="PK206" s="973"/>
      <c r="PL206" s="973"/>
      <c r="PM206" s="973"/>
      <c r="PN206" s="973"/>
      <c r="PO206" s="973"/>
      <c r="PP206" s="973"/>
      <c r="PQ206" s="973"/>
      <c r="PR206" s="973"/>
      <c r="PS206" s="973"/>
      <c r="PT206" s="973"/>
      <c r="PU206" s="973"/>
      <c r="PV206" s="973"/>
      <c r="PW206" s="973"/>
      <c r="PX206" s="973"/>
      <c r="PY206" s="973"/>
      <c r="PZ206" s="973"/>
      <c r="QA206" s="973"/>
      <c r="QB206" s="973"/>
      <c r="QC206" s="973"/>
      <c r="QD206" s="973"/>
      <c r="QE206" s="973"/>
      <c r="QF206" s="973"/>
      <c r="QG206" s="973"/>
      <c r="QH206" s="973"/>
      <c r="QI206" s="973"/>
      <c r="QJ206" s="973"/>
      <c r="QK206" s="973"/>
      <c r="QL206" s="973"/>
      <c r="QM206" s="973"/>
      <c r="QN206" s="973"/>
      <c r="QO206" s="973"/>
      <c r="QP206" s="973"/>
      <c r="QQ206" s="973"/>
      <c r="QR206" s="973"/>
      <c r="QS206" s="973"/>
      <c r="QT206" s="973"/>
      <c r="QU206" s="973"/>
      <c r="QV206" s="973"/>
      <c r="QW206" s="973"/>
      <c r="QX206" s="973"/>
      <c r="QY206" s="973"/>
      <c r="QZ206" s="973"/>
      <c r="RA206" s="973"/>
      <c r="RB206" s="973"/>
      <c r="RC206" s="973"/>
      <c r="RD206" s="973"/>
      <c r="RE206" s="973"/>
      <c r="RF206" s="973"/>
      <c r="RG206" s="973"/>
      <c r="RH206" s="973"/>
      <c r="RI206" s="973"/>
      <c r="RJ206" s="973"/>
      <c r="RK206" s="973"/>
      <c r="RL206" s="973"/>
      <c r="RM206" s="973"/>
      <c r="RN206" s="973"/>
      <c r="RO206" s="973"/>
      <c r="RP206" s="973"/>
      <c r="RQ206" s="973"/>
      <c r="RR206" s="973"/>
      <c r="RS206" s="973"/>
      <c r="RT206" s="973"/>
      <c r="RU206" s="973"/>
      <c r="RV206" s="973"/>
      <c r="RW206" s="973"/>
      <c r="RX206" s="973"/>
      <c r="RY206" s="973"/>
      <c r="RZ206" s="973"/>
      <c r="SA206" s="973"/>
      <c r="SB206" s="973"/>
      <c r="SC206" s="973"/>
      <c r="SD206" s="973"/>
      <c r="SE206" s="973"/>
      <c r="SF206" s="973"/>
      <c r="SG206" s="973"/>
      <c r="SH206" s="973"/>
      <c r="SI206" s="973"/>
      <c r="SJ206" s="973"/>
      <c r="SK206" s="973"/>
      <c r="SL206" s="973"/>
      <c r="SM206" s="973"/>
      <c r="SN206" s="973"/>
      <c r="SO206" s="973"/>
      <c r="SP206" s="973"/>
      <c r="SQ206" s="973"/>
      <c r="SR206" s="973"/>
      <c r="SS206" s="973"/>
      <c r="ST206" s="973"/>
      <c r="SU206" s="973"/>
      <c r="SV206" s="973"/>
      <c r="SW206" s="973"/>
      <c r="SX206" s="973"/>
      <c r="SY206" s="973"/>
      <c r="SZ206" s="973"/>
      <c r="TA206" s="973"/>
      <c r="TB206" s="973"/>
      <c r="TC206" s="973"/>
      <c r="TD206" s="973"/>
      <c r="TE206" s="973"/>
      <c r="TF206" s="973"/>
      <c r="TG206" s="973"/>
      <c r="TH206" s="973"/>
      <c r="TI206" s="973"/>
      <c r="TJ206" s="973"/>
      <c r="TK206" s="973"/>
      <c r="TL206" s="973"/>
      <c r="TM206" s="973"/>
      <c r="TN206" s="973"/>
      <c r="TO206" s="973"/>
      <c r="TP206" s="973"/>
      <c r="TQ206" s="973"/>
      <c r="TR206" s="973"/>
      <c r="TS206" s="973"/>
      <c r="TT206" s="973"/>
      <c r="TU206" s="973"/>
      <c r="TV206" s="973"/>
      <c r="TW206" s="973"/>
      <c r="TX206" s="973"/>
      <c r="TY206" s="973"/>
      <c r="TZ206" s="973"/>
      <c r="UA206" s="973"/>
      <c r="UB206" s="973"/>
      <c r="UC206" s="973"/>
      <c r="UD206" s="973"/>
      <c r="UE206" s="973"/>
      <c r="UF206" s="973"/>
      <c r="UG206" s="973"/>
      <c r="UH206" s="973"/>
      <c r="UI206" s="973"/>
      <c r="UJ206" s="973"/>
      <c r="UK206" s="973"/>
      <c r="UL206" s="973"/>
      <c r="UM206" s="973"/>
      <c r="UN206" s="973"/>
      <c r="UO206" s="973"/>
      <c r="UP206" s="973"/>
      <c r="UQ206" s="973"/>
      <c r="UR206" s="973"/>
      <c r="US206" s="973"/>
      <c r="UT206" s="973"/>
      <c r="UU206" s="973"/>
      <c r="UV206" s="973"/>
      <c r="UW206" s="973"/>
      <c r="UX206" s="973"/>
      <c r="UY206" s="973"/>
      <c r="UZ206" s="973"/>
      <c r="VA206" s="973"/>
      <c r="VB206" s="973"/>
      <c r="VC206" s="973"/>
      <c r="VD206" s="973"/>
      <c r="VE206" s="973"/>
      <c r="VF206" s="973"/>
      <c r="VG206" s="973"/>
      <c r="VH206" s="973"/>
      <c r="VI206" s="973"/>
      <c r="VJ206" s="973"/>
      <c r="VK206" s="973"/>
      <c r="VL206" s="973"/>
      <c r="VM206" s="973"/>
      <c r="VN206" s="973"/>
      <c r="VO206" s="973"/>
      <c r="VP206" s="973"/>
      <c r="VQ206" s="973"/>
      <c r="VR206" s="973"/>
      <c r="VS206" s="973"/>
      <c r="VT206" s="973"/>
      <c r="VU206" s="973"/>
      <c r="VV206" s="973"/>
      <c r="VW206" s="973"/>
      <c r="VX206" s="973"/>
      <c r="VY206" s="973"/>
      <c r="VZ206" s="973"/>
      <c r="WA206" s="973"/>
      <c r="WB206" s="973"/>
      <c r="WC206" s="973"/>
      <c r="WD206" s="973"/>
      <c r="WE206" s="973"/>
      <c r="WF206" s="973"/>
      <c r="WG206" s="973"/>
      <c r="WH206" s="973"/>
      <c r="WI206" s="973"/>
      <c r="WJ206" s="973"/>
      <c r="WK206" s="973"/>
      <c r="WL206" s="973"/>
      <c r="WM206" s="973"/>
      <c r="WN206" s="973"/>
      <c r="WO206" s="973"/>
      <c r="WP206" s="973"/>
      <c r="WQ206" s="973"/>
      <c r="WR206" s="973"/>
      <c r="WS206" s="973"/>
      <c r="WT206" s="973"/>
      <c r="WU206" s="973"/>
      <c r="WV206" s="973"/>
      <c r="WW206" s="973"/>
      <c r="WX206" s="973"/>
      <c r="WY206" s="973"/>
      <c r="WZ206" s="973"/>
      <c r="XA206" s="973"/>
      <c r="XB206" s="973"/>
      <c r="XC206" s="973"/>
      <c r="XD206" s="973"/>
      <c r="XE206" s="973"/>
      <c r="XF206" s="973"/>
      <c r="XG206" s="973"/>
      <c r="XH206" s="973"/>
      <c r="XI206" s="973"/>
      <c r="XJ206" s="973"/>
      <c r="XK206" s="973"/>
      <c r="XL206" s="973"/>
      <c r="XM206" s="973"/>
      <c r="XN206" s="973"/>
      <c r="XO206" s="973"/>
      <c r="XP206" s="973"/>
      <c r="XQ206" s="973"/>
      <c r="XR206" s="973"/>
      <c r="XS206" s="973"/>
      <c r="XT206" s="973"/>
      <c r="XU206" s="973"/>
      <c r="XV206" s="973"/>
      <c r="XW206" s="973"/>
      <c r="XX206" s="973"/>
      <c r="XY206" s="973"/>
      <c r="XZ206" s="973"/>
      <c r="YA206" s="973"/>
      <c r="YB206" s="973"/>
      <c r="YC206" s="973"/>
      <c r="YD206" s="973"/>
      <c r="YE206" s="973"/>
      <c r="YF206" s="973"/>
      <c r="YG206" s="973"/>
      <c r="YH206" s="973"/>
      <c r="YI206" s="973"/>
      <c r="YJ206" s="973"/>
      <c r="YK206" s="973"/>
      <c r="YL206" s="973"/>
      <c r="YM206" s="973"/>
      <c r="YN206" s="973"/>
      <c r="YO206" s="973"/>
      <c r="YP206" s="973"/>
      <c r="YQ206" s="973"/>
      <c r="YR206" s="973"/>
      <c r="YS206" s="973"/>
      <c r="YT206" s="973"/>
      <c r="YU206" s="973"/>
      <c r="YV206" s="973"/>
      <c r="YW206" s="973"/>
      <c r="YX206" s="973"/>
      <c r="YY206" s="973"/>
      <c r="YZ206" s="973"/>
      <c r="ZA206" s="973"/>
      <c r="ZB206" s="973"/>
      <c r="ZC206" s="973"/>
      <c r="ZD206" s="973"/>
      <c r="ZE206" s="973"/>
      <c r="ZF206" s="973"/>
      <c r="ZG206" s="973"/>
      <c r="ZH206" s="973"/>
      <c r="ZI206" s="973"/>
      <c r="ZJ206" s="973"/>
      <c r="ZK206" s="973"/>
      <c r="ZL206" s="973"/>
      <c r="ZM206" s="973"/>
      <c r="ZN206" s="973"/>
      <c r="ZO206" s="973"/>
      <c r="ZP206" s="973"/>
      <c r="ZQ206" s="973"/>
      <c r="ZR206" s="973"/>
      <c r="ZS206" s="973"/>
      <c r="ZT206" s="973"/>
      <c r="ZU206" s="973"/>
      <c r="ZV206" s="973"/>
      <c r="ZW206" s="973"/>
      <c r="ZX206" s="973"/>
      <c r="ZY206" s="973"/>
      <c r="ZZ206" s="973"/>
      <c r="AAA206" s="973"/>
      <c r="AAB206" s="973"/>
      <c r="AAC206" s="973"/>
      <c r="AAD206" s="973"/>
      <c r="AAE206" s="973"/>
      <c r="AAF206" s="973"/>
      <c r="AAG206" s="973"/>
      <c r="AAH206" s="973"/>
      <c r="AAI206" s="973"/>
      <c r="AAJ206" s="973"/>
      <c r="AAK206" s="973"/>
      <c r="AAL206" s="973"/>
      <c r="AAM206" s="973"/>
      <c r="AAN206" s="973"/>
      <c r="AAO206" s="973"/>
      <c r="AAP206" s="973"/>
      <c r="AAQ206" s="973"/>
      <c r="AAR206" s="973"/>
      <c r="AAS206" s="973"/>
      <c r="AAT206" s="973"/>
      <c r="AAU206" s="973"/>
      <c r="AAV206" s="973"/>
      <c r="AAW206" s="973"/>
      <c r="AAX206" s="973"/>
      <c r="AAY206" s="973"/>
      <c r="AAZ206" s="973"/>
      <c r="ABA206" s="973"/>
      <c r="ABB206" s="973"/>
      <c r="ABC206" s="973"/>
      <c r="ABD206" s="973"/>
      <c r="ABE206" s="973"/>
      <c r="ABF206" s="973"/>
      <c r="ABG206" s="973"/>
      <c r="ABH206" s="973"/>
      <c r="ABI206" s="973"/>
      <c r="ABJ206" s="973"/>
      <c r="ABK206" s="973"/>
      <c r="ABL206" s="973"/>
      <c r="ABM206" s="973"/>
      <c r="ABN206" s="973"/>
      <c r="ABO206" s="973"/>
      <c r="ABP206" s="973"/>
      <c r="ABQ206" s="973"/>
      <c r="ABR206" s="973"/>
      <c r="ABS206" s="973"/>
      <c r="ABT206" s="973"/>
      <c r="ABU206" s="973"/>
      <c r="ABV206" s="973"/>
      <c r="ABW206" s="973"/>
      <c r="ABX206" s="973"/>
      <c r="ABY206" s="973"/>
      <c r="ABZ206" s="973"/>
      <c r="ACA206" s="973"/>
      <c r="ACB206" s="973"/>
      <c r="ACC206" s="973"/>
      <c r="ACD206" s="973"/>
      <c r="ACE206" s="973"/>
      <c r="ACF206" s="973"/>
      <c r="ACG206" s="973"/>
      <c r="ACH206" s="973"/>
      <c r="ACI206" s="973"/>
      <c r="ACJ206" s="973"/>
      <c r="ACK206" s="973"/>
      <c r="ACL206" s="973"/>
      <c r="ACM206" s="973"/>
      <c r="ACN206" s="973"/>
      <c r="ACO206" s="973"/>
      <c r="ACP206" s="973"/>
      <c r="ACQ206" s="973"/>
      <c r="ACR206" s="973"/>
      <c r="ACS206" s="973"/>
      <c r="ACT206" s="973"/>
      <c r="ACU206" s="973"/>
      <c r="ACV206" s="973"/>
      <c r="ACW206" s="973"/>
      <c r="ACX206" s="973"/>
      <c r="ACY206" s="973"/>
      <c r="ACZ206" s="973"/>
      <c r="ADA206" s="973"/>
      <c r="ADB206" s="973"/>
      <c r="ADC206" s="973"/>
      <c r="ADD206" s="973"/>
      <c r="ADE206" s="973"/>
      <c r="ADF206" s="973"/>
      <c r="ADG206" s="973"/>
      <c r="ADH206" s="973"/>
      <c r="ADI206" s="973"/>
      <c r="ADJ206" s="973"/>
      <c r="ADK206" s="973"/>
      <c r="ADL206" s="973"/>
      <c r="ADM206" s="973"/>
      <c r="ADN206" s="973"/>
      <c r="ADO206" s="973"/>
      <c r="ADP206" s="973"/>
      <c r="ADQ206" s="973"/>
      <c r="ADR206" s="973"/>
      <c r="ADS206" s="973"/>
      <c r="ADT206" s="973"/>
      <c r="ADU206" s="973"/>
      <c r="ADV206" s="973"/>
      <c r="ADW206" s="973"/>
      <c r="ADX206" s="973"/>
      <c r="ADY206" s="973"/>
      <c r="ADZ206" s="973"/>
      <c r="AEA206" s="973"/>
      <c r="AEB206" s="973"/>
      <c r="AEC206" s="973"/>
      <c r="AED206" s="973"/>
      <c r="AEE206" s="973"/>
      <c r="AEF206" s="973"/>
      <c r="AEG206" s="973"/>
      <c r="AEH206" s="973"/>
      <c r="AEI206" s="973"/>
      <c r="AEJ206" s="973"/>
      <c r="AEK206" s="973"/>
      <c r="AEL206" s="973"/>
      <c r="AEM206" s="973"/>
      <c r="AEN206" s="973"/>
      <c r="AEO206" s="973"/>
      <c r="AEP206" s="973"/>
      <c r="AEQ206" s="973"/>
      <c r="AER206" s="973"/>
      <c r="AES206" s="973"/>
      <c r="AET206" s="973"/>
      <c r="AEU206" s="973"/>
      <c r="AEV206" s="973"/>
      <c r="AEW206" s="973"/>
      <c r="AEX206" s="973"/>
      <c r="AEY206" s="973"/>
      <c r="AEZ206" s="973"/>
      <c r="AFA206" s="973"/>
      <c r="AFB206" s="973"/>
      <c r="AFC206" s="973"/>
      <c r="AFD206" s="973"/>
      <c r="AFE206" s="973"/>
      <c r="AFF206" s="973"/>
      <c r="AFG206" s="973"/>
      <c r="AFH206" s="973"/>
      <c r="AFI206" s="973"/>
      <c r="AFJ206" s="973"/>
      <c r="AFK206" s="973"/>
      <c r="AFL206" s="973"/>
      <c r="AFM206" s="973"/>
      <c r="AFN206" s="973"/>
      <c r="AFO206" s="973"/>
      <c r="AFP206" s="973"/>
      <c r="AFQ206" s="973"/>
      <c r="AFR206" s="973"/>
      <c r="AFS206" s="973"/>
      <c r="AFT206" s="973"/>
      <c r="AFU206" s="973"/>
      <c r="AFV206" s="973"/>
      <c r="AFW206" s="973"/>
      <c r="AFX206" s="973"/>
      <c r="AFY206" s="973"/>
      <c r="AFZ206" s="973"/>
      <c r="AGA206" s="973"/>
      <c r="AGB206" s="973"/>
      <c r="AGC206" s="973"/>
      <c r="AGD206" s="973"/>
      <c r="AGE206" s="973"/>
      <c r="AGF206" s="973"/>
      <c r="AGG206" s="973"/>
      <c r="AGH206" s="973"/>
      <c r="AGI206" s="973"/>
      <c r="AGJ206" s="973"/>
      <c r="AGK206" s="973"/>
      <c r="AGL206" s="973"/>
      <c r="AGM206" s="973"/>
      <c r="AGN206" s="973"/>
      <c r="AGO206" s="973"/>
      <c r="AGP206" s="973"/>
      <c r="AGQ206" s="973"/>
      <c r="AGR206" s="973"/>
      <c r="AGS206" s="973"/>
      <c r="AGT206" s="973"/>
      <c r="AGU206" s="973"/>
      <c r="AGV206" s="973"/>
      <c r="AGW206" s="973"/>
      <c r="AGX206" s="973"/>
      <c r="AGY206" s="973"/>
      <c r="AGZ206" s="973"/>
      <c r="AHA206" s="973"/>
      <c r="AHB206" s="973"/>
      <c r="AHC206" s="973"/>
      <c r="AHD206" s="973"/>
      <c r="AHE206" s="973"/>
      <c r="AHF206" s="973"/>
      <c r="AHG206" s="973"/>
      <c r="AHH206" s="973"/>
      <c r="AHI206" s="973"/>
      <c r="AHJ206" s="973"/>
      <c r="AHK206" s="973"/>
      <c r="AHL206" s="973"/>
      <c r="AHM206" s="973"/>
      <c r="AHN206" s="973"/>
      <c r="AHO206" s="973"/>
      <c r="AHP206" s="973"/>
      <c r="AHQ206" s="973"/>
      <c r="AHR206" s="973"/>
      <c r="AHS206" s="973"/>
      <c r="AHT206" s="973"/>
      <c r="AHU206" s="973"/>
      <c r="AHV206" s="973"/>
      <c r="AHW206" s="973"/>
      <c r="AHX206" s="973"/>
      <c r="AHY206" s="973"/>
      <c r="AHZ206" s="973"/>
      <c r="AIA206" s="973"/>
      <c r="AIB206" s="973"/>
      <c r="AIC206" s="973"/>
      <c r="AID206" s="973"/>
      <c r="AIE206" s="973"/>
      <c r="AIF206" s="973"/>
      <c r="AIG206" s="973"/>
      <c r="AIH206" s="973"/>
      <c r="AII206" s="973"/>
      <c r="AIJ206" s="973"/>
      <c r="AIK206" s="973"/>
      <c r="AIL206" s="973"/>
      <c r="AIM206" s="973"/>
      <c r="AIN206" s="973"/>
      <c r="AIO206" s="973"/>
      <c r="AIP206" s="973"/>
      <c r="AIQ206" s="973"/>
      <c r="AIR206" s="973"/>
      <c r="AIS206" s="973"/>
      <c r="AIT206" s="973"/>
      <c r="AIU206" s="973"/>
      <c r="AIV206" s="973"/>
      <c r="AIW206" s="973"/>
      <c r="AIX206" s="973"/>
      <c r="AIY206" s="973"/>
      <c r="AIZ206" s="973"/>
      <c r="AJA206" s="973"/>
      <c r="AJB206" s="973"/>
      <c r="AJC206" s="973"/>
      <c r="AJD206" s="973"/>
      <c r="AJE206" s="973"/>
      <c r="AJF206" s="973"/>
      <c r="AJG206" s="973"/>
      <c r="AJH206" s="973"/>
      <c r="AJI206" s="973"/>
      <c r="AJJ206" s="973"/>
      <c r="AJK206" s="973"/>
      <c r="AJL206" s="973"/>
      <c r="AJM206" s="973"/>
      <c r="AJN206" s="973"/>
      <c r="AJO206" s="973"/>
      <c r="AJP206" s="973"/>
      <c r="AJQ206" s="973"/>
      <c r="AJR206" s="973"/>
      <c r="AJS206" s="973"/>
      <c r="AJT206" s="973"/>
      <c r="AJU206" s="973"/>
      <c r="AJV206" s="973"/>
      <c r="AJW206" s="973"/>
      <c r="AJX206" s="973"/>
      <c r="AJY206" s="973"/>
      <c r="AJZ206" s="973"/>
      <c r="AKA206" s="973"/>
      <c r="AKB206" s="973"/>
      <c r="AKC206" s="973"/>
      <c r="AKD206" s="973"/>
      <c r="AKE206" s="973"/>
      <c r="AKF206" s="973"/>
      <c r="AKG206" s="973"/>
      <c r="AKH206" s="973"/>
      <c r="AKI206" s="973"/>
      <c r="AKJ206" s="973"/>
      <c r="AKK206" s="973"/>
      <c r="AKL206" s="973"/>
      <c r="AKM206" s="973"/>
      <c r="AKN206" s="973"/>
      <c r="AKO206" s="973"/>
      <c r="AKP206" s="973"/>
      <c r="AKQ206" s="973"/>
      <c r="AKR206" s="973"/>
      <c r="AKS206" s="973"/>
      <c r="AKT206" s="973"/>
      <c r="AKU206" s="973"/>
      <c r="AKV206" s="973"/>
      <c r="AKW206" s="973"/>
      <c r="AKX206" s="973"/>
      <c r="AKY206" s="973"/>
      <c r="AKZ206" s="973"/>
      <c r="ALA206" s="973"/>
      <c r="ALB206" s="973"/>
      <c r="ALC206" s="973"/>
      <c r="ALD206" s="973"/>
      <c r="ALE206" s="973"/>
      <c r="ALF206" s="973"/>
      <c r="ALG206" s="973"/>
      <c r="ALH206" s="973"/>
      <c r="ALI206" s="973"/>
      <c r="ALJ206" s="973"/>
      <c r="ALK206" s="973"/>
      <c r="ALL206" s="973"/>
      <c r="ALM206" s="973"/>
      <c r="ALN206" s="973"/>
      <c r="ALO206" s="973"/>
      <c r="ALP206" s="973"/>
      <c r="ALQ206" s="973"/>
      <c r="ALR206" s="973"/>
      <c r="ALS206" s="973"/>
      <c r="ALT206" s="973"/>
      <c r="ALU206" s="973"/>
      <c r="ALV206" s="973"/>
      <c r="ALW206" s="973"/>
      <c r="ALX206" s="973"/>
      <c r="ALY206" s="973"/>
      <c r="ALZ206" s="973"/>
      <c r="AMA206" s="973"/>
      <c r="AMB206" s="973"/>
      <c r="AMC206" s="973"/>
      <c r="AMD206" s="973"/>
      <c r="AME206" s="973"/>
      <c r="AMF206" s="973"/>
      <c r="AMG206" s="973"/>
      <c r="AMH206" s="973"/>
      <c r="AMI206" s="973"/>
      <c r="AMJ206" s="973"/>
      <c r="AMK206" s="973"/>
      <c r="AML206" s="973"/>
      <c r="AMM206" s="973"/>
      <c r="AMN206" s="973"/>
      <c r="AMO206" s="973"/>
      <c r="AMP206" s="973"/>
      <c r="AMQ206" s="973"/>
      <c r="AMR206" s="973"/>
      <c r="AMS206" s="973"/>
      <c r="AMT206" s="973"/>
      <c r="AMU206" s="973"/>
      <c r="AMV206" s="973"/>
      <c r="AMW206" s="973"/>
      <c r="AMX206" s="973"/>
      <c r="AMY206" s="973"/>
      <c r="AMZ206" s="973"/>
      <c r="ANA206" s="973"/>
      <c r="ANB206" s="973"/>
      <c r="ANC206" s="973"/>
      <c r="AND206" s="973"/>
      <c r="ANE206" s="973"/>
      <c r="ANF206" s="973"/>
      <c r="ANG206" s="973"/>
      <c r="ANH206" s="973"/>
      <c r="ANI206" s="973"/>
      <c r="ANJ206" s="973"/>
      <c r="ANK206" s="973"/>
      <c r="ANL206" s="973"/>
      <c r="ANM206" s="973"/>
      <c r="ANN206" s="973"/>
      <c r="ANO206" s="973"/>
      <c r="ANP206" s="973"/>
      <c r="ANQ206" s="973"/>
      <c r="ANR206" s="973"/>
      <c r="ANS206" s="973"/>
      <c r="ANT206" s="973"/>
      <c r="ANU206" s="973"/>
      <c r="ANV206" s="973"/>
      <c r="ANW206" s="973"/>
      <c r="ANX206" s="973"/>
      <c r="ANY206" s="973"/>
      <c r="ANZ206" s="973"/>
      <c r="AOA206" s="973"/>
      <c r="AOB206" s="973"/>
      <c r="AOC206" s="973"/>
      <c r="AOD206" s="973"/>
      <c r="AOE206" s="973"/>
      <c r="AOF206" s="973"/>
      <c r="AOG206" s="973"/>
      <c r="AOH206" s="973"/>
      <c r="AOI206" s="973"/>
      <c r="AOJ206" s="973"/>
      <c r="AOK206" s="973"/>
      <c r="AOL206" s="973"/>
      <c r="AOM206" s="973"/>
      <c r="AON206" s="973"/>
      <c r="AOO206" s="973"/>
      <c r="AOP206" s="973"/>
      <c r="AOQ206" s="973"/>
      <c r="AOR206" s="973"/>
      <c r="AOS206" s="973"/>
      <c r="AOT206" s="973"/>
      <c r="AOU206" s="973"/>
      <c r="AOV206" s="973"/>
      <c r="AOW206" s="973"/>
      <c r="AOX206" s="973"/>
      <c r="AOY206" s="973"/>
      <c r="AOZ206" s="973"/>
      <c r="APA206" s="973"/>
      <c r="APB206" s="973"/>
      <c r="APC206" s="973"/>
      <c r="APD206" s="973"/>
      <c r="APE206" s="973"/>
      <c r="APF206" s="973"/>
      <c r="APG206" s="973"/>
      <c r="APH206" s="973"/>
      <c r="API206" s="973"/>
      <c r="APJ206" s="973"/>
      <c r="APK206" s="973"/>
      <c r="APL206" s="973"/>
      <c r="APM206" s="973"/>
      <c r="APN206" s="973"/>
      <c r="APO206" s="973"/>
      <c r="APP206" s="973"/>
      <c r="APQ206" s="973"/>
      <c r="APR206" s="973"/>
      <c r="APS206" s="973"/>
      <c r="APT206" s="973"/>
      <c r="APU206" s="973"/>
      <c r="APV206" s="973"/>
      <c r="APW206" s="973"/>
      <c r="APX206" s="973"/>
      <c r="APY206" s="973"/>
      <c r="APZ206" s="973"/>
      <c r="AQA206" s="973"/>
      <c r="AQB206" s="973"/>
      <c r="AQC206" s="973"/>
      <c r="AQD206" s="973"/>
      <c r="AQE206" s="973"/>
      <c r="AQF206" s="973"/>
      <c r="AQG206" s="973"/>
      <c r="AQH206" s="973"/>
      <c r="AQI206" s="973"/>
      <c r="AQJ206" s="973"/>
      <c r="AQK206" s="973"/>
      <c r="AQL206" s="973"/>
      <c r="AQM206" s="973"/>
      <c r="AQN206" s="973"/>
      <c r="AQO206" s="973"/>
      <c r="AQP206" s="973"/>
      <c r="AQQ206" s="973"/>
      <c r="AQR206" s="973"/>
      <c r="AQS206" s="973"/>
      <c r="AQT206" s="973"/>
      <c r="AQU206" s="973"/>
      <c r="AQV206" s="973"/>
      <c r="AQW206" s="973"/>
      <c r="AQX206" s="973"/>
      <c r="AQY206" s="973"/>
      <c r="AQZ206" s="973"/>
      <c r="ARA206" s="973"/>
      <c r="ARB206" s="973"/>
      <c r="ARC206" s="973"/>
      <c r="ARD206" s="973"/>
      <c r="ARE206" s="973"/>
      <c r="ARF206" s="973"/>
      <c r="ARG206" s="973"/>
      <c r="ARH206" s="973"/>
      <c r="ARI206" s="973"/>
      <c r="ARJ206" s="973"/>
      <c r="ARK206" s="973"/>
      <c r="ARL206" s="973"/>
      <c r="ARM206" s="973"/>
      <c r="ARN206" s="973"/>
      <c r="ARO206" s="973"/>
      <c r="ARP206" s="973"/>
      <c r="ARQ206" s="973"/>
      <c r="ARR206" s="973"/>
      <c r="ARS206" s="973"/>
      <c r="ART206" s="973"/>
      <c r="ARU206" s="973"/>
      <c r="ARV206" s="973"/>
      <c r="ARW206" s="973"/>
      <c r="ARX206" s="973"/>
      <c r="ARY206" s="973"/>
      <c r="ARZ206" s="973"/>
      <c r="ASA206" s="973"/>
      <c r="ASB206" s="973"/>
      <c r="ASC206" s="973"/>
      <c r="ASD206" s="973"/>
      <c r="ASE206" s="973"/>
      <c r="ASF206" s="973"/>
      <c r="ASG206" s="973"/>
      <c r="ASH206" s="973"/>
      <c r="ASI206" s="973"/>
      <c r="ASJ206" s="973"/>
      <c r="ASK206" s="973"/>
      <c r="ASL206" s="973"/>
      <c r="ASM206" s="973"/>
      <c r="ASN206" s="973"/>
      <c r="ASO206" s="973"/>
      <c r="ASP206" s="973"/>
      <c r="ASQ206" s="973"/>
      <c r="ASR206" s="973"/>
      <c r="ASS206" s="973"/>
      <c r="AST206" s="973"/>
      <c r="ASU206" s="973"/>
      <c r="ASV206" s="973"/>
      <c r="ASW206" s="973"/>
      <c r="ASX206" s="973"/>
      <c r="ASY206" s="973"/>
      <c r="ASZ206" s="973"/>
      <c r="ATA206" s="973"/>
      <c r="ATB206" s="973"/>
      <c r="ATC206" s="973"/>
      <c r="ATD206" s="973"/>
      <c r="ATE206" s="973"/>
      <c r="ATF206" s="973"/>
      <c r="ATG206" s="973"/>
      <c r="ATH206" s="973"/>
      <c r="ATI206" s="973"/>
      <c r="ATJ206" s="973"/>
      <c r="ATK206" s="973"/>
      <c r="ATL206" s="973"/>
      <c r="ATM206" s="973"/>
      <c r="ATN206" s="973"/>
      <c r="ATO206" s="973"/>
      <c r="ATP206" s="973"/>
      <c r="ATQ206" s="973"/>
      <c r="ATR206" s="973"/>
      <c r="ATS206" s="973"/>
      <c r="ATT206" s="973"/>
      <c r="ATU206" s="973"/>
      <c r="ATV206" s="973"/>
      <c r="ATW206" s="973"/>
      <c r="ATX206" s="973"/>
      <c r="ATY206" s="973"/>
      <c r="ATZ206" s="973"/>
      <c r="AUA206" s="973"/>
      <c r="AUB206" s="973"/>
      <c r="AUC206" s="973"/>
      <c r="AUD206" s="973"/>
      <c r="AUE206" s="973"/>
      <c r="AUF206" s="973"/>
      <c r="AUG206" s="973"/>
      <c r="AUH206" s="973"/>
      <c r="AUI206" s="973"/>
      <c r="AUJ206" s="973"/>
      <c r="AUK206" s="973"/>
      <c r="AUL206" s="973"/>
      <c r="AUM206" s="973"/>
      <c r="AUN206" s="973"/>
      <c r="AUO206" s="973"/>
      <c r="AUP206" s="973"/>
      <c r="AUQ206" s="973"/>
      <c r="AUR206" s="973"/>
      <c r="AUS206" s="973"/>
      <c r="AUT206" s="973"/>
      <c r="AUU206" s="973"/>
      <c r="AUV206" s="973"/>
      <c r="AUW206" s="973"/>
      <c r="AUX206" s="973"/>
      <c r="AUY206" s="973"/>
      <c r="AUZ206" s="973"/>
      <c r="AVA206" s="973"/>
      <c r="AVB206" s="973"/>
      <c r="AVC206" s="973"/>
      <c r="AVD206" s="973"/>
      <c r="AVE206" s="973"/>
      <c r="AVF206" s="973"/>
      <c r="AVG206" s="973"/>
      <c r="AVH206" s="973"/>
      <c r="AVI206" s="973"/>
      <c r="AVJ206" s="973"/>
      <c r="AVK206" s="973"/>
      <c r="AVL206" s="973"/>
      <c r="AVM206" s="973"/>
      <c r="AVN206" s="973"/>
      <c r="AVO206" s="973"/>
      <c r="AVP206" s="973"/>
      <c r="AVQ206" s="973"/>
      <c r="AVR206" s="973"/>
      <c r="AVS206" s="973"/>
      <c r="AVT206" s="973"/>
      <c r="AVU206" s="973"/>
      <c r="AVV206" s="973"/>
      <c r="AVW206" s="973"/>
      <c r="AVX206" s="973"/>
      <c r="AVY206" s="973"/>
      <c r="AVZ206" s="973"/>
      <c r="AWA206" s="973"/>
      <c r="AWB206" s="973"/>
      <c r="AWC206" s="973"/>
      <c r="AWD206" s="973"/>
      <c r="AWE206" s="973"/>
      <c r="AWF206" s="973"/>
      <c r="AWG206" s="973"/>
      <c r="AWH206" s="973"/>
      <c r="AWI206" s="973"/>
      <c r="AWJ206" s="973"/>
      <c r="AWK206" s="973"/>
      <c r="AWL206" s="973"/>
      <c r="AWM206" s="973"/>
      <c r="AWN206" s="973"/>
      <c r="AWO206" s="973"/>
      <c r="AWP206" s="973"/>
      <c r="AWQ206" s="973"/>
      <c r="AWR206" s="973"/>
      <c r="AWS206" s="973"/>
      <c r="AWT206" s="973"/>
      <c r="AWU206" s="973"/>
      <c r="AWV206" s="973"/>
      <c r="AWW206" s="973"/>
      <c r="AWX206" s="973"/>
      <c r="AWY206" s="973"/>
      <c r="AWZ206" s="973"/>
      <c r="AXA206" s="973"/>
      <c r="AXB206" s="973"/>
      <c r="AXC206" s="973"/>
      <c r="AXD206" s="973"/>
      <c r="AXE206" s="973"/>
      <c r="AXF206" s="973"/>
      <c r="AXG206" s="973"/>
      <c r="AXH206" s="973"/>
      <c r="AXI206" s="973"/>
      <c r="AXJ206" s="973"/>
      <c r="AXK206" s="973"/>
      <c r="AXL206" s="973"/>
      <c r="AXM206" s="973"/>
      <c r="AXN206" s="973"/>
      <c r="AXO206" s="973"/>
      <c r="AXP206" s="973"/>
      <c r="AXQ206" s="973"/>
      <c r="AXR206" s="973"/>
      <c r="AXS206" s="973"/>
      <c r="AXT206" s="973"/>
      <c r="AXU206" s="973"/>
      <c r="AXV206" s="973"/>
      <c r="AXW206" s="973"/>
      <c r="AXX206" s="973"/>
      <c r="AXY206" s="973"/>
      <c r="AXZ206" s="973"/>
      <c r="AYA206" s="973"/>
      <c r="AYB206" s="973"/>
      <c r="AYC206" s="973"/>
      <c r="AYD206" s="973"/>
      <c r="AYE206" s="973"/>
      <c r="AYF206" s="973"/>
      <c r="AYG206" s="973"/>
      <c r="AYH206" s="973"/>
      <c r="AYI206" s="973"/>
      <c r="AYJ206" s="973"/>
      <c r="AYK206" s="973"/>
      <c r="AYL206" s="973"/>
      <c r="AYM206" s="973"/>
      <c r="AYN206" s="973"/>
      <c r="AYO206" s="973"/>
      <c r="AYP206" s="973"/>
      <c r="AYQ206" s="973"/>
      <c r="AYR206" s="973"/>
      <c r="AYS206" s="973"/>
      <c r="AYT206" s="973"/>
      <c r="AYU206" s="973"/>
      <c r="AYV206" s="973"/>
      <c r="AYW206" s="973"/>
      <c r="AYX206" s="973"/>
      <c r="AYY206" s="973"/>
      <c r="AYZ206" s="973"/>
      <c r="AZA206" s="973"/>
      <c r="AZB206" s="973"/>
      <c r="AZC206" s="973"/>
      <c r="AZD206" s="973"/>
      <c r="AZE206" s="973"/>
      <c r="AZF206" s="973"/>
      <c r="AZG206" s="973"/>
      <c r="AZH206" s="973"/>
      <c r="AZI206" s="973"/>
      <c r="AZJ206" s="973"/>
      <c r="AZK206" s="973"/>
      <c r="AZL206" s="973"/>
      <c r="AZM206" s="973"/>
      <c r="AZN206" s="973"/>
      <c r="AZO206" s="973"/>
      <c r="AZP206" s="973"/>
      <c r="AZQ206" s="973"/>
      <c r="AZR206" s="973"/>
      <c r="AZS206" s="973"/>
      <c r="AZT206" s="973"/>
      <c r="AZU206" s="973"/>
      <c r="AZV206" s="973"/>
      <c r="AZW206" s="973"/>
      <c r="AZX206" s="973"/>
      <c r="AZY206" s="973"/>
      <c r="AZZ206" s="973"/>
      <c r="BAA206" s="973"/>
      <c r="BAB206" s="973"/>
      <c r="BAC206" s="973"/>
      <c r="BAD206" s="973"/>
      <c r="BAE206" s="973"/>
      <c r="BAF206" s="973"/>
      <c r="BAG206" s="973"/>
      <c r="BAH206" s="973"/>
      <c r="BAI206" s="973"/>
      <c r="BAJ206" s="973"/>
      <c r="BAK206" s="973"/>
      <c r="BAL206" s="973"/>
      <c r="BAM206" s="973"/>
      <c r="BAN206" s="973"/>
      <c r="BAO206" s="973"/>
      <c r="BAP206" s="973"/>
      <c r="BAQ206" s="973"/>
      <c r="BAR206" s="973"/>
      <c r="BAS206" s="973"/>
      <c r="BAT206" s="973"/>
      <c r="BAU206" s="973"/>
      <c r="BAV206" s="973"/>
      <c r="BAW206" s="973"/>
      <c r="BAX206" s="973"/>
      <c r="BAY206" s="973"/>
      <c r="BAZ206" s="973"/>
      <c r="BBA206" s="973"/>
      <c r="BBB206" s="973"/>
      <c r="BBC206" s="973"/>
      <c r="BBD206" s="973"/>
      <c r="BBE206" s="973"/>
      <c r="BBF206" s="973"/>
      <c r="BBG206" s="973"/>
      <c r="BBH206" s="973"/>
      <c r="BBI206" s="973"/>
      <c r="BBJ206" s="973"/>
      <c r="BBK206" s="973"/>
      <c r="BBL206" s="973"/>
      <c r="BBM206" s="973"/>
      <c r="BBN206" s="973"/>
      <c r="BBO206" s="973"/>
      <c r="BBP206" s="973"/>
      <c r="BBQ206" s="973"/>
      <c r="BBR206" s="973"/>
      <c r="BBS206" s="973"/>
      <c r="BBT206" s="973"/>
      <c r="BBU206" s="973"/>
      <c r="BBV206" s="973"/>
      <c r="BBW206" s="973"/>
      <c r="BBX206" s="973"/>
      <c r="BBY206" s="973"/>
      <c r="BBZ206" s="973"/>
      <c r="BCA206" s="973"/>
      <c r="BCB206" s="973"/>
      <c r="BCC206" s="973"/>
      <c r="BCD206" s="973"/>
      <c r="BCE206" s="973"/>
      <c r="BCF206" s="973"/>
      <c r="BCG206" s="973"/>
      <c r="BCH206" s="973"/>
      <c r="BCI206" s="973"/>
      <c r="BCJ206" s="973"/>
      <c r="BCK206" s="973"/>
      <c r="BCL206" s="973"/>
      <c r="BCM206" s="973"/>
      <c r="BCN206" s="973"/>
      <c r="BCO206" s="973"/>
      <c r="BCP206" s="973"/>
      <c r="BCQ206" s="973"/>
      <c r="BCR206" s="973"/>
      <c r="BCS206" s="973"/>
      <c r="BCT206" s="973"/>
      <c r="BCU206" s="973"/>
      <c r="BCV206" s="973"/>
      <c r="BCW206" s="973"/>
      <c r="BCX206" s="973"/>
      <c r="BCY206" s="973"/>
      <c r="BCZ206" s="973"/>
      <c r="BDA206" s="973"/>
      <c r="BDB206" s="973"/>
      <c r="BDC206" s="973"/>
      <c r="BDD206" s="973"/>
      <c r="BDE206" s="973"/>
      <c r="BDF206" s="973"/>
      <c r="BDG206" s="973"/>
      <c r="BDH206" s="973"/>
      <c r="BDI206" s="973"/>
      <c r="BDJ206" s="973"/>
      <c r="BDK206" s="973"/>
      <c r="BDL206" s="973"/>
      <c r="BDM206" s="973"/>
      <c r="BDN206" s="973"/>
      <c r="BDO206" s="973"/>
      <c r="BDP206" s="973"/>
      <c r="BDQ206" s="973"/>
      <c r="BDR206" s="973"/>
      <c r="BDS206" s="973"/>
      <c r="BDT206" s="973"/>
      <c r="BDU206" s="973"/>
      <c r="BDV206" s="973"/>
      <c r="BDW206" s="973"/>
      <c r="BDX206" s="973"/>
      <c r="BDY206" s="973"/>
      <c r="BDZ206" s="973"/>
      <c r="BEA206" s="973"/>
      <c r="BEB206" s="973"/>
      <c r="BEC206" s="973"/>
      <c r="BED206" s="973"/>
      <c r="BEE206" s="973"/>
      <c r="BEF206" s="973"/>
      <c r="BEG206" s="973"/>
      <c r="BEH206" s="973"/>
      <c r="BEI206" s="973"/>
      <c r="BEJ206" s="973"/>
      <c r="BEK206" s="973"/>
      <c r="BEL206" s="973"/>
      <c r="BEM206" s="973"/>
      <c r="BEN206" s="973"/>
      <c r="BEO206" s="973"/>
      <c r="BEP206" s="973"/>
      <c r="BEQ206" s="973"/>
      <c r="BER206" s="973"/>
      <c r="BES206" s="973"/>
      <c r="BET206" s="973"/>
      <c r="BEU206" s="973"/>
      <c r="BEV206" s="973"/>
      <c r="BEW206" s="973"/>
      <c r="BEX206" s="973"/>
      <c r="BEY206" s="973"/>
      <c r="BEZ206" s="973"/>
      <c r="BFA206" s="973"/>
      <c r="BFB206" s="973"/>
      <c r="BFC206" s="973"/>
      <c r="BFD206" s="973"/>
      <c r="BFE206" s="973"/>
      <c r="BFF206" s="973"/>
      <c r="BFG206" s="973"/>
      <c r="BFH206" s="973"/>
      <c r="BFI206" s="973"/>
      <c r="BFJ206" s="973"/>
      <c r="BFK206" s="973"/>
      <c r="BFL206" s="973"/>
      <c r="BFM206" s="973"/>
      <c r="BFN206" s="973"/>
      <c r="BFO206" s="973"/>
      <c r="BFP206" s="973"/>
      <c r="BFQ206" s="973"/>
      <c r="BFR206" s="973"/>
      <c r="BFS206" s="973"/>
      <c r="BFT206" s="973"/>
      <c r="BFU206" s="973"/>
      <c r="BFV206" s="973"/>
      <c r="BFW206" s="973"/>
      <c r="BFX206" s="973"/>
      <c r="BFY206" s="973"/>
      <c r="BFZ206" s="973"/>
      <c r="BGA206" s="973"/>
      <c r="BGB206" s="973"/>
      <c r="BGC206" s="973"/>
      <c r="BGD206" s="973"/>
      <c r="BGE206" s="973"/>
      <c r="BGF206" s="973"/>
      <c r="BGG206" s="973"/>
      <c r="BGH206" s="973"/>
      <c r="BGI206" s="973"/>
      <c r="BGJ206" s="973"/>
      <c r="BGK206" s="973"/>
      <c r="BGL206" s="973"/>
      <c r="BGM206" s="973"/>
      <c r="BGN206" s="973"/>
      <c r="BGO206" s="973"/>
      <c r="BGP206" s="973"/>
      <c r="BGQ206" s="973"/>
      <c r="BGR206" s="973"/>
      <c r="BGS206" s="973"/>
      <c r="BGT206" s="973"/>
      <c r="BGU206" s="973"/>
      <c r="BGV206" s="973"/>
      <c r="BGW206" s="973"/>
      <c r="BGX206" s="973"/>
      <c r="BGY206" s="973"/>
      <c r="BGZ206" s="973"/>
      <c r="BHA206" s="973"/>
      <c r="BHB206" s="973"/>
      <c r="BHC206" s="973"/>
      <c r="BHD206" s="973"/>
      <c r="BHE206" s="973"/>
      <c r="BHF206" s="973"/>
      <c r="BHG206" s="973"/>
      <c r="BHH206" s="973"/>
      <c r="BHI206" s="973"/>
      <c r="BHJ206" s="973"/>
      <c r="BHK206" s="973"/>
      <c r="BHL206" s="973"/>
      <c r="BHM206" s="973"/>
      <c r="BHN206" s="973"/>
      <c r="BHO206" s="973"/>
      <c r="BHP206" s="973"/>
      <c r="BHQ206" s="973"/>
      <c r="BHR206" s="973"/>
      <c r="BHS206" s="973"/>
      <c r="BHT206" s="973"/>
      <c r="BHU206" s="973"/>
      <c r="BHV206" s="973"/>
      <c r="BHW206" s="973"/>
      <c r="BHX206" s="973"/>
      <c r="BHY206" s="973"/>
      <c r="BHZ206" s="973"/>
      <c r="BIA206" s="973"/>
      <c r="BIB206" s="973"/>
      <c r="BIC206" s="973"/>
      <c r="BID206" s="973"/>
      <c r="BIE206" s="973"/>
      <c r="BIF206" s="973"/>
      <c r="BIG206" s="973"/>
      <c r="BIH206" s="973"/>
      <c r="BII206" s="973"/>
      <c r="BIJ206" s="973"/>
      <c r="BIK206" s="973"/>
      <c r="BIL206" s="973"/>
      <c r="BIM206" s="973"/>
      <c r="BIN206" s="973"/>
      <c r="BIO206" s="973"/>
      <c r="BIP206" s="973"/>
      <c r="BIQ206" s="973"/>
      <c r="BIR206" s="973"/>
      <c r="BIS206" s="973"/>
      <c r="BIT206" s="973"/>
      <c r="BIU206" s="973"/>
      <c r="BIV206" s="973"/>
      <c r="BIW206" s="973"/>
      <c r="BIX206" s="973"/>
      <c r="BIY206" s="973"/>
      <c r="BIZ206" s="973"/>
      <c r="BJA206" s="973"/>
      <c r="BJB206" s="973"/>
      <c r="BJC206" s="973"/>
      <c r="BJD206" s="973"/>
      <c r="BJE206" s="973"/>
      <c r="BJF206" s="973"/>
      <c r="BJG206" s="973"/>
      <c r="BJH206" s="973"/>
      <c r="BJI206" s="973"/>
      <c r="BJJ206" s="973"/>
      <c r="BJK206" s="973"/>
      <c r="BJL206" s="973"/>
      <c r="BJM206" s="973"/>
      <c r="BJN206" s="973"/>
      <c r="BJO206" s="973"/>
      <c r="BJP206" s="973"/>
      <c r="BJQ206" s="973"/>
      <c r="BJR206" s="973"/>
      <c r="BJS206" s="973"/>
      <c r="BJT206" s="973"/>
      <c r="BJU206" s="973"/>
      <c r="BJV206" s="973"/>
      <c r="BJW206" s="973"/>
      <c r="BJX206" s="973"/>
      <c r="BJY206" s="973"/>
      <c r="BJZ206" s="973"/>
      <c r="BKA206" s="973"/>
      <c r="BKB206" s="973"/>
      <c r="BKC206" s="973"/>
      <c r="BKD206" s="973"/>
      <c r="BKE206" s="973"/>
      <c r="BKF206" s="973"/>
      <c r="BKG206" s="973"/>
      <c r="BKH206" s="973"/>
      <c r="BKI206" s="973"/>
      <c r="BKJ206" s="973"/>
      <c r="BKK206" s="973"/>
      <c r="BKL206" s="973"/>
      <c r="BKM206" s="973"/>
      <c r="BKN206" s="973"/>
      <c r="BKO206" s="973"/>
      <c r="BKP206" s="973"/>
      <c r="BKQ206" s="973"/>
      <c r="BKR206" s="973"/>
      <c r="BKS206" s="973"/>
      <c r="BKT206" s="973"/>
      <c r="BKU206" s="973"/>
      <c r="BKV206" s="973"/>
      <c r="BKW206" s="973"/>
      <c r="BKX206" s="973"/>
      <c r="BKY206" s="973"/>
      <c r="BKZ206" s="973"/>
      <c r="BLA206" s="973"/>
      <c r="BLB206" s="973"/>
      <c r="BLC206" s="973"/>
      <c r="BLD206" s="973"/>
      <c r="BLE206" s="973"/>
      <c r="BLF206" s="973"/>
      <c r="BLG206" s="973"/>
      <c r="BLH206" s="973"/>
      <c r="BLI206" s="973"/>
      <c r="BLJ206" s="973"/>
      <c r="BLK206" s="973"/>
      <c r="BLL206" s="973"/>
      <c r="BLM206" s="973"/>
      <c r="BLN206" s="973"/>
      <c r="BLO206" s="973"/>
      <c r="BLP206" s="973"/>
      <c r="BLQ206" s="973"/>
      <c r="BLR206" s="973"/>
      <c r="BLS206" s="973"/>
      <c r="BLT206" s="973"/>
      <c r="BLU206" s="973"/>
      <c r="BLV206" s="973"/>
      <c r="BLW206" s="973"/>
      <c r="BLX206" s="973"/>
      <c r="BLY206" s="973"/>
      <c r="BLZ206" s="973"/>
      <c r="BMA206" s="973"/>
      <c r="BMB206" s="973"/>
      <c r="BMC206" s="973"/>
      <c r="BMD206" s="973"/>
      <c r="BME206" s="973"/>
      <c r="BMF206" s="973"/>
      <c r="BMG206" s="973"/>
      <c r="BMH206" s="973"/>
      <c r="BMI206" s="973"/>
      <c r="BMJ206" s="973"/>
      <c r="BMK206" s="973"/>
      <c r="BML206" s="973"/>
      <c r="BMM206" s="973"/>
      <c r="BMN206" s="973"/>
      <c r="BMO206" s="973"/>
      <c r="BMP206" s="973"/>
      <c r="BMQ206" s="973"/>
      <c r="BMR206" s="973"/>
      <c r="BMS206" s="973"/>
      <c r="BMT206" s="973"/>
      <c r="BMU206" s="973"/>
      <c r="BMV206" s="973"/>
      <c r="BMW206" s="973"/>
      <c r="BMX206" s="973"/>
      <c r="BMY206" s="973"/>
      <c r="BMZ206" s="973"/>
      <c r="BNA206" s="973"/>
      <c r="BNB206" s="973"/>
      <c r="BNC206" s="973"/>
      <c r="BND206" s="973"/>
      <c r="BNE206" s="973"/>
      <c r="BNF206" s="973"/>
      <c r="BNG206" s="973"/>
      <c r="BNH206" s="973"/>
      <c r="BNI206" s="973"/>
      <c r="BNJ206" s="973"/>
      <c r="BNK206" s="973"/>
      <c r="BNL206" s="973"/>
      <c r="BNM206" s="973"/>
      <c r="BNN206" s="973"/>
      <c r="BNO206" s="973"/>
      <c r="BNP206" s="973"/>
      <c r="BNQ206" s="973"/>
      <c r="BNR206" s="973"/>
      <c r="BNS206" s="973"/>
      <c r="BNT206" s="973"/>
      <c r="BNU206" s="973"/>
      <c r="BNV206" s="973"/>
      <c r="BNW206" s="973"/>
      <c r="BNX206" s="973"/>
      <c r="BNY206" s="973"/>
      <c r="BNZ206" s="973"/>
      <c r="BOA206" s="973"/>
      <c r="BOB206" s="973"/>
      <c r="BOC206" s="973"/>
      <c r="BOD206" s="973"/>
      <c r="BOE206" s="973"/>
      <c r="BOF206" s="973"/>
      <c r="BOG206" s="973"/>
      <c r="BOH206" s="973"/>
      <c r="BOI206" s="973"/>
      <c r="BOJ206" s="973"/>
      <c r="BOK206" s="973"/>
      <c r="BOL206" s="973"/>
      <c r="BOM206" s="973"/>
      <c r="BON206" s="973"/>
      <c r="BOO206" s="973"/>
      <c r="BOP206" s="973"/>
      <c r="BOQ206" s="973"/>
      <c r="BOR206" s="973"/>
      <c r="BOS206" s="973"/>
      <c r="BOT206" s="973"/>
      <c r="BOU206" s="973"/>
      <c r="BOV206" s="973"/>
      <c r="BOW206" s="973"/>
      <c r="BOX206" s="973"/>
      <c r="BOY206" s="973"/>
      <c r="BOZ206" s="973"/>
      <c r="BPA206" s="973"/>
      <c r="BPB206" s="973"/>
      <c r="BPC206" s="973"/>
      <c r="BPD206" s="973"/>
      <c r="BPE206" s="973"/>
      <c r="BPF206" s="973"/>
      <c r="BPG206" s="973"/>
      <c r="BPH206" s="973"/>
      <c r="BPI206" s="973"/>
      <c r="BPJ206" s="973"/>
      <c r="BPK206" s="973"/>
      <c r="BPL206" s="973"/>
      <c r="BPM206" s="973"/>
      <c r="BPN206" s="973"/>
      <c r="BPO206" s="973"/>
      <c r="BPP206" s="973"/>
      <c r="BPQ206" s="973"/>
      <c r="BPR206" s="973"/>
      <c r="BPS206" s="973"/>
      <c r="BPT206" s="973"/>
      <c r="BPU206" s="973"/>
      <c r="BPV206" s="973"/>
      <c r="BPW206" s="973"/>
      <c r="BPX206" s="973"/>
      <c r="BPY206" s="973"/>
      <c r="BPZ206" s="973"/>
      <c r="BQA206" s="973"/>
      <c r="BQB206" s="973"/>
      <c r="BQC206" s="973"/>
      <c r="BQD206" s="973"/>
      <c r="BQE206" s="973"/>
      <c r="BQF206" s="973"/>
      <c r="BQG206" s="973"/>
      <c r="BQH206" s="973"/>
      <c r="BQI206" s="973"/>
      <c r="BQJ206" s="973"/>
      <c r="BQK206" s="973"/>
      <c r="BQL206" s="973"/>
      <c r="BQM206" s="973"/>
      <c r="BQN206" s="973"/>
      <c r="BQO206" s="973"/>
      <c r="BQP206" s="973"/>
      <c r="BQQ206" s="973"/>
      <c r="BQR206" s="973"/>
      <c r="BQS206" s="973"/>
      <c r="BQT206" s="973"/>
      <c r="BQU206" s="973"/>
      <c r="BQV206" s="973"/>
      <c r="BQW206" s="973"/>
      <c r="BQX206" s="973"/>
      <c r="BQY206" s="973"/>
      <c r="BQZ206" s="973"/>
      <c r="BRA206" s="973"/>
      <c r="BRB206" s="973"/>
      <c r="BRC206" s="973"/>
      <c r="BRD206" s="973"/>
      <c r="BRE206" s="973"/>
      <c r="BRF206" s="973"/>
      <c r="BRG206" s="973"/>
      <c r="BRH206" s="973"/>
      <c r="BRI206" s="973"/>
      <c r="BRJ206" s="973"/>
      <c r="BRK206" s="973"/>
      <c r="BRL206" s="973"/>
      <c r="BRM206" s="973"/>
      <c r="BRN206" s="973"/>
      <c r="BRO206" s="973"/>
      <c r="BRP206" s="973"/>
      <c r="BRQ206" s="973"/>
      <c r="BRR206" s="973"/>
      <c r="BRS206" s="973"/>
      <c r="BRT206" s="973"/>
      <c r="BRU206" s="973"/>
      <c r="BRV206" s="973"/>
      <c r="BRW206" s="973"/>
      <c r="BRX206" s="973"/>
      <c r="BRY206" s="973"/>
      <c r="BRZ206" s="973"/>
      <c r="BSA206" s="973"/>
      <c r="BSB206" s="973"/>
      <c r="BSC206" s="973"/>
      <c r="BSD206" s="973"/>
      <c r="BSE206" s="973"/>
      <c r="BSF206" s="973"/>
      <c r="BSG206" s="973"/>
      <c r="BSH206" s="973"/>
      <c r="BSI206" s="973"/>
      <c r="BSJ206" s="973"/>
      <c r="BSK206" s="973"/>
      <c r="BSL206" s="973"/>
      <c r="BSM206" s="973"/>
      <c r="BSN206" s="973"/>
      <c r="BSO206" s="973"/>
      <c r="BSP206" s="973"/>
      <c r="BSQ206" s="973"/>
      <c r="BSR206" s="973"/>
      <c r="BSS206" s="973"/>
      <c r="BST206" s="973"/>
      <c r="BSU206" s="973"/>
      <c r="BSV206" s="973"/>
      <c r="BSW206" s="973"/>
      <c r="BSX206" s="973"/>
      <c r="BSY206" s="973"/>
      <c r="BSZ206" s="973"/>
      <c r="BTA206" s="973"/>
      <c r="BTB206" s="973"/>
      <c r="BTC206" s="973"/>
      <c r="BTD206" s="973"/>
      <c r="BTE206" s="973"/>
      <c r="BTF206" s="973"/>
      <c r="BTG206" s="973"/>
      <c r="BTH206" s="973"/>
      <c r="BTI206" s="973"/>
      <c r="BTJ206" s="973"/>
      <c r="BTK206" s="973"/>
      <c r="BTL206" s="973"/>
      <c r="BTM206" s="973"/>
      <c r="BTN206" s="973"/>
      <c r="BTO206" s="973"/>
      <c r="BTP206" s="973"/>
      <c r="BTQ206" s="973"/>
      <c r="BTR206" s="973"/>
      <c r="BTS206" s="973"/>
      <c r="BTT206" s="973"/>
      <c r="BTU206" s="973"/>
      <c r="BTV206" s="973"/>
      <c r="BTW206" s="973"/>
      <c r="BTX206" s="973"/>
      <c r="BTY206" s="973"/>
      <c r="BTZ206" s="973"/>
      <c r="BUA206" s="973"/>
      <c r="BUB206" s="973"/>
      <c r="BUC206" s="973"/>
      <c r="BUD206" s="973"/>
      <c r="BUE206" s="973"/>
      <c r="BUF206" s="973"/>
      <c r="BUG206" s="973"/>
      <c r="BUH206" s="973"/>
      <c r="BUI206" s="973"/>
      <c r="BUJ206" s="973"/>
      <c r="BUK206" s="973"/>
      <c r="BUL206" s="973"/>
      <c r="BUM206" s="973"/>
      <c r="BUN206" s="973"/>
      <c r="BUO206" s="973"/>
      <c r="BUP206" s="973"/>
      <c r="BUQ206" s="973"/>
      <c r="BUR206" s="973"/>
      <c r="BUS206" s="973"/>
      <c r="BUT206" s="973"/>
      <c r="BUU206" s="973"/>
      <c r="BUV206" s="973"/>
      <c r="BUW206" s="973"/>
      <c r="BUX206" s="973"/>
      <c r="BUY206" s="973"/>
      <c r="BUZ206" s="973"/>
      <c r="BVA206" s="973"/>
      <c r="BVB206" s="973"/>
      <c r="BVC206" s="973"/>
      <c r="BVD206" s="973"/>
      <c r="BVE206" s="973"/>
      <c r="BVF206" s="973"/>
      <c r="BVG206" s="973"/>
      <c r="BVH206" s="973"/>
      <c r="BVI206" s="973"/>
      <c r="BVJ206" s="973"/>
      <c r="BVK206" s="973"/>
      <c r="BVL206" s="973"/>
      <c r="BVM206" s="973"/>
      <c r="BVN206" s="973"/>
      <c r="BVO206" s="973"/>
      <c r="BVP206" s="973"/>
      <c r="BVQ206" s="973"/>
      <c r="BVR206" s="973"/>
      <c r="BVS206" s="973"/>
      <c r="BVT206" s="973"/>
      <c r="BVU206" s="973"/>
      <c r="BVV206" s="973"/>
      <c r="BVW206" s="973"/>
      <c r="BVX206" s="973"/>
      <c r="BVY206" s="973"/>
      <c r="BVZ206" s="973"/>
      <c r="BWA206" s="973"/>
      <c r="BWB206" s="973"/>
      <c r="BWC206" s="973"/>
      <c r="BWD206" s="973"/>
      <c r="BWE206" s="973"/>
      <c r="BWF206" s="973"/>
      <c r="BWG206" s="973"/>
      <c r="BWH206" s="973"/>
      <c r="BWI206" s="973"/>
      <c r="BWJ206" s="973"/>
      <c r="BWK206" s="973"/>
      <c r="BWL206" s="973"/>
      <c r="BWM206" s="973"/>
      <c r="BWN206" s="973"/>
      <c r="BWO206" s="973"/>
      <c r="BWP206" s="973"/>
      <c r="BWQ206" s="973"/>
      <c r="BWR206" s="973"/>
      <c r="BWS206" s="973"/>
      <c r="BWT206" s="973"/>
      <c r="BWU206" s="973"/>
      <c r="BWV206" s="973"/>
      <c r="BWW206" s="973"/>
      <c r="BWX206" s="973"/>
      <c r="BWY206" s="973"/>
      <c r="BWZ206" s="973"/>
      <c r="BXA206" s="973"/>
      <c r="BXB206" s="973"/>
      <c r="BXC206" s="973"/>
      <c r="BXD206" s="973"/>
      <c r="BXE206" s="973"/>
      <c r="BXF206" s="973"/>
      <c r="BXG206" s="973"/>
      <c r="BXH206" s="973"/>
      <c r="BXI206" s="973"/>
      <c r="BXJ206" s="973"/>
      <c r="BXK206" s="973"/>
      <c r="BXL206" s="973"/>
      <c r="BXM206" s="973"/>
      <c r="BXN206" s="973"/>
      <c r="BXO206" s="973"/>
      <c r="BXP206" s="973"/>
      <c r="BXQ206" s="973"/>
      <c r="BXR206" s="973"/>
      <c r="BXS206" s="973"/>
      <c r="BXT206" s="973"/>
      <c r="BXU206" s="973"/>
      <c r="BXV206" s="973"/>
      <c r="BXW206" s="973"/>
      <c r="BXX206" s="973"/>
      <c r="BXY206" s="973"/>
      <c r="BXZ206" s="973"/>
      <c r="BYA206" s="973"/>
      <c r="BYB206" s="973"/>
      <c r="BYC206" s="973"/>
      <c r="BYD206" s="973"/>
      <c r="BYE206" s="973"/>
      <c r="BYF206" s="973"/>
      <c r="BYG206" s="973"/>
      <c r="BYH206" s="973"/>
      <c r="BYI206" s="973"/>
      <c r="BYJ206" s="973"/>
      <c r="BYK206" s="973"/>
      <c r="BYL206" s="973"/>
      <c r="BYM206" s="973"/>
      <c r="BYN206" s="973"/>
      <c r="BYO206" s="973"/>
      <c r="BYP206" s="973"/>
      <c r="BYQ206" s="973"/>
      <c r="BYR206" s="973"/>
      <c r="BYS206" s="973"/>
      <c r="BYT206" s="973"/>
      <c r="BYU206" s="973"/>
      <c r="BYV206" s="973"/>
      <c r="BYW206" s="973"/>
      <c r="BYX206" s="973"/>
      <c r="BYY206" s="973"/>
      <c r="BYZ206" s="973"/>
      <c r="BZA206" s="973"/>
      <c r="BZB206" s="973"/>
      <c r="BZC206" s="973"/>
      <c r="BZD206" s="973"/>
      <c r="BZE206" s="973"/>
      <c r="BZF206" s="973"/>
      <c r="BZG206" s="973"/>
      <c r="BZH206" s="973"/>
      <c r="BZI206" s="973"/>
      <c r="BZJ206" s="973"/>
      <c r="BZK206" s="973"/>
      <c r="BZL206" s="973"/>
      <c r="BZM206" s="973"/>
      <c r="BZN206" s="973"/>
      <c r="BZO206" s="973"/>
      <c r="BZP206" s="973"/>
      <c r="BZQ206" s="973"/>
      <c r="BZR206" s="973"/>
      <c r="BZS206" s="973"/>
      <c r="BZT206" s="973"/>
      <c r="BZU206" s="973"/>
      <c r="BZV206" s="973"/>
      <c r="BZW206" s="973"/>
      <c r="BZX206" s="973"/>
      <c r="BZY206" s="973"/>
      <c r="BZZ206" s="973"/>
      <c r="CAA206" s="973"/>
      <c r="CAB206" s="973"/>
      <c r="CAC206" s="973"/>
      <c r="CAD206" s="973"/>
      <c r="CAE206" s="973"/>
      <c r="CAF206" s="973"/>
      <c r="CAG206" s="973"/>
      <c r="CAH206" s="973"/>
      <c r="CAI206" s="973"/>
      <c r="CAJ206" s="973"/>
      <c r="CAK206" s="973"/>
      <c r="CAL206" s="973"/>
      <c r="CAM206" s="973"/>
      <c r="CAN206" s="973"/>
      <c r="CAO206" s="973"/>
      <c r="CAP206" s="973"/>
      <c r="CAQ206" s="973"/>
      <c r="CAR206" s="973"/>
      <c r="CAS206" s="973"/>
      <c r="CAT206" s="973"/>
      <c r="CAU206" s="973"/>
      <c r="CAV206" s="973"/>
      <c r="CAW206" s="973"/>
      <c r="CAX206" s="973"/>
      <c r="CAY206" s="973"/>
      <c r="CAZ206" s="973"/>
      <c r="CBA206" s="973"/>
      <c r="CBB206" s="973"/>
      <c r="CBC206" s="973"/>
      <c r="CBD206" s="973"/>
      <c r="CBE206" s="973"/>
      <c r="CBF206" s="973"/>
      <c r="CBG206" s="973"/>
      <c r="CBH206" s="973"/>
      <c r="CBI206" s="973"/>
      <c r="CBJ206" s="973"/>
      <c r="CBK206" s="973"/>
      <c r="CBL206" s="973"/>
      <c r="CBM206" s="973"/>
      <c r="CBN206" s="973"/>
      <c r="CBO206" s="973"/>
      <c r="CBP206" s="973"/>
      <c r="CBQ206" s="973"/>
      <c r="CBR206" s="973"/>
      <c r="CBS206" s="973"/>
      <c r="CBT206" s="973"/>
      <c r="CBU206" s="973"/>
      <c r="CBV206" s="973"/>
      <c r="CBW206" s="973"/>
      <c r="CBX206" s="973"/>
      <c r="CBY206" s="973"/>
      <c r="CBZ206" s="973"/>
      <c r="CCA206" s="973"/>
      <c r="CCB206" s="973"/>
      <c r="CCC206" s="973"/>
      <c r="CCD206" s="973"/>
      <c r="CCE206" s="973"/>
      <c r="CCF206" s="973"/>
      <c r="CCG206" s="973"/>
      <c r="CCH206" s="973"/>
      <c r="CCI206" s="973"/>
      <c r="CCJ206" s="973"/>
      <c r="CCK206" s="973"/>
      <c r="CCL206" s="973"/>
      <c r="CCM206" s="973"/>
      <c r="CCN206" s="973"/>
      <c r="CCO206" s="973"/>
      <c r="CCP206" s="973"/>
      <c r="CCQ206" s="973"/>
      <c r="CCR206" s="973"/>
      <c r="CCS206" s="973"/>
      <c r="CCT206" s="973"/>
      <c r="CCU206" s="973"/>
      <c r="CCV206" s="973"/>
      <c r="CCW206" s="973"/>
      <c r="CCX206" s="973"/>
      <c r="CCY206" s="973"/>
      <c r="CCZ206" s="973"/>
      <c r="CDA206" s="973"/>
      <c r="CDB206" s="973"/>
      <c r="CDC206" s="973"/>
      <c r="CDD206" s="973"/>
      <c r="CDE206" s="973"/>
      <c r="CDF206" s="973"/>
      <c r="CDG206" s="973"/>
      <c r="CDH206" s="973"/>
      <c r="CDI206" s="973"/>
      <c r="CDJ206" s="973"/>
      <c r="CDK206" s="973"/>
      <c r="CDL206" s="973"/>
      <c r="CDM206" s="973"/>
      <c r="CDN206" s="973"/>
      <c r="CDO206" s="973"/>
      <c r="CDP206" s="973"/>
      <c r="CDQ206" s="973"/>
      <c r="CDR206" s="973"/>
      <c r="CDS206" s="973"/>
      <c r="CDT206" s="973"/>
      <c r="CDU206" s="973"/>
      <c r="CDV206" s="973"/>
      <c r="CDW206" s="973"/>
      <c r="CDX206" s="973"/>
      <c r="CDY206" s="973"/>
      <c r="CDZ206" s="973"/>
      <c r="CEA206" s="973"/>
      <c r="CEB206" s="973"/>
      <c r="CEC206" s="973"/>
      <c r="CED206" s="973"/>
      <c r="CEE206" s="973"/>
      <c r="CEF206" s="973"/>
      <c r="CEG206" s="973"/>
      <c r="CEH206" s="973"/>
      <c r="CEI206" s="973"/>
      <c r="CEJ206" s="973"/>
      <c r="CEK206" s="973"/>
      <c r="CEL206" s="973"/>
      <c r="CEM206" s="973"/>
      <c r="CEN206" s="973"/>
      <c r="CEO206" s="973"/>
      <c r="CEP206" s="973"/>
      <c r="CEQ206" s="973"/>
      <c r="CER206" s="973"/>
      <c r="CES206" s="973"/>
      <c r="CET206" s="973"/>
      <c r="CEU206" s="973"/>
      <c r="CEV206" s="973"/>
      <c r="CEW206" s="973"/>
      <c r="CEX206" s="973"/>
      <c r="CEY206" s="973"/>
      <c r="CEZ206" s="973"/>
      <c r="CFA206" s="973"/>
      <c r="CFB206" s="973"/>
      <c r="CFC206" s="973"/>
      <c r="CFD206" s="973"/>
      <c r="CFE206" s="973"/>
      <c r="CFF206" s="973"/>
      <c r="CFG206" s="973"/>
      <c r="CFH206" s="973"/>
      <c r="CFI206" s="973"/>
      <c r="CFJ206" s="973"/>
      <c r="CFK206" s="973"/>
      <c r="CFL206" s="973"/>
      <c r="CFM206" s="973"/>
      <c r="CFN206" s="973"/>
      <c r="CFO206" s="973"/>
      <c r="CFP206" s="973"/>
      <c r="CFQ206" s="973"/>
      <c r="CFR206" s="973"/>
      <c r="CFS206" s="973"/>
      <c r="CFT206" s="973"/>
      <c r="CFU206" s="973"/>
      <c r="CFV206" s="973"/>
      <c r="CFW206" s="973"/>
      <c r="CFX206" s="973"/>
      <c r="CFY206" s="973"/>
      <c r="CFZ206" s="973"/>
      <c r="CGA206" s="973"/>
      <c r="CGB206" s="973"/>
      <c r="CGC206" s="973"/>
      <c r="CGD206" s="973"/>
      <c r="CGE206" s="973"/>
      <c r="CGF206" s="973"/>
      <c r="CGG206" s="973"/>
      <c r="CGH206" s="973"/>
      <c r="CGI206" s="973"/>
      <c r="CGJ206" s="973"/>
      <c r="CGK206" s="973"/>
      <c r="CGL206" s="973"/>
      <c r="CGM206" s="973"/>
      <c r="CGN206" s="973"/>
      <c r="CGO206" s="973"/>
      <c r="CGP206" s="973"/>
      <c r="CGQ206" s="973"/>
      <c r="CGR206" s="973"/>
      <c r="CGS206" s="973"/>
      <c r="CGT206" s="973"/>
      <c r="CGU206" s="973"/>
      <c r="CGV206" s="973"/>
      <c r="CGW206" s="973"/>
      <c r="CGX206" s="973"/>
      <c r="CGY206" s="973"/>
      <c r="CGZ206" s="973"/>
      <c r="CHA206" s="973"/>
      <c r="CHB206" s="973"/>
      <c r="CHC206" s="973"/>
      <c r="CHD206" s="973"/>
      <c r="CHE206" s="973"/>
      <c r="CHF206" s="973"/>
      <c r="CHG206" s="973"/>
      <c r="CHH206" s="973"/>
      <c r="CHI206" s="973"/>
      <c r="CHJ206" s="973"/>
      <c r="CHK206" s="973"/>
      <c r="CHL206" s="973"/>
      <c r="CHM206" s="973"/>
      <c r="CHN206" s="973"/>
      <c r="CHO206" s="973"/>
      <c r="CHP206" s="973"/>
      <c r="CHQ206" s="973"/>
      <c r="CHR206" s="973"/>
      <c r="CHS206" s="973"/>
      <c r="CHT206" s="973"/>
      <c r="CHU206" s="973"/>
      <c r="CHV206" s="973"/>
      <c r="CHW206" s="973"/>
      <c r="CHX206" s="973"/>
      <c r="CHY206" s="973"/>
      <c r="CHZ206" s="973"/>
      <c r="CIA206" s="973"/>
      <c r="CIB206" s="973"/>
      <c r="CIC206" s="973"/>
      <c r="CID206" s="973"/>
      <c r="CIE206" s="973"/>
      <c r="CIF206" s="973"/>
      <c r="CIG206" s="973"/>
      <c r="CIH206" s="973"/>
      <c r="CII206" s="973"/>
      <c r="CIJ206" s="973"/>
      <c r="CIK206" s="973"/>
      <c r="CIL206" s="973"/>
      <c r="CIM206" s="973"/>
      <c r="CIN206" s="973"/>
      <c r="CIO206" s="973"/>
      <c r="CIP206" s="973"/>
      <c r="CIQ206" s="973"/>
      <c r="CIR206" s="973"/>
      <c r="CIS206" s="973"/>
      <c r="CIT206" s="973"/>
      <c r="CIU206" s="973"/>
      <c r="CIV206" s="973"/>
      <c r="CIW206" s="973"/>
      <c r="CIX206" s="973"/>
      <c r="CIY206" s="973"/>
      <c r="CIZ206" s="973"/>
      <c r="CJA206" s="973"/>
      <c r="CJB206" s="973"/>
      <c r="CJC206" s="973"/>
      <c r="CJD206" s="973"/>
      <c r="CJE206" s="973"/>
      <c r="CJF206" s="973"/>
      <c r="CJG206" s="973"/>
      <c r="CJH206" s="973"/>
      <c r="CJI206" s="973"/>
      <c r="CJJ206" s="973"/>
      <c r="CJK206" s="973"/>
      <c r="CJL206" s="973"/>
      <c r="CJM206" s="973"/>
      <c r="CJN206" s="973"/>
      <c r="CJO206" s="973"/>
      <c r="CJP206" s="973"/>
      <c r="CJQ206" s="973"/>
      <c r="CJR206" s="973"/>
      <c r="CJS206" s="973"/>
      <c r="CJT206" s="973"/>
      <c r="CJU206" s="973"/>
      <c r="CJV206" s="973"/>
      <c r="CJW206" s="973"/>
      <c r="CJX206" s="973"/>
      <c r="CJY206" s="973"/>
      <c r="CJZ206" s="973"/>
      <c r="CKA206" s="973"/>
      <c r="CKB206" s="973"/>
      <c r="CKC206" s="973"/>
      <c r="CKD206" s="973"/>
      <c r="CKE206" s="973"/>
      <c r="CKF206" s="973"/>
      <c r="CKG206" s="973"/>
      <c r="CKH206" s="973"/>
      <c r="CKI206" s="973"/>
      <c r="CKJ206" s="973"/>
      <c r="CKK206" s="973"/>
      <c r="CKL206" s="973"/>
      <c r="CKM206" s="973"/>
      <c r="CKN206" s="973"/>
      <c r="CKO206" s="973"/>
      <c r="CKP206" s="973"/>
      <c r="CKQ206" s="973"/>
      <c r="CKR206" s="973"/>
      <c r="CKS206" s="973"/>
      <c r="CKT206" s="973"/>
      <c r="CKU206" s="973"/>
      <c r="CKV206" s="973"/>
      <c r="CKW206" s="973"/>
      <c r="CKX206" s="973"/>
      <c r="CKY206" s="973"/>
      <c r="CKZ206" s="973"/>
      <c r="CLA206" s="973"/>
      <c r="CLB206" s="973"/>
      <c r="CLC206" s="973"/>
      <c r="CLD206" s="973"/>
      <c r="CLE206" s="973"/>
      <c r="CLF206" s="973"/>
      <c r="CLG206" s="973"/>
      <c r="CLH206" s="973"/>
      <c r="CLI206" s="973"/>
      <c r="CLJ206" s="973"/>
      <c r="CLK206" s="973"/>
      <c r="CLL206" s="973"/>
      <c r="CLM206" s="973"/>
      <c r="CLN206" s="973"/>
      <c r="CLO206" s="973"/>
      <c r="CLP206" s="973"/>
      <c r="CLQ206" s="973"/>
      <c r="CLR206" s="973"/>
      <c r="CLS206" s="973"/>
      <c r="CLT206" s="973"/>
      <c r="CLU206" s="973"/>
      <c r="CLV206" s="973"/>
      <c r="CLW206" s="973"/>
      <c r="CLX206" s="973"/>
      <c r="CLY206" s="973"/>
      <c r="CLZ206" s="973"/>
      <c r="CMA206" s="973"/>
      <c r="CMB206" s="973"/>
      <c r="CMC206" s="973"/>
      <c r="CMD206" s="973"/>
      <c r="CME206" s="973"/>
      <c r="CMF206" s="973"/>
      <c r="CMG206" s="973"/>
      <c r="CMH206" s="973"/>
      <c r="CMI206" s="973"/>
      <c r="CMJ206" s="973"/>
      <c r="CMK206" s="973"/>
      <c r="CML206" s="973"/>
      <c r="CMM206" s="973"/>
      <c r="CMN206" s="973"/>
      <c r="CMO206" s="973"/>
      <c r="CMP206" s="973"/>
      <c r="CMQ206" s="973"/>
      <c r="CMR206" s="973"/>
      <c r="CMS206" s="973"/>
      <c r="CMT206" s="973"/>
      <c r="CMU206" s="973"/>
      <c r="CMV206" s="973"/>
      <c r="CMW206" s="973"/>
      <c r="CMX206" s="973"/>
      <c r="CMY206" s="973"/>
      <c r="CMZ206" s="973"/>
      <c r="CNA206" s="973"/>
      <c r="CNB206" s="973"/>
      <c r="CNC206" s="973"/>
      <c r="CND206" s="973"/>
      <c r="CNE206" s="973"/>
      <c r="CNF206" s="973"/>
      <c r="CNG206" s="973"/>
      <c r="CNH206" s="973"/>
      <c r="CNI206" s="973"/>
      <c r="CNJ206" s="973"/>
      <c r="CNK206" s="973"/>
      <c r="CNL206" s="973"/>
      <c r="CNM206" s="973"/>
      <c r="CNN206" s="973"/>
      <c r="CNO206" s="973"/>
      <c r="CNP206" s="973"/>
      <c r="CNQ206" s="973"/>
      <c r="CNR206" s="973"/>
      <c r="CNS206" s="973"/>
      <c r="CNT206" s="973"/>
      <c r="CNU206" s="973"/>
      <c r="CNV206" s="973"/>
      <c r="CNW206" s="973"/>
      <c r="CNX206" s="973"/>
      <c r="CNY206" s="973"/>
      <c r="CNZ206" s="973"/>
      <c r="COA206" s="973"/>
      <c r="COB206" s="973"/>
      <c r="COC206" s="973"/>
      <c r="COD206" s="973"/>
      <c r="COE206" s="973"/>
      <c r="COF206" s="973"/>
      <c r="COG206" s="973"/>
      <c r="COH206" s="973"/>
      <c r="COI206" s="973"/>
      <c r="COJ206" s="973"/>
      <c r="COK206" s="973"/>
      <c r="COL206" s="973"/>
      <c r="COM206" s="973"/>
      <c r="CON206" s="973"/>
      <c r="COO206" s="973"/>
      <c r="COP206" s="973"/>
      <c r="COQ206" s="973"/>
      <c r="COR206" s="973"/>
      <c r="COS206" s="973"/>
      <c r="COT206" s="973"/>
      <c r="COU206" s="973"/>
      <c r="COV206" s="973"/>
      <c r="COW206" s="973"/>
      <c r="COX206" s="973"/>
      <c r="COY206" s="973"/>
      <c r="COZ206" s="973"/>
      <c r="CPA206" s="973"/>
      <c r="CPB206" s="973"/>
      <c r="CPC206" s="973"/>
      <c r="CPD206" s="973"/>
      <c r="CPE206" s="973"/>
      <c r="CPF206" s="973"/>
      <c r="CPG206" s="973"/>
      <c r="CPH206" s="973"/>
      <c r="CPI206" s="973"/>
      <c r="CPJ206" s="973"/>
      <c r="CPK206" s="973"/>
      <c r="CPL206" s="973"/>
      <c r="CPM206" s="973"/>
      <c r="CPN206" s="973"/>
      <c r="CPO206" s="973"/>
      <c r="CPP206" s="973"/>
      <c r="CPQ206" s="973"/>
      <c r="CPR206" s="973"/>
      <c r="CPS206" s="973"/>
      <c r="CPT206" s="973"/>
      <c r="CPU206" s="973"/>
      <c r="CPV206" s="973"/>
      <c r="CPW206" s="973"/>
      <c r="CPX206" s="973"/>
      <c r="CPY206" s="973"/>
      <c r="CPZ206" s="973"/>
      <c r="CQA206" s="973"/>
      <c r="CQB206" s="973"/>
      <c r="CQC206" s="973"/>
      <c r="CQD206" s="973"/>
      <c r="CQE206" s="973"/>
      <c r="CQF206" s="973"/>
      <c r="CQG206" s="973"/>
      <c r="CQH206" s="973"/>
      <c r="CQI206" s="973"/>
      <c r="CQJ206" s="973"/>
      <c r="CQK206" s="973"/>
      <c r="CQL206" s="973"/>
      <c r="CQM206" s="973"/>
      <c r="CQN206" s="973"/>
      <c r="CQO206" s="973"/>
      <c r="CQP206" s="973"/>
      <c r="CQQ206" s="973"/>
      <c r="CQR206" s="973"/>
      <c r="CQS206" s="973"/>
      <c r="CQT206" s="973"/>
      <c r="CQU206" s="973"/>
      <c r="CQV206" s="973"/>
      <c r="CQW206" s="973"/>
      <c r="CQX206" s="973"/>
      <c r="CQY206" s="973"/>
      <c r="CQZ206" s="973"/>
      <c r="CRA206" s="973"/>
      <c r="CRB206" s="973"/>
      <c r="CRC206" s="973"/>
      <c r="CRD206" s="973"/>
      <c r="CRE206" s="973"/>
      <c r="CRF206" s="973"/>
      <c r="CRG206" s="973"/>
      <c r="CRH206" s="973"/>
      <c r="CRI206" s="973"/>
      <c r="CRJ206" s="973"/>
      <c r="CRK206" s="973"/>
      <c r="CRL206" s="973"/>
      <c r="CRM206" s="973"/>
      <c r="CRN206" s="973"/>
      <c r="CRO206" s="973"/>
      <c r="CRP206" s="973"/>
      <c r="CRQ206" s="973"/>
      <c r="CRR206" s="973"/>
      <c r="CRS206" s="973"/>
      <c r="CRT206" s="973"/>
      <c r="CRU206" s="973"/>
      <c r="CRV206" s="973"/>
      <c r="CRW206" s="973"/>
      <c r="CRX206" s="973"/>
      <c r="CRY206" s="973"/>
      <c r="CRZ206" s="973"/>
      <c r="CSA206" s="973"/>
      <c r="CSB206" s="973"/>
      <c r="CSC206" s="973"/>
      <c r="CSD206" s="973"/>
      <c r="CSE206" s="973"/>
      <c r="CSF206" s="973"/>
      <c r="CSG206" s="973"/>
      <c r="CSH206" s="973"/>
      <c r="CSI206" s="973"/>
      <c r="CSJ206" s="973"/>
      <c r="CSK206" s="973"/>
      <c r="CSL206" s="973"/>
      <c r="CSM206" s="973"/>
      <c r="CSN206" s="973"/>
      <c r="CSO206" s="973"/>
      <c r="CSP206" s="973"/>
      <c r="CSQ206" s="973"/>
      <c r="CSR206" s="973"/>
      <c r="CSS206" s="973"/>
      <c r="CST206" s="973"/>
      <c r="CSU206" s="973"/>
      <c r="CSV206" s="973"/>
      <c r="CSW206" s="973"/>
      <c r="CSX206" s="973"/>
      <c r="CSY206" s="973"/>
      <c r="CSZ206" s="973"/>
      <c r="CTA206" s="973"/>
      <c r="CTB206" s="973"/>
      <c r="CTC206" s="973"/>
      <c r="CTD206" s="973"/>
      <c r="CTE206" s="973"/>
      <c r="CTF206" s="973"/>
      <c r="CTG206" s="973"/>
      <c r="CTH206" s="973"/>
      <c r="CTI206" s="973"/>
      <c r="CTJ206" s="973"/>
      <c r="CTK206" s="973"/>
      <c r="CTL206" s="973"/>
      <c r="CTM206" s="973"/>
      <c r="CTN206" s="973"/>
      <c r="CTO206" s="973"/>
      <c r="CTP206" s="973"/>
      <c r="CTQ206" s="973"/>
      <c r="CTR206" s="973"/>
      <c r="CTS206" s="973"/>
      <c r="CTT206" s="973"/>
      <c r="CTU206" s="973"/>
      <c r="CTV206" s="973"/>
      <c r="CTW206" s="973"/>
      <c r="CTX206" s="973"/>
      <c r="CTY206" s="973"/>
      <c r="CTZ206" s="973"/>
      <c r="CUA206" s="973"/>
      <c r="CUB206" s="973"/>
      <c r="CUC206" s="973"/>
      <c r="CUD206" s="973"/>
      <c r="CUE206" s="973"/>
      <c r="CUF206" s="973"/>
      <c r="CUG206" s="973"/>
      <c r="CUH206" s="973"/>
      <c r="CUI206" s="973"/>
      <c r="CUJ206" s="973"/>
      <c r="CUK206" s="973"/>
      <c r="CUL206" s="973"/>
      <c r="CUM206" s="973"/>
      <c r="CUN206" s="973"/>
      <c r="CUO206" s="973"/>
      <c r="CUP206" s="973"/>
      <c r="CUQ206" s="973"/>
      <c r="CUR206" s="973"/>
      <c r="CUS206" s="973"/>
      <c r="CUT206" s="973"/>
      <c r="CUU206" s="973"/>
      <c r="CUV206" s="973"/>
      <c r="CUW206" s="973"/>
      <c r="CUX206" s="973"/>
      <c r="CUY206" s="973"/>
      <c r="CUZ206" s="973"/>
      <c r="CVA206" s="973"/>
      <c r="CVB206" s="973"/>
      <c r="CVC206" s="973"/>
      <c r="CVD206" s="973"/>
      <c r="CVE206" s="973"/>
      <c r="CVF206" s="973"/>
      <c r="CVG206" s="973"/>
      <c r="CVH206" s="973"/>
      <c r="CVI206" s="973"/>
      <c r="CVJ206" s="973"/>
      <c r="CVK206" s="973"/>
      <c r="CVL206" s="973"/>
      <c r="CVM206" s="973"/>
      <c r="CVN206" s="973"/>
      <c r="CVO206" s="973"/>
      <c r="CVP206" s="973"/>
      <c r="CVQ206" s="973"/>
      <c r="CVR206" s="973"/>
      <c r="CVS206" s="973"/>
      <c r="CVT206" s="973"/>
      <c r="CVU206" s="973"/>
      <c r="CVV206" s="973"/>
      <c r="CVW206" s="973"/>
      <c r="CVX206" s="973"/>
      <c r="CVY206" s="973"/>
      <c r="CVZ206" s="973"/>
      <c r="CWA206" s="973"/>
      <c r="CWB206" s="973"/>
      <c r="CWC206" s="973"/>
      <c r="CWD206" s="973"/>
      <c r="CWE206" s="973"/>
      <c r="CWF206" s="973"/>
      <c r="CWG206" s="973"/>
      <c r="CWH206" s="973"/>
      <c r="CWI206" s="973"/>
      <c r="CWJ206" s="973"/>
      <c r="CWK206" s="973"/>
      <c r="CWL206" s="973"/>
      <c r="CWM206" s="973"/>
      <c r="CWN206" s="973"/>
      <c r="CWO206" s="973"/>
      <c r="CWP206" s="973"/>
      <c r="CWQ206" s="973"/>
      <c r="CWR206" s="973"/>
      <c r="CWS206" s="973"/>
      <c r="CWT206" s="973"/>
      <c r="CWU206" s="973"/>
      <c r="CWV206" s="973"/>
      <c r="CWW206" s="973"/>
      <c r="CWX206" s="973"/>
      <c r="CWY206" s="973"/>
      <c r="CWZ206" s="973"/>
      <c r="CXA206" s="973"/>
      <c r="CXB206" s="973"/>
      <c r="CXC206" s="973"/>
      <c r="CXD206" s="973"/>
      <c r="CXE206" s="973"/>
      <c r="CXF206" s="973"/>
      <c r="CXG206" s="973"/>
      <c r="CXH206" s="973"/>
      <c r="CXI206" s="973"/>
      <c r="CXJ206" s="973"/>
      <c r="CXK206" s="973"/>
      <c r="CXL206" s="973"/>
      <c r="CXM206" s="973"/>
      <c r="CXN206" s="973"/>
      <c r="CXO206" s="973"/>
      <c r="CXP206" s="973"/>
      <c r="CXQ206" s="973"/>
      <c r="CXR206" s="973"/>
      <c r="CXS206" s="973"/>
      <c r="CXT206" s="973"/>
      <c r="CXU206" s="973"/>
      <c r="CXV206" s="973"/>
      <c r="CXW206" s="973"/>
      <c r="CXX206" s="973"/>
      <c r="CXY206" s="973"/>
      <c r="CXZ206" s="973"/>
      <c r="CYA206" s="973"/>
      <c r="CYB206" s="973"/>
      <c r="CYC206" s="973"/>
      <c r="CYD206" s="973"/>
      <c r="CYE206" s="973"/>
      <c r="CYF206" s="973"/>
      <c r="CYG206" s="973"/>
      <c r="CYH206" s="973"/>
      <c r="CYI206" s="973"/>
      <c r="CYJ206" s="973"/>
      <c r="CYK206" s="973"/>
      <c r="CYL206" s="973"/>
      <c r="CYM206" s="973"/>
      <c r="CYN206" s="973"/>
      <c r="CYO206" s="973"/>
      <c r="CYP206" s="973"/>
      <c r="CYQ206" s="973"/>
      <c r="CYR206" s="973"/>
      <c r="CYS206" s="973"/>
      <c r="CYT206" s="973"/>
      <c r="CYU206" s="973"/>
      <c r="CYV206" s="973"/>
      <c r="CYW206" s="973"/>
      <c r="CYX206" s="973"/>
      <c r="CYY206" s="973"/>
      <c r="CYZ206" s="973"/>
      <c r="CZA206" s="973"/>
      <c r="CZB206" s="973"/>
      <c r="CZC206" s="973"/>
      <c r="CZD206" s="973"/>
      <c r="CZE206" s="973"/>
      <c r="CZF206" s="973"/>
      <c r="CZG206" s="973"/>
      <c r="CZH206" s="973"/>
      <c r="CZI206" s="973"/>
      <c r="CZJ206" s="973"/>
      <c r="CZK206" s="973"/>
      <c r="CZL206" s="973"/>
      <c r="CZM206" s="973"/>
      <c r="CZN206" s="973"/>
      <c r="CZO206" s="973"/>
      <c r="CZP206" s="973"/>
      <c r="CZQ206" s="973"/>
      <c r="CZR206" s="973"/>
      <c r="CZS206" s="973"/>
      <c r="CZT206" s="973"/>
      <c r="CZU206" s="973"/>
      <c r="CZV206" s="973"/>
      <c r="CZW206" s="973"/>
      <c r="CZX206" s="973"/>
      <c r="CZY206" s="973"/>
      <c r="CZZ206" s="973"/>
      <c r="DAA206" s="973"/>
      <c r="DAB206" s="973"/>
      <c r="DAC206" s="973"/>
      <c r="DAD206" s="973"/>
      <c r="DAE206" s="973"/>
      <c r="DAF206" s="973"/>
      <c r="DAG206" s="973"/>
      <c r="DAH206" s="973"/>
      <c r="DAI206" s="973"/>
      <c r="DAJ206" s="973"/>
      <c r="DAK206" s="973"/>
      <c r="DAL206" s="973"/>
      <c r="DAM206" s="973"/>
      <c r="DAN206" s="973"/>
      <c r="DAO206" s="973"/>
      <c r="DAP206" s="973"/>
      <c r="DAQ206" s="973"/>
      <c r="DAR206" s="973"/>
      <c r="DAS206" s="973"/>
      <c r="DAT206" s="973"/>
      <c r="DAU206" s="973"/>
      <c r="DAV206" s="973"/>
      <c r="DAW206" s="973"/>
      <c r="DAX206" s="973"/>
      <c r="DAY206" s="973"/>
      <c r="DAZ206" s="973"/>
      <c r="DBA206" s="973"/>
      <c r="DBB206" s="973"/>
      <c r="DBC206" s="973"/>
      <c r="DBD206" s="973"/>
      <c r="DBE206" s="973"/>
      <c r="DBF206" s="973"/>
      <c r="DBG206" s="973"/>
      <c r="DBH206" s="973"/>
      <c r="DBI206" s="973"/>
      <c r="DBJ206" s="973"/>
      <c r="DBK206" s="973"/>
      <c r="DBL206" s="973"/>
      <c r="DBM206" s="973"/>
      <c r="DBN206" s="973"/>
      <c r="DBO206" s="973"/>
      <c r="DBP206" s="973"/>
      <c r="DBQ206" s="973"/>
      <c r="DBR206" s="973"/>
      <c r="DBS206" s="973"/>
      <c r="DBT206" s="973"/>
      <c r="DBU206" s="973"/>
      <c r="DBV206" s="973"/>
      <c r="DBW206" s="973"/>
      <c r="DBX206" s="973"/>
      <c r="DBY206" s="973"/>
      <c r="DBZ206" s="973"/>
      <c r="DCA206" s="973"/>
      <c r="DCB206" s="973"/>
      <c r="DCC206" s="973"/>
      <c r="DCD206" s="973"/>
      <c r="DCE206" s="973"/>
      <c r="DCF206" s="973"/>
      <c r="DCG206" s="973"/>
      <c r="DCH206" s="973"/>
      <c r="DCI206" s="973"/>
      <c r="DCJ206" s="973"/>
      <c r="DCK206" s="973"/>
      <c r="DCL206" s="973"/>
      <c r="DCM206" s="973"/>
      <c r="DCN206" s="973"/>
      <c r="DCO206" s="973"/>
      <c r="DCP206" s="973"/>
      <c r="DCQ206" s="973"/>
      <c r="DCR206" s="973"/>
      <c r="DCS206" s="973"/>
      <c r="DCT206" s="973"/>
      <c r="DCU206" s="973"/>
      <c r="DCV206" s="973"/>
      <c r="DCW206" s="973"/>
      <c r="DCX206" s="973"/>
      <c r="DCY206" s="973"/>
      <c r="DCZ206" s="973"/>
      <c r="DDA206" s="973"/>
      <c r="DDB206" s="973"/>
      <c r="DDC206" s="973"/>
      <c r="DDD206" s="973"/>
      <c r="DDE206" s="973"/>
      <c r="DDF206" s="973"/>
      <c r="DDG206" s="973"/>
      <c r="DDH206" s="973"/>
      <c r="DDI206" s="973"/>
      <c r="DDJ206" s="973"/>
      <c r="DDK206" s="973"/>
      <c r="DDL206" s="973"/>
      <c r="DDM206" s="973"/>
      <c r="DDN206" s="973"/>
      <c r="DDO206" s="973"/>
      <c r="DDP206" s="973"/>
      <c r="DDQ206" s="973"/>
      <c r="DDR206" s="973"/>
      <c r="DDS206" s="973"/>
      <c r="DDT206" s="973"/>
      <c r="DDU206" s="973"/>
      <c r="DDV206" s="973"/>
      <c r="DDW206" s="973"/>
      <c r="DDX206" s="973"/>
      <c r="DDY206" s="973"/>
      <c r="DDZ206" s="973"/>
      <c r="DEA206" s="973"/>
      <c r="DEB206" s="973"/>
      <c r="DEC206" s="973"/>
      <c r="DED206" s="973"/>
      <c r="DEE206" s="973"/>
      <c r="DEF206" s="973"/>
      <c r="DEG206" s="973"/>
      <c r="DEH206" s="973"/>
      <c r="DEI206" s="973"/>
      <c r="DEJ206" s="973"/>
      <c r="DEK206" s="973"/>
      <c r="DEL206" s="973"/>
      <c r="DEM206" s="973"/>
      <c r="DEN206" s="973"/>
      <c r="DEO206" s="973"/>
      <c r="DEP206" s="973"/>
      <c r="DEQ206" s="973"/>
      <c r="DER206" s="973"/>
      <c r="DES206" s="973"/>
      <c r="DET206" s="973"/>
      <c r="DEU206" s="973"/>
      <c r="DEV206" s="973"/>
      <c r="DEW206" s="973"/>
      <c r="DEX206" s="973"/>
      <c r="DEY206" s="973"/>
      <c r="DEZ206" s="973"/>
      <c r="DFA206" s="973"/>
      <c r="DFB206" s="973"/>
      <c r="DFC206" s="973"/>
      <c r="DFD206" s="973"/>
      <c r="DFE206" s="973"/>
      <c r="DFF206" s="973"/>
      <c r="DFG206" s="973"/>
      <c r="DFH206" s="973"/>
      <c r="DFI206" s="973"/>
      <c r="DFJ206" s="973"/>
      <c r="DFK206" s="973"/>
      <c r="DFL206" s="973"/>
      <c r="DFM206" s="973"/>
      <c r="DFN206" s="973"/>
      <c r="DFO206" s="973"/>
      <c r="DFP206" s="973"/>
      <c r="DFQ206" s="973"/>
      <c r="DFR206" s="973"/>
      <c r="DFS206" s="973"/>
      <c r="DFT206" s="973"/>
      <c r="DFU206" s="973"/>
      <c r="DFV206" s="973"/>
      <c r="DFW206" s="973"/>
      <c r="DFX206" s="973"/>
      <c r="DFY206" s="973"/>
      <c r="DFZ206" s="973"/>
      <c r="DGA206" s="973"/>
      <c r="DGB206" s="973"/>
      <c r="DGC206" s="973"/>
      <c r="DGD206" s="973"/>
      <c r="DGE206" s="973"/>
      <c r="DGF206" s="973"/>
      <c r="DGG206" s="973"/>
      <c r="DGH206" s="973"/>
      <c r="DGI206" s="973"/>
      <c r="DGJ206" s="973"/>
      <c r="DGK206" s="973"/>
      <c r="DGL206" s="973"/>
      <c r="DGM206" s="973"/>
      <c r="DGN206" s="973"/>
      <c r="DGO206" s="973"/>
      <c r="DGP206" s="973"/>
      <c r="DGQ206" s="973"/>
      <c r="DGR206" s="973"/>
      <c r="DGS206" s="973"/>
      <c r="DGT206" s="973"/>
      <c r="DGU206" s="973"/>
      <c r="DGV206" s="973"/>
      <c r="DGW206" s="973"/>
      <c r="DGX206" s="973"/>
      <c r="DGY206" s="973"/>
      <c r="DGZ206" s="973"/>
      <c r="DHA206" s="973"/>
      <c r="DHB206" s="973"/>
      <c r="DHC206" s="973"/>
      <c r="DHD206" s="973"/>
      <c r="DHE206" s="973"/>
      <c r="DHF206" s="973"/>
      <c r="DHG206" s="973"/>
      <c r="DHH206" s="973"/>
      <c r="DHI206" s="973"/>
      <c r="DHJ206" s="973"/>
      <c r="DHK206" s="973"/>
      <c r="DHL206" s="973"/>
      <c r="DHM206" s="973"/>
      <c r="DHN206" s="973"/>
      <c r="DHO206" s="973"/>
      <c r="DHP206" s="973"/>
      <c r="DHQ206" s="973"/>
      <c r="DHR206" s="973"/>
      <c r="DHS206" s="973"/>
      <c r="DHT206" s="973"/>
      <c r="DHU206" s="973"/>
      <c r="DHV206" s="973"/>
      <c r="DHW206" s="973"/>
      <c r="DHX206" s="973"/>
      <c r="DHY206" s="973"/>
      <c r="DHZ206" s="973"/>
      <c r="DIA206" s="973"/>
      <c r="DIB206" s="973"/>
      <c r="DIC206" s="973"/>
      <c r="DID206" s="973"/>
      <c r="DIE206" s="973"/>
      <c r="DIF206" s="973"/>
      <c r="DIG206" s="973"/>
      <c r="DIH206" s="973"/>
      <c r="DII206" s="973"/>
      <c r="DIJ206" s="973"/>
      <c r="DIK206" s="973"/>
      <c r="DIL206" s="973"/>
      <c r="DIM206" s="973"/>
      <c r="DIN206" s="973"/>
      <c r="DIO206" s="973"/>
      <c r="DIP206" s="973"/>
      <c r="DIQ206" s="973"/>
      <c r="DIR206" s="973"/>
      <c r="DIS206" s="973"/>
      <c r="DIT206" s="973"/>
      <c r="DIU206" s="973"/>
      <c r="DIV206" s="973"/>
      <c r="DIW206" s="973"/>
      <c r="DIX206" s="973"/>
      <c r="DIY206" s="973"/>
      <c r="DIZ206" s="973"/>
      <c r="DJA206" s="973"/>
      <c r="DJB206" s="973"/>
      <c r="DJC206" s="973"/>
      <c r="DJD206" s="973"/>
      <c r="DJE206" s="973"/>
      <c r="DJF206" s="973"/>
      <c r="DJG206" s="973"/>
      <c r="DJH206" s="973"/>
      <c r="DJI206" s="973"/>
      <c r="DJJ206" s="973"/>
      <c r="DJK206" s="973"/>
      <c r="DJL206" s="973"/>
      <c r="DJM206" s="973"/>
      <c r="DJN206" s="973"/>
      <c r="DJO206" s="973"/>
      <c r="DJP206" s="973"/>
      <c r="DJQ206" s="973"/>
      <c r="DJR206" s="973"/>
      <c r="DJS206" s="973"/>
      <c r="DJT206" s="973"/>
      <c r="DJU206" s="973"/>
      <c r="DJV206" s="973"/>
      <c r="DJW206" s="973"/>
      <c r="DJX206" s="973"/>
      <c r="DJY206" s="973"/>
      <c r="DJZ206" s="973"/>
      <c r="DKA206" s="973"/>
      <c r="DKB206" s="973"/>
      <c r="DKC206" s="973"/>
      <c r="DKD206" s="973"/>
      <c r="DKE206" s="973"/>
      <c r="DKF206" s="973"/>
      <c r="DKG206" s="973"/>
      <c r="DKH206" s="973"/>
      <c r="DKI206" s="973"/>
      <c r="DKJ206" s="973"/>
      <c r="DKK206" s="973"/>
      <c r="DKL206" s="973"/>
      <c r="DKM206" s="973"/>
      <c r="DKN206" s="973"/>
      <c r="DKO206" s="973"/>
      <c r="DKP206" s="973"/>
      <c r="DKQ206" s="973"/>
      <c r="DKR206" s="973"/>
      <c r="DKS206" s="973"/>
      <c r="DKT206" s="973"/>
      <c r="DKU206" s="973"/>
      <c r="DKV206" s="973"/>
      <c r="DKW206" s="973"/>
      <c r="DKX206" s="973"/>
      <c r="DKY206" s="973"/>
      <c r="DKZ206" s="973"/>
      <c r="DLA206" s="973"/>
      <c r="DLB206" s="973"/>
      <c r="DLC206" s="973"/>
      <c r="DLD206" s="973"/>
      <c r="DLE206" s="973"/>
      <c r="DLF206" s="973"/>
      <c r="DLG206" s="973"/>
      <c r="DLH206" s="973"/>
      <c r="DLI206" s="973"/>
      <c r="DLJ206" s="973"/>
      <c r="DLK206" s="973"/>
      <c r="DLL206" s="973"/>
      <c r="DLM206" s="973"/>
      <c r="DLN206" s="973"/>
      <c r="DLO206" s="973"/>
      <c r="DLP206" s="973"/>
      <c r="DLQ206" s="973"/>
      <c r="DLR206" s="973"/>
      <c r="DLS206" s="973"/>
      <c r="DLT206" s="973"/>
      <c r="DLU206" s="973"/>
      <c r="DLV206" s="973"/>
      <c r="DLW206" s="973"/>
      <c r="DLX206" s="973"/>
      <c r="DLY206" s="973"/>
      <c r="DLZ206" s="973"/>
      <c r="DMA206" s="973"/>
      <c r="DMB206" s="973"/>
      <c r="DMC206" s="973"/>
      <c r="DMD206" s="973"/>
      <c r="DME206" s="973"/>
      <c r="DMF206" s="973"/>
      <c r="DMG206" s="973"/>
      <c r="DMH206" s="973"/>
      <c r="DMI206" s="973"/>
      <c r="DMJ206" s="973"/>
      <c r="DMK206" s="973"/>
      <c r="DML206" s="973"/>
      <c r="DMM206" s="973"/>
      <c r="DMN206" s="973"/>
      <c r="DMO206" s="973"/>
      <c r="DMP206" s="973"/>
      <c r="DMQ206" s="973"/>
      <c r="DMR206" s="973"/>
      <c r="DMS206" s="973"/>
      <c r="DMT206" s="973"/>
      <c r="DMU206" s="973"/>
      <c r="DMV206" s="973"/>
      <c r="DMW206" s="973"/>
      <c r="DMX206" s="973"/>
      <c r="DMY206" s="973"/>
      <c r="DMZ206" s="973"/>
      <c r="DNA206" s="973"/>
      <c r="DNB206" s="973"/>
      <c r="DNC206" s="973"/>
      <c r="DND206" s="973"/>
      <c r="DNE206" s="973"/>
      <c r="DNF206" s="973"/>
      <c r="DNG206" s="973"/>
      <c r="DNH206" s="973"/>
      <c r="DNI206" s="973"/>
      <c r="DNJ206" s="973"/>
      <c r="DNK206" s="973"/>
      <c r="DNL206" s="973"/>
      <c r="DNM206" s="973"/>
      <c r="DNN206" s="973"/>
      <c r="DNO206" s="973"/>
      <c r="DNP206" s="973"/>
      <c r="DNQ206" s="973"/>
      <c r="DNR206" s="973"/>
      <c r="DNS206" s="973"/>
      <c r="DNT206" s="973"/>
      <c r="DNU206" s="973"/>
      <c r="DNV206" s="973"/>
      <c r="DNW206" s="973"/>
      <c r="DNX206" s="973"/>
      <c r="DNY206" s="973"/>
      <c r="DNZ206" s="973"/>
      <c r="DOA206" s="973"/>
      <c r="DOB206" s="973"/>
      <c r="DOC206" s="973"/>
      <c r="DOD206" s="973"/>
      <c r="DOE206" s="973"/>
      <c r="DOF206" s="973"/>
      <c r="DOG206" s="973"/>
      <c r="DOH206" s="973"/>
      <c r="DOI206" s="973"/>
      <c r="DOJ206" s="973"/>
      <c r="DOK206" s="973"/>
      <c r="DOL206" s="973"/>
      <c r="DOM206" s="973"/>
      <c r="DON206" s="973"/>
      <c r="DOO206" s="973"/>
      <c r="DOP206" s="973"/>
      <c r="DOQ206" s="973"/>
      <c r="DOR206" s="973"/>
      <c r="DOS206" s="973"/>
      <c r="DOT206" s="973"/>
      <c r="DOU206" s="973"/>
      <c r="DOV206" s="973"/>
      <c r="DOW206" s="973"/>
      <c r="DOX206" s="973"/>
      <c r="DOY206" s="973"/>
      <c r="DOZ206" s="973"/>
      <c r="DPA206" s="973"/>
      <c r="DPB206" s="973"/>
      <c r="DPC206" s="973"/>
      <c r="DPD206" s="973"/>
      <c r="DPE206" s="973"/>
      <c r="DPF206" s="973"/>
      <c r="DPG206" s="973"/>
      <c r="DPH206" s="973"/>
      <c r="DPI206" s="973"/>
      <c r="DPJ206" s="973"/>
      <c r="DPK206" s="973"/>
      <c r="DPL206" s="973"/>
      <c r="DPM206" s="973"/>
      <c r="DPN206" s="973"/>
      <c r="DPO206" s="973"/>
      <c r="DPP206" s="973"/>
      <c r="DPQ206" s="973"/>
      <c r="DPR206" s="973"/>
      <c r="DPS206" s="973"/>
      <c r="DPT206" s="973"/>
      <c r="DPU206" s="973"/>
      <c r="DPV206" s="973"/>
      <c r="DPW206" s="973"/>
      <c r="DPX206" s="973"/>
      <c r="DPY206" s="973"/>
      <c r="DPZ206" s="973"/>
      <c r="DQA206" s="973"/>
      <c r="DQB206" s="973"/>
      <c r="DQC206" s="973"/>
      <c r="DQD206" s="973"/>
      <c r="DQE206" s="973"/>
      <c r="DQF206" s="973"/>
      <c r="DQG206" s="973"/>
      <c r="DQH206" s="973"/>
      <c r="DQI206" s="973"/>
      <c r="DQJ206" s="973"/>
      <c r="DQK206" s="973"/>
      <c r="DQL206" s="973"/>
      <c r="DQM206" s="973"/>
      <c r="DQN206" s="973"/>
      <c r="DQO206" s="973"/>
      <c r="DQP206" s="973"/>
      <c r="DQQ206" s="973"/>
      <c r="DQR206" s="973"/>
      <c r="DQS206" s="973"/>
      <c r="DQT206" s="973"/>
      <c r="DQU206" s="973"/>
      <c r="DQV206" s="973"/>
      <c r="DQW206" s="973"/>
      <c r="DQX206" s="973"/>
      <c r="DQY206" s="973"/>
      <c r="DQZ206" s="973"/>
      <c r="DRA206" s="973"/>
      <c r="DRB206" s="973"/>
      <c r="DRC206" s="973"/>
      <c r="DRD206" s="973"/>
      <c r="DRE206" s="973"/>
      <c r="DRF206" s="973"/>
      <c r="DRG206" s="973"/>
      <c r="DRH206" s="973"/>
      <c r="DRI206" s="973"/>
      <c r="DRJ206" s="973"/>
      <c r="DRK206" s="973"/>
      <c r="DRL206" s="973"/>
      <c r="DRM206" s="973"/>
      <c r="DRN206" s="973"/>
      <c r="DRO206" s="973"/>
      <c r="DRP206" s="973"/>
      <c r="DRQ206" s="973"/>
      <c r="DRR206" s="973"/>
      <c r="DRS206" s="973"/>
      <c r="DRT206" s="973"/>
      <c r="DRU206" s="973"/>
      <c r="DRV206" s="973"/>
      <c r="DRW206" s="973"/>
      <c r="DRX206" s="973"/>
      <c r="DRY206" s="973"/>
      <c r="DRZ206" s="973"/>
      <c r="DSA206" s="973"/>
      <c r="DSB206" s="973"/>
      <c r="DSC206" s="973"/>
      <c r="DSD206" s="973"/>
      <c r="DSE206" s="973"/>
      <c r="DSF206" s="973"/>
      <c r="DSG206" s="973"/>
      <c r="DSH206" s="973"/>
      <c r="DSI206" s="973"/>
      <c r="DSJ206" s="973"/>
      <c r="DSK206" s="973"/>
      <c r="DSL206" s="973"/>
      <c r="DSM206" s="973"/>
      <c r="DSN206" s="973"/>
      <c r="DSO206" s="973"/>
      <c r="DSP206" s="973"/>
      <c r="DSQ206" s="973"/>
      <c r="DSR206" s="973"/>
      <c r="DSS206" s="973"/>
      <c r="DST206" s="973"/>
      <c r="DSU206" s="973"/>
      <c r="DSV206" s="973"/>
      <c r="DSW206" s="973"/>
      <c r="DSX206" s="973"/>
      <c r="DSY206" s="973"/>
      <c r="DSZ206" s="973"/>
      <c r="DTA206" s="973"/>
      <c r="DTB206" s="973"/>
      <c r="DTC206" s="973"/>
      <c r="DTD206" s="973"/>
      <c r="DTE206" s="973"/>
      <c r="DTF206" s="973"/>
      <c r="DTG206" s="973"/>
      <c r="DTH206" s="973"/>
      <c r="DTI206" s="973"/>
      <c r="DTJ206" s="973"/>
      <c r="DTK206" s="973"/>
      <c r="DTL206" s="973"/>
      <c r="DTM206" s="973"/>
      <c r="DTN206" s="973"/>
      <c r="DTO206" s="973"/>
      <c r="DTP206" s="973"/>
      <c r="DTQ206" s="973"/>
      <c r="DTR206" s="973"/>
      <c r="DTS206" s="973"/>
      <c r="DTT206" s="973"/>
      <c r="DTU206" s="973"/>
      <c r="DTV206" s="973"/>
      <c r="DTW206" s="973"/>
      <c r="DTX206" s="973"/>
      <c r="DTY206" s="973"/>
      <c r="DTZ206" s="973"/>
      <c r="DUA206" s="973"/>
      <c r="DUB206" s="973"/>
      <c r="DUC206" s="973"/>
      <c r="DUD206" s="973"/>
      <c r="DUE206" s="973"/>
      <c r="DUF206" s="973"/>
      <c r="DUG206" s="973"/>
      <c r="DUH206" s="973"/>
      <c r="DUI206" s="973"/>
      <c r="DUJ206" s="973"/>
      <c r="DUK206" s="973"/>
      <c r="DUL206" s="973"/>
      <c r="DUM206" s="973"/>
      <c r="DUN206" s="973"/>
      <c r="DUO206" s="973"/>
      <c r="DUP206" s="973"/>
      <c r="DUQ206" s="973"/>
      <c r="DUR206" s="973"/>
      <c r="DUS206" s="973"/>
      <c r="DUT206" s="973"/>
      <c r="DUU206" s="973"/>
      <c r="DUV206" s="973"/>
      <c r="DUW206" s="973"/>
      <c r="DUX206" s="973"/>
      <c r="DUY206" s="973"/>
      <c r="DUZ206" s="973"/>
      <c r="DVA206" s="973"/>
      <c r="DVB206" s="973"/>
      <c r="DVC206" s="973"/>
      <c r="DVD206" s="973"/>
      <c r="DVE206" s="973"/>
      <c r="DVF206" s="973"/>
      <c r="DVG206" s="973"/>
      <c r="DVH206" s="973"/>
      <c r="DVI206" s="973"/>
      <c r="DVJ206" s="973"/>
      <c r="DVK206" s="973"/>
      <c r="DVL206" s="973"/>
      <c r="DVM206" s="973"/>
      <c r="DVN206" s="973"/>
      <c r="DVO206" s="973"/>
      <c r="DVP206" s="973"/>
      <c r="DVQ206" s="973"/>
      <c r="DVR206" s="973"/>
      <c r="DVS206" s="973"/>
      <c r="DVT206" s="973"/>
      <c r="DVU206" s="973"/>
      <c r="DVV206" s="973"/>
      <c r="DVW206" s="973"/>
      <c r="DVX206" s="973"/>
      <c r="DVY206" s="973"/>
      <c r="DVZ206" s="973"/>
      <c r="DWA206" s="973"/>
      <c r="DWB206" s="973"/>
      <c r="DWC206" s="973"/>
      <c r="DWD206" s="973"/>
      <c r="DWE206" s="973"/>
      <c r="DWF206" s="973"/>
      <c r="DWG206" s="973"/>
      <c r="DWH206" s="973"/>
      <c r="DWI206" s="973"/>
      <c r="DWJ206" s="973"/>
      <c r="DWK206" s="973"/>
      <c r="DWL206" s="973"/>
      <c r="DWM206" s="973"/>
      <c r="DWN206" s="973"/>
      <c r="DWO206" s="973"/>
      <c r="DWP206" s="973"/>
      <c r="DWQ206" s="973"/>
      <c r="DWR206" s="973"/>
      <c r="DWS206" s="973"/>
      <c r="DWT206" s="973"/>
      <c r="DWU206" s="973"/>
      <c r="DWV206" s="973"/>
      <c r="DWW206" s="973"/>
      <c r="DWX206" s="973"/>
      <c r="DWY206" s="973"/>
      <c r="DWZ206" s="973"/>
      <c r="DXA206" s="973"/>
      <c r="DXB206" s="973"/>
      <c r="DXC206" s="973"/>
      <c r="DXD206" s="973"/>
      <c r="DXE206" s="973"/>
      <c r="DXF206" s="973"/>
      <c r="DXG206" s="973"/>
      <c r="DXH206" s="973"/>
      <c r="DXI206" s="973"/>
      <c r="DXJ206" s="973"/>
      <c r="DXK206" s="973"/>
      <c r="DXL206" s="973"/>
      <c r="DXM206" s="973"/>
      <c r="DXN206" s="973"/>
      <c r="DXO206" s="973"/>
      <c r="DXP206" s="973"/>
      <c r="DXQ206" s="973"/>
      <c r="DXR206" s="973"/>
      <c r="DXS206" s="973"/>
      <c r="DXT206" s="973"/>
      <c r="DXU206" s="973"/>
      <c r="DXV206" s="973"/>
      <c r="DXW206" s="973"/>
      <c r="DXX206" s="973"/>
      <c r="DXY206" s="973"/>
      <c r="DXZ206" s="973"/>
      <c r="DYA206" s="973"/>
      <c r="DYB206" s="973"/>
      <c r="DYC206" s="973"/>
      <c r="DYD206" s="973"/>
      <c r="DYE206" s="973"/>
      <c r="DYF206" s="973"/>
      <c r="DYG206" s="973"/>
      <c r="DYH206" s="973"/>
      <c r="DYI206" s="973"/>
      <c r="DYJ206" s="973"/>
      <c r="DYK206" s="973"/>
      <c r="DYL206" s="973"/>
      <c r="DYM206" s="973"/>
      <c r="DYN206" s="973"/>
      <c r="DYO206" s="973"/>
      <c r="DYP206" s="973"/>
      <c r="DYQ206" s="973"/>
      <c r="DYR206" s="973"/>
      <c r="DYS206" s="973"/>
      <c r="DYT206" s="973"/>
      <c r="DYU206" s="973"/>
      <c r="DYV206" s="973"/>
      <c r="DYW206" s="973"/>
      <c r="DYX206" s="973"/>
      <c r="DYY206" s="973"/>
      <c r="DYZ206" s="973"/>
      <c r="DZA206" s="973"/>
      <c r="DZB206" s="973"/>
      <c r="DZC206" s="973"/>
      <c r="DZD206" s="973"/>
      <c r="DZE206" s="973"/>
      <c r="DZF206" s="973"/>
      <c r="DZG206" s="973"/>
      <c r="DZH206" s="973"/>
      <c r="DZI206" s="973"/>
      <c r="DZJ206" s="973"/>
      <c r="DZK206" s="973"/>
      <c r="DZL206" s="973"/>
      <c r="DZM206" s="973"/>
      <c r="DZN206" s="973"/>
      <c r="DZO206" s="973"/>
      <c r="DZP206" s="973"/>
      <c r="DZQ206" s="973"/>
      <c r="DZR206" s="973"/>
      <c r="DZS206" s="973"/>
      <c r="DZT206" s="973"/>
      <c r="DZU206" s="973"/>
      <c r="DZV206" s="973"/>
      <c r="DZW206" s="973"/>
      <c r="DZX206" s="973"/>
      <c r="DZY206" s="973"/>
      <c r="DZZ206" s="973"/>
      <c r="EAA206" s="973"/>
      <c r="EAB206" s="973"/>
      <c r="EAC206" s="973"/>
      <c r="EAD206" s="973"/>
      <c r="EAE206" s="973"/>
      <c r="EAF206" s="973"/>
      <c r="EAG206" s="973"/>
      <c r="EAH206" s="973"/>
      <c r="EAI206" s="973"/>
      <c r="EAJ206" s="973"/>
      <c r="EAK206" s="973"/>
      <c r="EAL206" s="973"/>
      <c r="EAM206" s="973"/>
      <c r="EAN206" s="973"/>
      <c r="EAO206" s="973"/>
      <c r="EAP206" s="973"/>
      <c r="EAQ206" s="973"/>
      <c r="EAR206" s="973"/>
      <c r="EAS206" s="973"/>
      <c r="EAT206" s="973"/>
      <c r="EAU206" s="973"/>
      <c r="EAV206" s="973"/>
      <c r="EAW206" s="973"/>
      <c r="EAX206" s="973"/>
      <c r="EAY206" s="973"/>
      <c r="EAZ206" s="973"/>
      <c r="EBA206" s="973"/>
      <c r="EBB206" s="973"/>
      <c r="EBC206" s="973"/>
      <c r="EBD206" s="973"/>
      <c r="EBE206" s="973"/>
      <c r="EBF206" s="973"/>
      <c r="EBG206" s="973"/>
      <c r="EBH206" s="973"/>
      <c r="EBI206" s="973"/>
      <c r="EBJ206" s="973"/>
      <c r="EBK206" s="973"/>
      <c r="EBL206" s="973"/>
      <c r="EBM206" s="973"/>
      <c r="EBN206" s="973"/>
      <c r="EBO206" s="973"/>
      <c r="EBP206" s="973"/>
      <c r="EBQ206" s="973"/>
      <c r="EBR206" s="973"/>
      <c r="EBS206" s="973"/>
      <c r="EBT206" s="973"/>
      <c r="EBU206" s="973"/>
      <c r="EBV206" s="973"/>
      <c r="EBW206" s="973"/>
      <c r="EBX206" s="973"/>
      <c r="EBY206" s="973"/>
      <c r="EBZ206" s="973"/>
      <c r="ECA206" s="973"/>
      <c r="ECB206" s="973"/>
      <c r="ECC206" s="973"/>
      <c r="ECD206" s="973"/>
      <c r="ECE206" s="973"/>
      <c r="ECF206" s="973"/>
      <c r="ECG206" s="973"/>
      <c r="ECH206" s="973"/>
      <c r="ECI206" s="973"/>
      <c r="ECJ206" s="973"/>
      <c r="ECK206" s="973"/>
      <c r="ECL206" s="973"/>
      <c r="ECM206" s="973"/>
      <c r="ECN206" s="973"/>
      <c r="ECO206" s="973"/>
      <c r="ECP206" s="973"/>
      <c r="ECQ206" s="973"/>
      <c r="ECR206" s="973"/>
      <c r="ECS206" s="973"/>
      <c r="ECT206" s="973"/>
      <c r="ECU206" s="973"/>
      <c r="ECV206" s="973"/>
      <c r="ECW206" s="973"/>
      <c r="ECX206" s="973"/>
      <c r="ECY206" s="973"/>
      <c r="ECZ206" s="973"/>
      <c r="EDA206" s="973"/>
      <c r="EDB206" s="973"/>
      <c r="EDC206" s="973"/>
      <c r="EDD206" s="973"/>
      <c r="EDE206" s="973"/>
      <c r="EDF206" s="973"/>
      <c r="EDG206" s="973"/>
      <c r="EDH206" s="973"/>
      <c r="EDI206" s="973"/>
      <c r="EDJ206" s="973"/>
      <c r="EDK206" s="973"/>
      <c r="EDL206" s="973"/>
      <c r="EDM206" s="973"/>
      <c r="EDN206" s="973"/>
      <c r="EDO206" s="973"/>
      <c r="EDP206" s="973"/>
      <c r="EDQ206" s="973"/>
      <c r="EDR206" s="973"/>
      <c r="EDS206" s="973"/>
      <c r="EDT206" s="973"/>
      <c r="EDU206" s="973"/>
      <c r="EDV206" s="973"/>
      <c r="EDW206" s="973"/>
      <c r="EDX206" s="973"/>
      <c r="EDY206" s="973"/>
      <c r="EDZ206" s="973"/>
      <c r="EEA206" s="973"/>
      <c r="EEB206" s="973"/>
      <c r="EEC206" s="973"/>
      <c r="EED206" s="973"/>
      <c r="EEE206" s="973"/>
      <c r="EEF206" s="973"/>
      <c r="EEG206" s="973"/>
      <c r="EEH206" s="973"/>
      <c r="EEI206" s="973"/>
      <c r="EEJ206" s="973"/>
      <c r="EEK206" s="973"/>
      <c r="EEL206" s="973"/>
      <c r="EEM206" s="973"/>
      <c r="EEN206" s="973"/>
      <c r="EEO206" s="973"/>
      <c r="EEP206" s="973"/>
      <c r="EEQ206" s="973"/>
      <c r="EER206" s="973"/>
      <c r="EES206" s="973"/>
      <c r="EET206" s="973"/>
      <c r="EEU206" s="973"/>
      <c r="EEV206" s="973"/>
      <c r="EEW206" s="973"/>
      <c r="EEX206" s="973"/>
      <c r="EEY206" s="973"/>
      <c r="EEZ206" s="973"/>
      <c r="EFA206" s="973"/>
      <c r="EFB206" s="973"/>
      <c r="EFC206" s="973"/>
      <c r="EFD206" s="973"/>
      <c r="EFE206" s="973"/>
      <c r="EFF206" s="973"/>
      <c r="EFG206" s="973"/>
      <c r="EFH206" s="973"/>
      <c r="EFI206" s="973"/>
      <c r="EFJ206" s="973"/>
      <c r="EFK206" s="973"/>
      <c r="EFL206" s="973"/>
      <c r="EFM206" s="973"/>
      <c r="EFN206" s="973"/>
      <c r="EFO206" s="973"/>
      <c r="EFP206" s="973"/>
      <c r="EFQ206" s="973"/>
      <c r="EFR206" s="973"/>
      <c r="EFS206" s="973"/>
      <c r="EFT206" s="973"/>
      <c r="EFU206" s="973"/>
      <c r="EFV206" s="973"/>
      <c r="EFW206" s="973"/>
      <c r="EFX206" s="973"/>
      <c r="EFY206" s="973"/>
      <c r="EFZ206" s="973"/>
      <c r="EGA206" s="973"/>
      <c r="EGB206" s="973"/>
      <c r="EGC206" s="973"/>
      <c r="EGD206" s="973"/>
      <c r="EGE206" s="973"/>
      <c r="EGF206" s="973"/>
      <c r="EGG206" s="973"/>
      <c r="EGH206" s="973"/>
      <c r="EGI206" s="973"/>
      <c r="EGJ206" s="973"/>
      <c r="EGK206" s="973"/>
      <c r="EGL206" s="973"/>
      <c r="EGM206" s="973"/>
      <c r="EGN206" s="973"/>
      <c r="EGO206" s="973"/>
      <c r="EGP206" s="973"/>
      <c r="EGQ206" s="973"/>
      <c r="EGR206" s="973"/>
      <c r="EGS206" s="973"/>
      <c r="EGT206" s="973"/>
      <c r="EGU206" s="973"/>
      <c r="EGV206" s="973"/>
      <c r="EGW206" s="973"/>
      <c r="EGX206" s="973"/>
      <c r="EGY206" s="973"/>
      <c r="EGZ206" s="973"/>
      <c r="EHA206" s="973"/>
      <c r="EHB206" s="973"/>
      <c r="EHC206" s="973"/>
      <c r="EHD206" s="973"/>
      <c r="EHE206" s="973"/>
      <c r="EHF206" s="973"/>
      <c r="EHG206" s="973"/>
      <c r="EHH206" s="973"/>
      <c r="EHI206" s="973"/>
      <c r="EHJ206" s="973"/>
      <c r="EHK206" s="973"/>
      <c r="EHL206" s="973"/>
      <c r="EHM206" s="973"/>
      <c r="EHN206" s="973"/>
      <c r="EHO206" s="973"/>
      <c r="EHP206" s="973"/>
      <c r="EHQ206" s="973"/>
      <c r="EHR206" s="973"/>
      <c r="EHS206" s="973"/>
      <c r="EHT206" s="973"/>
      <c r="EHU206" s="973"/>
      <c r="EHV206" s="973"/>
      <c r="EHW206" s="973"/>
      <c r="EHX206" s="973"/>
      <c r="EHY206" s="973"/>
      <c r="EHZ206" s="973"/>
      <c r="EIA206" s="973"/>
      <c r="EIB206" s="973"/>
      <c r="EIC206" s="973"/>
      <c r="EID206" s="973"/>
      <c r="EIE206" s="973"/>
      <c r="EIF206" s="973"/>
      <c r="EIG206" s="973"/>
      <c r="EIH206" s="973"/>
      <c r="EII206" s="973"/>
      <c r="EIJ206" s="973"/>
      <c r="EIK206" s="973"/>
      <c r="EIL206" s="973"/>
      <c r="EIM206" s="973"/>
      <c r="EIN206" s="973"/>
      <c r="EIO206" s="973"/>
      <c r="EIP206" s="973"/>
      <c r="EIQ206" s="973"/>
      <c r="EIR206" s="973"/>
      <c r="EIS206" s="973"/>
      <c r="EIT206" s="973"/>
      <c r="EIU206" s="973"/>
      <c r="EIV206" s="973"/>
      <c r="EIW206" s="973"/>
      <c r="EIX206" s="973"/>
      <c r="EIY206" s="973"/>
      <c r="EIZ206" s="973"/>
      <c r="EJA206" s="973"/>
      <c r="EJB206" s="973"/>
      <c r="EJC206" s="973"/>
      <c r="EJD206" s="973"/>
      <c r="EJE206" s="973"/>
      <c r="EJF206" s="973"/>
      <c r="EJG206" s="973"/>
      <c r="EJH206" s="973"/>
      <c r="EJI206" s="973"/>
      <c r="EJJ206" s="973"/>
      <c r="EJK206" s="973"/>
      <c r="EJL206" s="973"/>
      <c r="EJM206" s="973"/>
      <c r="EJN206" s="973"/>
      <c r="EJO206" s="973"/>
      <c r="EJP206" s="973"/>
      <c r="EJQ206" s="973"/>
      <c r="EJR206" s="973"/>
      <c r="EJS206" s="973"/>
      <c r="EJT206" s="973"/>
      <c r="EJU206" s="973"/>
      <c r="EJV206" s="973"/>
      <c r="EJW206" s="973"/>
      <c r="EJX206" s="973"/>
      <c r="EJY206" s="973"/>
      <c r="EJZ206" s="973"/>
      <c r="EKA206" s="973"/>
      <c r="EKB206" s="973"/>
      <c r="EKC206" s="973"/>
      <c r="EKD206" s="973"/>
      <c r="EKE206" s="973"/>
      <c r="EKF206" s="973"/>
      <c r="EKG206" s="973"/>
      <c r="EKH206" s="973"/>
      <c r="EKI206" s="973"/>
      <c r="EKJ206" s="973"/>
      <c r="EKK206" s="973"/>
      <c r="EKL206" s="973"/>
      <c r="EKM206" s="973"/>
      <c r="EKN206" s="973"/>
      <c r="EKO206" s="973"/>
      <c r="EKP206" s="973"/>
      <c r="EKQ206" s="973"/>
      <c r="EKR206" s="973"/>
      <c r="EKS206" s="973"/>
      <c r="EKT206" s="973"/>
      <c r="EKU206" s="973"/>
      <c r="EKV206" s="973"/>
      <c r="EKW206" s="973"/>
      <c r="EKX206" s="973"/>
      <c r="EKY206" s="973"/>
      <c r="EKZ206" s="973"/>
      <c r="ELA206" s="973"/>
      <c r="ELB206" s="973"/>
      <c r="ELC206" s="973"/>
      <c r="ELD206" s="973"/>
      <c r="ELE206" s="973"/>
      <c r="ELF206" s="973"/>
      <c r="ELG206" s="973"/>
      <c r="ELH206" s="973"/>
      <c r="ELI206" s="973"/>
      <c r="ELJ206" s="973"/>
      <c r="ELK206" s="973"/>
      <c r="ELL206" s="973"/>
      <c r="ELM206" s="973"/>
      <c r="ELN206" s="973"/>
      <c r="ELO206" s="973"/>
      <c r="ELP206" s="973"/>
      <c r="ELQ206" s="973"/>
      <c r="ELR206" s="973"/>
      <c r="ELS206" s="973"/>
      <c r="ELT206" s="973"/>
      <c r="ELU206" s="973"/>
      <c r="ELV206" s="973"/>
      <c r="ELW206" s="973"/>
      <c r="ELX206" s="973"/>
      <c r="ELY206" s="973"/>
      <c r="ELZ206" s="973"/>
      <c r="EMA206" s="973"/>
      <c r="EMB206" s="973"/>
      <c r="EMC206" s="973"/>
      <c r="EMD206" s="973"/>
      <c r="EME206" s="973"/>
      <c r="EMF206" s="973"/>
      <c r="EMG206" s="973"/>
      <c r="EMH206" s="973"/>
      <c r="EMI206" s="973"/>
      <c r="EMJ206" s="973"/>
      <c r="EMK206" s="973"/>
      <c r="EML206" s="973"/>
      <c r="EMM206" s="973"/>
      <c r="EMN206" s="973"/>
      <c r="EMO206" s="973"/>
      <c r="EMP206" s="973"/>
      <c r="EMQ206" s="973"/>
      <c r="EMR206" s="973"/>
      <c r="EMS206" s="973"/>
      <c r="EMT206" s="973"/>
      <c r="EMU206" s="973"/>
      <c r="EMV206" s="973"/>
      <c r="EMW206" s="973"/>
      <c r="EMX206" s="973"/>
      <c r="EMY206" s="973"/>
      <c r="EMZ206" s="973"/>
      <c r="ENA206" s="973"/>
      <c r="ENB206" s="973"/>
      <c r="ENC206" s="973"/>
      <c r="END206" s="973"/>
      <c r="ENE206" s="973"/>
      <c r="ENF206" s="973"/>
      <c r="ENG206" s="973"/>
      <c r="ENH206" s="973"/>
      <c r="ENI206" s="973"/>
      <c r="ENJ206" s="973"/>
      <c r="ENK206" s="973"/>
      <c r="ENL206" s="973"/>
      <c r="ENM206" s="973"/>
      <c r="ENN206" s="973"/>
      <c r="ENO206" s="973"/>
      <c r="ENP206" s="973"/>
      <c r="ENQ206" s="973"/>
      <c r="ENR206" s="973"/>
      <c r="ENS206" s="973"/>
      <c r="ENT206" s="973"/>
      <c r="ENU206" s="973"/>
      <c r="ENV206" s="973"/>
      <c r="ENW206" s="973"/>
      <c r="ENX206" s="973"/>
      <c r="ENY206" s="973"/>
      <c r="ENZ206" s="973"/>
      <c r="EOA206" s="973"/>
      <c r="EOB206" s="973"/>
      <c r="EOC206" s="973"/>
      <c r="EOD206" s="973"/>
      <c r="EOE206" s="973"/>
      <c r="EOF206" s="973"/>
      <c r="EOG206" s="973"/>
      <c r="EOH206" s="973"/>
      <c r="EOI206" s="973"/>
      <c r="EOJ206" s="973"/>
      <c r="EOK206" s="973"/>
      <c r="EOL206" s="973"/>
      <c r="EOM206" s="973"/>
      <c r="EON206" s="973"/>
      <c r="EOO206" s="973"/>
      <c r="EOP206" s="973"/>
      <c r="EOQ206" s="973"/>
      <c r="EOR206" s="973"/>
      <c r="EOS206" s="973"/>
      <c r="EOT206" s="973"/>
      <c r="EOU206" s="973"/>
      <c r="EOV206" s="973"/>
      <c r="EOW206" s="973"/>
      <c r="EOX206" s="973"/>
      <c r="EOY206" s="973"/>
      <c r="EOZ206" s="973"/>
      <c r="EPA206" s="973"/>
      <c r="EPB206" s="973"/>
      <c r="EPC206" s="973"/>
      <c r="EPD206" s="973"/>
      <c r="EPE206" s="973"/>
      <c r="EPF206" s="973"/>
      <c r="EPG206" s="973"/>
      <c r="EPH206" s="973"/>
      <c r="EPI206" s="973"/>
      <c r="EPJ206" s="973"/>
      <c r="EPK206" s="973"/>
      <c r="EPL206" s="973"/>
      <c r="EPM206" s="973"/>
      <c r="EPN206" s="973"/>
      <c r="EPO206" s="973"/>
      <c r="EPP206" s="973"/>
      <c r="EPQ206" s="973"/>
      <c r="EPR206" s="973"/>
      <c r="EPS206" s="973"/>
      <c r="EPT206" s="973"/>
      <c r="EPU206" s="973"/>
      <c r="EPV206" s="973"/>
      <c r="EPW206" s="973"/>
      <c r="EPX206" s="973"/>
      <c r="EPY206" s="973"/>
      <c r="EPZ206" s="973"/>
      <c r="EQA206" s="973"/>
      <c r="EQB206" s="973"/>
      <c r="EQC206" s="973"/>
      <c r="EQD206" s="973"/>
      <c r="EQE206" s="973"/>
      <c r="EQF206" s="973"/>
      <c r="EQG206" s="973"/>
      <c r="EQH206" s="973"/>
      <c r="EQI206" s="973"/>
      <c r="EQJ206" s="973"/>
      <c r="EQK206" s="973"/>
      <c r="EQL206" s="973"/>
      <c r="EQM206" s="973"/>
      <c r="EQN206" s="973"/>
      <c r="EQO206" s="973"/>
      <c r="EQP206" s="973"/>
      <c r="EQQ206" s="973"/>
      <c r="EQR206" s="973"/>
      <c r="EQS206" s="973"/>
      <c r="EQT206" s="973"/>
      <c r="EQU206" s="973"/>
      <c r="EQV206" s="973"/>
      <c r="EQW206" s="973"/>
      <c r="EQX206" s="973"/>
      <c r="EQY206" s="973"/>
      <c r="EQZ206" s="973"/>
      <c r="ERA206" s="973"/>
      <c r="ERB206" s="973"/>
      <c r="ERC206" s="973"/>
      <c r="ERD206" s="973"/>
      <c r="ERE206" s="973"/>
      <c r="ERF206" s="973"/>
      <c r="ERG206" s="973"/>
      <c r="ERH206" s="973"/>
      <c r="ERI206" s="973"/>
      <c r="ERJ206" s="973"/>
      <c r="ERK206" s="973"/>
      <c r="ERL206" s="973"/>
      <c r="ERM206" s="973"/>
      <c r="ERN206" s="973"/>
      <c r="ERO206" s="973"/>
      <c r="ERP206" s="973"/>
      <c r="ERQ206" s="973"/>
      <c r="ERR206" s="973"/>
      <c r="ERS206" s="973"/>
      <c r="ERT206" s="973"/>
      <c r="ERU206" s="973"/>
      <c r="ERV206" s="973"/>
      <c r="ERW206" s="973"/>
      <c r="ERX206" s="973"/>
      <c r="ERY206" s="973"/>
      <c r="ERZ206" s="973"/>
      <c r="ESA206" s="973"/>
      <c r="ESB206" s="973"/>
      <c r="ESC206" s="973"/>
      <c r="ESD206" s="973"/>
      <c r="ESE206" s="973"/>
      <c r="ESF206" s="973"/>
      <c r="ESG206" s="973"/>
      <c r="ESH206" s="973"/>
      <c r="ESI206" s="973"/>
      <c r="ESJ206" s="973"/>
      <c r="ESK206" s="973"/>
      <c r="ESL206" s="973"/>
      <c r="ESM206" s="973"/>
      <c r="ESN206" s="973"/>
      <c r="ESO206" s="973"/>
      <c r="ESP206" s="973"/>
      <c r="ESQ206" s="973"/>
      <c r="ESR206" s="973"/>
      <c r="ESS206" s="973"/>
      <c r="EST206" s="973"/>
      <c r="ESU206" s="973"/>
      <c r="ESV206" s="973"/>
      <c r="ESW206" s="973"/>
      <c r="ESX206" s="973"/>
      <c r="ESY206" s="973"/>
      <c r="ESZ206" s="973"/>
      <c r="ETA206" s="973"/>
      <c r="ETB206" s="973"/>
      <c r="ETC206" s="973"/>
      <c r="ETD206" s="973"/>
      <c r="ETE206" s="973"/>
      <c r="ETF206" s="973"/>
      <c r="ETG206" s="973"/>
      <c r="ETH206" s="973"/>
      <c r="ETI206" s="973"/>
      <c r="ETJ206" s="973"/>
      <c r="ETK206" s="973"/>
      <c r="ETL206" s="973"/>
      <c r="ETM206" s="973"/>
      <c r="ETN206" s="973"/>
      <c r="ETO206" s="973"/>
      <c r="ETP206" s="973"/>
      <c r="ETQ206" s="973"/>
      <c r="ETR206" s="973"/>
      <c r="ETS206" s="973"/>
      <c r="ETT206" s="973"/>
      <c r="ETU206" s="973"/>
      <c r="ETV206" s="973"/>
      <c r="ETW206" s="973"/>
      <c r="ETX206" s="973"/>
      <c r="ETY206" s="973"/>
      <c r="ETZ206" s="973"/>
      <c r="EUA206" s="973"/>
      <c r="EUB206" s="973"/>
      <c r="EUC206" s="973"/>
      <c r="EUD206" s="973"/>
      <c r="EUE206" s="973"/>
      <c r="EUF206" s="973"/>
      <c r="EUG206" s="973"/>
      <c r="EUH206" s="973"/>
      <c r="EUI206" s="973"/>
      <c r="EUJ206" s="973"/>
      <c r="EUK206" s="973"/>
      <c r="EUL206" s="973"/>
      <c r="EUM206" s="973"/>
      <c r="EUN206" s="973"/>
      <c r="EUO206" s="973"/>
      <c r="EUP206" s="973"/>
      <c r="EUQ206" s="973"/>
      <c r="EUR206" s="973"/>
      <c r="EUS206" s="973"/>
      <c r="EUT206" s="973"/>
      <c r="EUU206" s="973"/>
      <c r="EUV206" s="973"/>
      <c r="EUW206" s="973"/>
      <c r="EUX206" s="973"/>
      <c r="EUY206" s="973"/>
      <c r="EUZ206" s="973"/>
      <c r="EVA206" s="973"/>
      <c r="EVB206" s="973"/>
      <c r="EVC206" s="973"/>
      <c r="EVD206" s="973"/>
      <c r="EVE206" s="973"/>
      <c r="EVF206" s="973"/>
      <c r="EVG206" s="973"/>
      <c r="EVH206" s="973"/>
      <c r="EVI206" s="973"/>
      <c r="EVJ206" s="973"/>
      <c r="EVK206" s="973"/>
      <c r="EVL206" s="973"/>
      <c r="EVM206" s="973"/>
      <c r="EVN206" s="973"/>
      <c r="EVO206" s="973"/>
      <c r="EVP206" s="973"/>
      <c r="EVQ206" s="973"/>
      <c r="EVR206" s="973"/>
      <c r="EVS206" s="973"/>
      <c r="EVT206" s="973"/>
      <c r="EVU206" s="973"/>
      <c r="EVV206" s="973"/>
      <c r="EVW206" s="973"/>
      <c r="EVX206" s="973"/>
      <c r="EVY206" s="973"/>
      <c r="EVZ206" s="973"/>
      <c r="EWA206" s="973"/>
      <c r="EWB206" s="973"/>
      <c r="EWC206" s="973"/>
      <c r="EWD206" s="973"/>
      <c r="EWE206" s="973"/>
      <c r="EWF206" s="973"/>
      <c r="EWG206" s="973"/>
      <c r="EWH206" s="973"/>
      <c r="EWI206" s="973"/>
      <c r="EWJ206" s="973"/>
      <c r="EWK206" s="973"/>
      <c r="EWL206" s="973"/>
      <c r="EWM206" s="973"/>
      <c r="EWN206" s="973"/>
      <c r="EWO206" s="973"/>
      <c r="EWP206" s="973"/>
      <c r="EWQ206" s="973"/>
      <c r="EWR206" s="973"/>
      <c r="EWS206" s="973"/>
      <c r="EWT206" s="973"/>
      <c r="EWU206" s="973"/>
      <c r="EWV206" s="973"/>
      <c r="EWW206" s="973"/>
      <c r="EWX206" s="973"/>
      <c r="EWY206" s="973"/>
      <c r="EWZ206" s="973"/>
      <c r="EXA206" s="973"/>
      <c r="EXB206" s="973"/>
      <c r="EXC206" s="973"/>
      <c r="EXD206" s="973"/>
      <c r="EXE206" s="973"/>
      <c r="EXF206" s="973"/>
      <c r="EXG206" s="973"/>
      <c r="EXH206" s="973"/>
      <c r="EXI206" s="973"/>
      <c r="EXJ206" s="973"/>
      <c r="EXK206" s="973"/>
      <c r="EXL206" s="973"/>
      <c r="EXM206" s="973"/>
      <c r="EXN206" s="973"/>
      <c r="EXO206" s="973"/>
      <c r="EXP206" s="973"/>
      <c r="EXQ206" s="973"/>
      <c r="EXR206" s="973"/>
      <c r="EXS206" s="973"/>
      <c r="EXT206" s="973"/>
      <c r="EXU206" s="973"/>
      <c r="EXV206" s="973"/>
      <c r="EXW206" s="973"/>
      <c r="EXX206" s="973"/>
      <c r="EXY206" s="973"/>
      <c r="EXZ206" s="973"/>
      <c r="EYA206" s="973"/>
      <c r="EYB206" s="973"/>
      <c r="EYC206" s="973"/>
      <c r="EYD206" s="973"/>
      <c r="EYE206" s="973"/>
      <c r="EYF206" s="973"/>
      <c r="EYG206" s="973"/>
      <c r="EYH206" s="973"/>
      <c r="EYI206" s="973"/>
      <c r="EYJ206" s="973"/>
      <c r="EYK206" s="973"/>
      <c r="EYL206" s="973"/>
      <c r="EYM206" s="973"/>
      <c r="EYN206" s="973"/>
      <c r="EYO206" s="973"/>
      <c r="EYP206" s="973"/>
      <c r="EYQ206" s="973"/>
      <c r="EYR206" s="973"/>
      <c r="EYS206" s="973"/>
      <c r="EYT206" s="973"/>
      <c r="EYU206" s="973"/>
      <c r="EYV206" s="973"/>
      <c r="EYW206" s="973"/>
      <c r="EYX206" s="973"/>
      <c r="EYY206" s="973"/>
      <c r="EYZ206" s="973"/>
      <c r="EZA206" s="973"/>
      <c r="EZB206" s="973"/>
      <c r="EZC206" s="973"/>
      <c r="EZD206" s="973"/>
      <c r="EZE206" s="973"/>
      <c r="EZF206" s="973"/>
      <c r="EZG206" s="973"/>
      <c r="EZH206" s="973"/>
      <c r="EZI206" s="973"/>
      <c r="EZJ206" s="973"/>
      <c r="EZK206" s="973"/>
      <c r="EZL206" s="973"/>
      <c r="EZM206" s="973"/>
      <c r="EZN206" s="973"/>
      <c r="EZO206" s="973"/>
      <c r="EZP206" s="973"/>
      <c r="EZQ206" s="973"/>
      <c r="EZR206" s="973"/>
      <c r="EZS206" s="973"/>
      <c r="EZT206" s="973"/>
      <c r="EZU206" s="973"/>
      <c r="EZV206" s="973"/>
      <c r="EZW206" s="973"/>
      <c r="EZX206" s="973"/>
      <c r="EZY206" s="973"/>
      <c r="EZZ206" s="973"/>
      <c r="FAA206" s="973"/>
      <c r="FAB206" s="973"/>
      <c r="FAC206" s="973"/>
      <c r="FAD206" s="973"/>
      <c r="FAE206" s="973"/>
      <c r="FAF206" s="973"/>
      <c r="FAG206" s="973"/>
      <c r="FAH206" s="973"/>
      <c r="FAI206" s="973"/>
      <c r="FAJ206" s="973"/>
      <c r="FAK206" s="973"/>
      <c r="FAL206" s="973"/>
      <c r="FAM206" s="973"/>
      <c r="FAN206" s="973"/>
      <c r="FAO206" s="973"/>
      <c r="FAP206" s="973"/>
      <c r="FAQ206" s="973"/>
      <c r="FAR206" s="973"/>
      <c r="FAS206" s="973"/>
      <c r="FAT206" s="973"/>
      <c r="FAU206" s="973"/>
      <c r="FAV206" s="973"/>
      <c r="FAW206" s="973"/>
      <c r="FAX206" s="973"/>
      <c r="FAY206" s="973"/>
      <c r="FAZ206" s="973"/>
      <c r="FBA206" s="973"/>
      <c r="FBB206" s="973"/>
      <c r="FBC206" s="973"/>
      <c r="FBD206" s="973"/>
      <c r="FBE206" s="973"/>
      <c r="FBF206" s="973"/>
      <c r="FBG206" s="973"/>
      <c r="FBH206" s="973"/>
      <c r="FBI206" s="973"/>
      <c r="FBJ206" s="973"/>
      <c r="FBK206" s="973"/>
      <c r="FBL206" s="973"/>
      <c r="FBM206" s="973"/>
      <c r="FBN206" s="973"/>
      <c r="FBO206" s="973"/>
      <c r="FBP206" s="973"/>
      <c r="FBQ206" s="973"/>
      <c r="FBR206" s="973"/>
      <c r="FBS206" s="973"/>
      <c r="FBT206" s="973"/>
      <c r="FBU206" s="973"/>
      <c r="FBV206" s="973"/>
      <c r="FBW206" s="973"/>
      <c r="FBX206" s="973"/>
      <c r="FBY206" s="973"/>
      <c r="FBZ206" s="973"/>
      <c r="FCA206" s="973"/>
      <c r="FCB206" s="973"/>
      <c r="FCC206" s="973"/>
      <c r="FCD206" s="973"/>
      <c r="FCE206" s="973"/>
      <c r="FCF206" s="973"/>
      <c r="FCG206" s="973"/>
      <c r="FCH206" s="973"/>
      <c r="FCI206" s="973"/>
      <c r="FCJ206" s="973"/>
      <c r="FCK206" s="973"/>
      <c r="FCL206" s="973"/>
      <c r="FCM206" s="973"/>
      <c r="FCN206" s="973"/>
      <c r="FCO206" s="973"/>
      <c r="FCP206" s="973"/>
      <c r="FCQ206" s="973"/>
      <c r="FCR206" s="973"/>
      <c r="FCS206" s="973"/>
      <c r="FCT206" s="973"/>
      <c r="FCU206" s="973"/>
      <c r="FCV206" s="973"/>
      <c r="FCW206" s="973"/>
      <c r="FCX206" s="973"/>
      <c r="FCY206" s="973"/>
      <c r="FCZ206" s="973"/>
      <c r="FDA206" s="973"/>
      <c r="FDB206" s="973"/>
      <c r="FDC206" s="973"/>
      <c r="FDD206" s="973"/>
      <c r="FDE206" s="973"/>
      <c r="FDF206" s="973"/>
      <c r="FDG206" s="973"/>
      <c r="FDH206" s="973"/>
      <c r="FDI206" s="973"/>
      <c r="FDJ206" s="973"/>
      <c r="FDK206" s="973"/>
      <c r="FDL206" s="973"/>
      <c r="FDM206" s="973"/>
      <c r="FDN206" s="973"/>
      <c r="FDO206" s="973"/>
      <c r="FDP206" s="973"/>
      <c r="FDQ206" s="973"/>
      <c r="FDR206" s="973"/>
      <c r="FDS206" s="973"/>
      <c r="FDT206" s="973"/>
      <c r="FDU206" s="973"/>
      <c r="FDV206" s="973"/>
      <c r="FDW206" s="973"/>
      <c r="FDX206" s="973"/>
      <c r="FDY206" s="973"/>
      <c r="FDZ206" s="973"/>
      <c r="FEA206" s="973"/>
      <c r="FEB206" s="973"/>
      <c r="FEC206" s="973"/>
      <c r="FED206" s="973"/>
      <c r="FEE206" s="973"/>
      <c r="FEF206" s="973"/>
      <c r="FEG206" s="973"/>
      <c r="FEH206" s="973"/>
      <c r="FEI206" s="973"/>
      <c r="FEJ206" s="973"/>
      <c r="FEK206" s="973"/>
      <c r="FEL206" s="973"/>
      <c r="FEM206" s="973"/>
      <c r="FEN206" s="973"/>
      <c r="FEO206" s="973"/>
      <c r="FEP206" s="973"/>
      <c r="FEQ206" s="973"/>
      <c r="FER206" s="973"/>
      <c r="FES206" s="973"/>
      <c r="FET206" s="973"/>
      <c r="FEU206" s="973"/>
      <c r="FEV206" s="973"/>
      <c r="FEW206" s="973"/>
      <c r="FEX206" s="973"/>
      <c r="FEY206" s="973"/>
      <c r="FEZ206" s="973"/>
      <c r="FFA206" s="973"/>
      <c r="FFB206" s="973"/>
      <c r="FFC206" s="973"/>
      <c r="FFD206" s="973"/>
      <c r="FFE206" s="973"/>
      <c r="FFF206" s="973"/>
      <c r="FFG206" s="973"/>
      <c r="FFH206" s="973"/>
      <c r="FFI206" s="973"/>
      <c r="FFJ206" s="973"/>
      <c r="FFK206" s="973"/>
      <c r="FFL206" s="973"/>
      <c r="FFM206" s="973"/>
      <c r="FFN206" s="973"/>
      <c r="FFO206" s="973"/>
      <c r="FFP206" s="973"/>
      <c r="FFQ206" s="973"/>
      <c r="FFR206" s="973"/>
      <c r="FFS206" s="973"/>
      <c r="FFT206" s="973"/>
      <c r="FFU206" s="973"/>
      <c r="FFV206" s="973"/>
      <c r="FFW206" s="973"/>
      <c r="FFX206" s="973"/>
      <c r="FFY206" s="973"/>
      <c r="FFZ206" s="973"/>
      <c r="FGA206" s="973"/>
      <c r="FGB206" s="973"/>
      <c r="FGC206" s="973"/>
      <c r="FGD206" s="973"/>
      <c r="FGE206" s="973"/>
      <c r="FGF206" s="973"/>
      <c r="FGG206" s="973"/>
      <c r="FGH206" s="973"/>
      <c r="FGI206" s="973"/>
      <c r="FGJ206" s="973"/>
      <c r="FGK206" s="973"/>
      <c r="FGL206" s="973"/>
      <c r="FGM206" s="973"/>
      <c r="FGN206" s="973"/>
      <c r="FGO206" s="973"/>
      <c r="FGP206" s="973"/>
      <c r="FGQ206" s="973"/>
      <c r="FGR206" s="973"/>
      <c r="FGS206" s="973"/>
      <c r="FGT206" s="973"/>
      <c r="FGU206" s="973"/>
      <c r="FGV206" s="973"/>
      <c r="FGW206" s="973"/>
      <c r="FGX206" s="973"/>
      <c r="FGY206" s="973"/>
      <c r="FGZ206" s="973"/>
      <c r="FHA206" s="973"/>
      <c r="FHB206" s="973"/>
      <c r="FHC206" s="973"/>
      <c r="FHD206" s="973"/>
      <c r="FHE206" s="973"/>
      <c r="FHF206" s="973"/>
      <c r="FHG206" s="973"/>
      <c r="FHH206" s="973"/>
      <c r="FHI206" s="973"/>
      <c r="FHJ206" s="973"/>
      <c r="FHK206" s="973"/>
      <c r="FHL206" s="973"/>
      <c r="FHM206" s="973"/>
      <c r="FHN206" s="973"/>
      <c r="FHO206" s="973"/>
      <c r="FHP206" s="973"/>
      <c r="FHQ206" s="973"/>
      <c r="FHR206" s="973"/>
      <c r="FHS206" s="973"/>
      <c r="FHT206" s="973"/>
      <c r="FHU206" s="973"/>
      <c r="FHV206" s="973"/>
      <c r="FHW206" s="973"/>
      <c r="FHX206" s="973"/>
      <c r="FHY206" s="973"/>
      <c r="FHZ206" s="973"/>
      <c r="FIA206" s="973"/>
      <c r="FIB206" s="973"/>
      <c r="FIC206" s="973"/>
      <c r="FID206" s="973"/>
      <c r="FIE206" s="973"/>
      <c r="FIF206" s="973"/>
      <c r="FIG206" s="973"/>
      <c r="FIH206" s="973"/>
      <c r="FII206" s="973"/>
      <c r="FIJ206" s="973"/>
      <c r="FIK206" s="973"/>
      <c r="FIL206" s="973"/>
      <c r="FIM206" s="973"/>
      <c r="FIN206" s="973"/>
      <c r="FIO206" s="973"/>
      <c r="FIP206" s="973"/>
      <c r="FIQ206" s="973"/>
      <c r="FIR206" s="973"/>
      <c r="FIS206" s="973"/>
      <c r="FIT206" s="973"/>
      <c r="FIU206" s="973"/>
      <c r="FIV206" s="973"/>
      <c r="FIW206" s="973"/>
      <c r="FIX206" s="973"/>
      <c r="FIY206" s="973"/>
      <c r="FIZ206" s="973"/>
      <c r="FJA206" s="973"/>
      <c r="FJB206" s="973"/>
      <c r="FJC206" s="973"/>
      <c r="FJD206" s="973"/>
      <c r="FJE206" s="973"/>
      <c r="FJF206" s="973"/>
      <c r="FJG206" s="973"/>
      <c r="FJH206" s="973"/>
      <c r="FJI206" s="973"/>
      <c r="FJJ206" s="973"/>
      <c r="FJK206" s="973"/>
      <c r="FJL206" s="973"/>
      <c r="FJM206" s="973"/>
      <c r="FJN206" s="973"/>
      <c r="FJO206" s="973"/>
      <c r="FJP206" s="973"/>
      <c r="FJQ206" s="973"/>
      <c r="FJR206" s="973"/>
      <c r="FJS206" s="973"/>
      <c r="FJT206" s="973"/>
      <c r="FJU206" s="973"/>
      <c r="FJV206" s="973"/>
      <c r="FJW206" s="973"/>
      <c r="FJX206" s="973"/>
      <c r="FJY206" s="973"/>
      <c r="FJZ206" s="973"/>
      <c r="FKA206" s="973"/>
      <c r="FKB206" s="973"/>
      <c r="FKC206" s="973"/>
      <c r="FKD206" s="973"/>
      <c r="FKE206" s="973"/>
      <c r="FKF206" s="973"/>
      <c r="FKG206" s="973"/>
      <c r="FKH206" s="973"/>
      <c r="FKI206" s="973"/>
      <c r="FKJ206" s="973"/>
      <c r="FKK206" s="973"/>
      <c r="FKL206" s="973"/>
      <c r="FKM206" s="973"/>
      <c r="FKN206" s="973"/>
      <c r="FKO206" s="973"/>
      <c r="FKP206" s="973"/>
      <c r="FKQ206" s="973"/>
      <c r="FKR206" s="973"/>
      <c r="FKS206" s="973"/>
      <c r="FKT206" s="973"/>
      <c r="FKU206" s="973"/>
      <c r="FKV206" s="973"/>
      <c r="FKW206" s="973"/>
      <c r="FKX206" s="973"/>
      <c r="FKY206" s="973"/>
      <c r="FKZ206" s="973"/>
      <c r="FLA206" s="973"/>
      <c r="FLB206" s="973"/>
      <c r="FLC206" s="973"/>
      <c r="FLD206" s="973"/>
      <c r="FLE206" s="973"/>
      <c r="FLF206" s="973"/>
      <c r="FLG206" s="973"/>
      <c r="FLH206" s="973"/>
      <c r="FLI206" s="973"/>
      <c r="FLJ206" s="973"/>
      <c r="FLK206" s="973"/>
      <c r="FLL206" s="973"/>
      <c r="FLM206" s="973"/>
      <c r="FLN206" s="973"/>
      <c r="FLO206" s="973"/>
      <c r="FLP206" s="973"/>
      <c r="FLQ206" s="973"/>
      <c r="FLR206" s="973"/>
      <c r="FLS206" s="973"/>
      <c r="FLT206" s="973"/>
      <c r="FLU206" s="973"/>
      <c r="FLV206" s="973"/>
      <c r="FLW206" s="973"/>
      <c r="FLX206" s="973"/>
      <c r="FLY206" s="973"/>
      <c r="FLZ206" s="973"/>
      <c r="FMA206" s="973"/>
      <c r="FMB206" s="973"/>
      <c r="FMC206" s="973"/>
      <c r="FMD206" s="973"/>
      <c r="FME206" s="973"/>
      <c r="FMF206" s="973"/>
      <c r="FMG206" s="973"/>
      <c r="FMH206" s="973"/>
      <c r="FMI206" s="973"/>
      <c r="FMJ206" s="973"/>
      <c r="FMK206" s="973"/>
      <c r="FML206" s="973"/>
      <c r="FMM206" s="973"/>
      <c r="FMN206" s="973"/>
      <c r="FMO206" s="973"/>
      <c r="FMP206" s="973"/>
      <c r="FMQ206" s="973"/>
      <c r="FMR206" s="973"/>
      <c r="FMS206" s="973"/>
      <c r="FMT206" s="973"/>
      <c r="FMU206" s="973"/>
      <c r="FMV206" s="973"/>
      <c r="FMW206" s="973"/>
      <c r="FMX206" s="973"/>
      <c r="FMY206" s="973"/>
      <c r="FMZ206" s="973"/>
      <c r="FNA206" s="973"/>
      <c r="FNB206" s="973"/>
      <c r="FNC206" s="973"/>
      <c r="FND206" s="973"/>
      <c r="FNE206" s="973"/>
      <c r="FNF206" s="973"/>
      <c r="FNG206" s="973"/>
      <c r="FNH206" s="973"/>
      <c r="FNI206" s="973"/>
      <c r="FNJ206" s="973"/>
      <c r="FNK206" s="973"/>
      <c r="FNL206" s="973"/>
      <c r="FNM206" s="973"/>
      <c r="FNN206" s="973"/>
      <c r="FNO206" s="973"/>
      <c r="FNP206" s="973"/>
      <c r="FNQ206" s="973"/>
      <c r="FNR206" s="973"/>
      <c r="FNS206" s="973"/>
      <c r="FNT206" s="973"/>
      <c r="FNU206" s="973"/>
      <c r="FNV206" s="973"/>
      <c r="FNW206" s="973"/>
      <c r="FNX206" s="973"/>
      <c r="FNY206" s="973"/>
      <c r="FNZ206" s="973"/>
      <c r="FOA206" s="973"/>
      <c r="FOB206" s="973"/>
      <c r="FOC206" s="973"/>
      <c r="FOD206" s="973"/>
      <c r="FOE206" s="973"/>
      <c r="FOF206" s="973"/>
      <c r="FOG206" s="973"/>
      <c r="FOH206" s="973"/>
      <c r="FOI206" s="973"/>
      <c r="FOJ206" s="973"/>
      <c r="FOK206" s="973"/>
      <c r="FOL206" s="973"/>
      <c r="FOM206" s="973"/>
      <c r="FON206" s="973"/>
      <c r="FOO206" s="973"/>
      <c r="FOP206" s="973"/>
      <c r="FOQ206" s="973"/>
      <c r="FOR206" s="973"/>
      <c r="FOS206" s="973"/>
      <c r="FOT206" s="973"/>
      <c r="FOU206" s="973"/>
      <c r="FOV206" s="973"/>
      <c r="FOW206" s="973"/>
      <c r="FOX206" s="973"/>
      <c r="FOY206" s="973"/>
      <c r="FOZ206" s="973"/>
      <c r="FPA206" s="973"/>
      <c r="FPB206" s="973"/>
      <c r="FPC206" s="973"/>
      <c r="FPD206" s="973"/>
      <c r="FPE206" s="973"/>
      <c r="FPF206" s="973"/>
      <c r="FPG206" s="973"/>
      <c r="FPH206" s="973"/>
      <c r="FPI206" s="973"/>
      <c r="FPJ206" s="973"/>
      <c r="FPK206" s="973"/>
      <c r="FPL206" s="973"/>
      <c r="FPM206" s="973"/>
      <c r="FPN206" s="973"/>
      <c r="FPO206" s="973"/>
      <c r="FPP206" s="973"/>
      <c r="FPQ206" s="973"/>
      <c r="FPR206" s="973"/>
      <c r="FPS206" s="973"/>
      <c r="FPT206" s="973"/>
      <c r="FPU206" s="973"/>
      <c r="FPV206" s="973"/>
      <c r="FPW206" s="973"/>
      <c r="FPX206" s="973"/>
      <c r="FPY206" s="973"/>
      <c r="FPZ206" s="973"/>
      <c r="FQA206" s="973"/>
      <c r="FQB206" s="973"/>
      <c r="FQC206" s="973"/>
      <c r="FQD206" s="973"/>
      <c r="FQE206" s="973"/>
      <c r="FQF206" s="973"/>
      <c r="FQG206" s="973"/>
      <c r="FQH206" s="973"/>
      <c r="FQI206" s="973"/>
      <c r="FQJ206" s="973"/>
      <c r="FQK206" s="973"/>
      <c r="FQL206" s="973"/>
      <c r="FQM206" s="973"/>
      <c r="FQN206" s="973"/>
      <c r="FQO206" s="973"/>
      <c r="FQP206" s="973"/>
      <c r="FQQ206" s="973"/>
      <c r="FQR206" s="973"/>
      <c r="FQS206" s="973"/>
      <c r="FQT206" s="973"/>
      <c r="FQU206" s="973"/>
      <c r="FQV206" s="973"/>
      <c r="FQW206" s="973"/>
      <c r="FQX206" s="973"/>
      <c r="FQY206" s="973"/>
      <c r="FQZ206" s="973"/>
      <c r="FRA206" s="973"/>
      <c r="FRB206" s="973"/>
      <c r="FRC206" s="973"/>
      <c r="FRD206" s="973"/>
      <c r="FRE206" s="973"/>
      <c r="FRF206" s="973"/>
      <c r="FRG206" s="973"/>
      <c r="FRH206" s="973"/>
      <c r="FRI206" s="973"/>
      <c r="FRJ206" s="973"/>
      <c r="FRK206" s="973"/>
      <c r="FRL206" s="973"/>
      <c r="FRM206" s="973"/>
      <c r="FRN206" s="973"/>
      <c r="FRO206" s="973"/>
      <c r="FRP206" s="973"/>
      <c r="FRQ206" s="973"/>
      <c r="FRR206" s="973"/>
      <c r="FRS206" s="973"/>
      <c r="FRT206" s="973"/>
      <c r="FRU206" s="973"/>
      <c r="FRV206" s="973"/>
      <c r="FRW206" s="973"/>
      <c r="FRX206" s="973"/>
      <c r="FRY206" s="973"/>
      <c r="FRZ206" s="973"/>
      <c r="FSA206" s="973"/>
      <c r="FSB206" s="973"/>
      <c r="FSC206" s="973"/>
      <c r="FSD206" s="973"/>
      <c r="FSE206" s="973"/>
      <c r="FSF206" s="973"/>
      <c r="FSG206" s="973"/>
      <c r="FSH206" s="973"/>
      <c r="FSI206" s="973"/>
      <c r="FSJ206" s="973"/>
      <c r="FSK206" s="973"/>
      <c r="FSL206" s="973"/>
      <c r="FSM206" s="973"/>
      <c r="FSN206" s="973"/>
      <c r="FSO206" s="973"/>
      <c r="FSP206" s="973"/>
      <c r="FSQ206" s="973"/>
      <c r="FSR206" s="973"/>
      <c r="FSS206" s="973"/>
      <c r="FST206" s="973"/>
      <c r="FSU206" s="973"/>
      <c r="FSV206" s="973"/>
      <c r="FSW206" s="973"/>
      <c r="FSX206" s="973"/>
      <c r="FSY206" s="973"/>
      <c r="FSZ206" s="973"/>
      <c r="FTA206" s="973"/>
      <c r="FTB206" s="973"/>
      <c r="FTC206" s="973"/>
      <c r="FTD206" s="973"/>
      <c r="FTE206" s="973"/>
      <c r="FTF206" s="973"/>
      <c r="FTG206" s="973"/>
      <c r="FTH206" s="973"/>
      <c r="FTI206" s="973"/>
      <c r="FTJ206" s="973"/>
      <c r="FTK206" s="973"/>
      <c r="FTL206" s="973"/>
      <c r="FTM206" s="973"/>
      <c r="FTN206" s="973"/>
      <c r="FTO206" s="973"/>
      <c r="FTP206" s="973"/>
      <c r="FTQ206" s="973"/>
      <c r="FTR206" s="973"/>
      <c r="FTS206" s="973"/>
      <c r="FTT206" s="973"/>
      <c r="FTU206" s="973"/>
      <c r="FTV206" s="973"/>
      <c r="FTW206" s="973"/>
      <c r="FTX206" s="973"/>
      <c r="FTY206" s="973"/>
      <c r="FTZ206" s="973"/>
      <c r="FUA206" s="973"/>
      <c r="FUB206" s="973"/>
      <c r="FUC206" s="973"/>
      <c r="FUD206" s="973"/>
      <c r="FUE206" s="973"/>
      <c r="FUF206" s="973"/>
      <c r="FUG206" s="973"/>
      <c r="FUH206" s="973"/>
      <c r="FUI206" s="973"/>
      <c r="FUJ206" s="973"/>
      <c r="FUK206" s="973"/>
      <c r="FUL206" s="973"/>
      <c r="FUM206" s="973"/>
      <c r="FUN206" s="973"/>
      <c r="FUO206" s="973"/>
      <c r="FUP206" s="973"/>
      <c r="FUQ206" s="973"/>
      <c r="FUR206" s="973"/>
      <c r="FUS206" s="973"/>
      <c r="FUT206" s="973"/>
      <c r="FUU206" s="973"/>
      <c r="FUV206" s="973"/>
      <c r="FUW206" s="973"/>
      <c r="FUX206" s="973"/>
      <c r="FUY206" s="973"/>
      <c r="FUZ206" s="973"/>
      <c r="FVA206" s="973"/>
      <c r="FVB206" s="973"/>
      <c r="FVC206" s="973"/>
      <c r="FVD206" s="973"/>
      <c r="FVE206" s="973"/>
      <c r="FVF206" s="973"/>
      <c r="FVG206" s="973"/>
      <c r="FVH206" s="973"/>
      <c r="FVI206" s="973"/>
      <c r="FVJ206" s="973"/>
      <c r="FVK206" s="973"/>
      <c r="FVL206" s="973"/>
      <c r="FVM206" s="973"/>
      <c r="FVN206" s="973"/>
      <c r="FVO206" s="973"/>
      <c r="FVP206" s="973"/>
      <c r="FVQ206" s="973"/>
      <c r="FVR206" s="973"/>
      <c r="FVS206" s="973"/>
      <c r="FVT206" s="973"/>
      <c r="FVU206" s="973"/>
      <c r="FVV206" s="973"/>
      <c r="FVW206" s="973"/>
      <c r="FVX206" s="973"/>
      <c r="FVY206" s="973"/>
      <c r="FVZ206" s="973"/>
      <c r="FWA206" s="973"/>
      <c r="FWB206" s="973"/>
      <c r="FWC206" s="973"/>
      <c r="FWD206" s="973"/>
      <c r="FWE206" s="973"/>
      <c r="FWF206" s="973"/>
      <c r="FWG206" s="973"/>
      <c r="FWH206" s="973"/>
      <c r="FWI206" s="973"/>
      <c r="FWJ206" s="973"/>
      <c r="FWK206" s="973"/>
      <c r="FWL206" s="973"/>
      <c r="FWM206" s="973"/>
      <c r="FWN206" s="973"/>
      <c r="FWO206" s="973"/>
      <c r="FWP206" s="973"/>
      <c r="FWQ206" s="973"/>
      <c r="FWR206" s="973"/>
      <c r="FWS206" s="973"/>
      <c r="FWT206" s="973"/>
      <c r="FWU206" s="973"/>
      <c r="FWV206" s="973"/>
      <c r="FWW206" s="973"/>
      <c r="FWX206" s="973"/>
      <c r="FWY206" s="973"/>
      <c r="FWZ206" s="973"/>
      <c r="FXA206" s="973"/>
      <c r="FXB206" s="973"/>
      <c r="FXC206" s="973"/>
      <c r="FXD206" s="973"/>
      <c r="FXE206" s="973"/>
      <c r="FXF206" s="973"/>
      <c r="FXG206" s="973"/>
      <c r="FXH206" s="973"/>
      <c r="FXI206" s="973"/>
      <c r="FXJ206" s="973"/>
      <c r="FXK206" s="973"/>
      <c r="FXL206" s="973"/>
      <c r="FXM206" s="973"/>
      <c r="FXN206" s="973"/>
      <c r="FXO206" s="973"/>
      <c r="FXP206" s="973"/>
      <c r="FXQ206" s="973"/>
      <c r="FXR206" s="973"/>
      <c r="FXS206" s="973"/>
      <c r="FXT206" s="973"/>
      <c r="FXU206" s="973"/>
      <c r="FXV206" s="973"/>
      <c r="FXW206" s="973"/>
      <c r="FXX206" s="973"/>
      <c r="FXY206" s="973"/>
      <c r="FXZ206" s="973"/>
      <c r="FYA206" s="973"/>
      <c r="FYB206" s="973"/>
      <c r="FYC206" s="973"/>
      <c r="FYD206" s="973"/>
      <c r="FYE206" s="973"/>
      <c r="FYF206" s="973"/>
      <c r="FYG206" s="973"/>
      <c r="FYH206" s="973"/>
      <c r="FYI206" s="973"/>
      <c r="FYJ206" s="973"/>
      <c r="FYK206" s="973"/>
      <c r="FYL206" s="973"/>
      <c r="FYM206" s="973"/>
      <c r="FYN206" s="973"/>
      <c r="FYO206" s="973"/>
      <c r="FYP206" s="973"/>
      <c r="FYQ206" s="973"/>
      <c r="FYR206" s="973"/>
      <c r="FYS206" s="973"/>
      <c r="FYT206" s="973"/>
      <c r="FYU206" s="973"/>
      <c r="FYV206" s="973"/>
      <c r="FYW206" s="973"/>
      <c r="FYX206" s="973"/>
      <c r="FYY206" s="973"/>
      <c r="FYZ206" s="973"/>
      <c r="FZA206" s="973"/>
      <c r="FZB206" s="973"/>
      <c r="FZC206" s="973"/>
      <c r="FZD206" s="973"/>
      <c r="FZE206" s="973"/>
      <c r="FZF206" s="973"/>
      <c r="FZG206" s="973"/>
      <c r="FZH206" s="973"/>
      <c r="FZI206" s="973"/>
      <c r="FZJ206" s="973"/>
      <c r="FZK206" s="973"/>
      <c r="FZL206" s="973"/>
      <c r="FZM206" s="973"/>
      <c r="FZN206" s="973"/>
      <c r="FZO206" s="973"/>
      <c r="FZP206" s="973"/>
      <c r="FZQ206" s="973"/>
      <c r="FZR206" s="973"/>
      <c r="FZS206" s="973"/>
      <c r="FZT206" s="973"/>
      <c r="FZU206" s="973"/>
      <c r="FZV206" s="973"/>
      <c r="FZW206" s="973"/>
      <c r="FZX206" s="973"/>
      <c r="FZY206" s="973"/>
      <c r="FZZ206" s="973"/>
      <c r="GAA206" s="973"/>
      <c r="GAB206" s="973"/>
      <c r="GAC206" s="973"/>
      <c r="GAD206" s="973"/>
      <c r="GAE206" s="973"/>
      <c r="GAF206" s="973"/>
      <c r="GAG206" s="973"/>
      <c r="GAH206" s="973"/>
      <c r="GAI206" s="973"/>
      <c r="GAJ206" s="973"/>
      <c r="GAK206" s="973"/>
      <c r="GAL206" s="973"/>
      <c r="GAM206" s="973"/>
      <c r="GAN206" s="973"/>
      <c r="GAO206" s="973"/>
      <c r="GAP206" s="973"/>
      <c r="GAQ206" s="973"/>
      <c r="GAR206" s="973"/>
      <c r="GAS206" s="973"/>
      <c r="GAT206" s="973"/>
      <c r="GAU206" s="973"/>
      <c r="GAV206" s="973"/>
      <c r="GAW206" s="973"/>
      <c r="GAX206" s="973"/>
      <c r="GAY206" s="973"/>
      <c r="GAZ206" s="973"/>
      <c r="GBA206" s="973"/>
      <c r="GBB206" s="973"/>
      <c r="GBC206" s="973"/>
      <c r="GBD206" s="973"/>
      <c r="GBE206" s="973"/>
      <c r="GBF206" s="973"/>
      <c r="GBG206" s="973"/>
      <c r="GBH206" s="973"/>
      <c r="GBI206" s="973"/>
      <c r="GBJ206" s="973"/>
      <c r="GBK206" s="973"/>
      <c r="GBL206" s="973"/>
      <c r="GBM206" s="973"/>
      <c r="GBN206" s="973"/>
      <c r="GBO206" s="973"/>
      <c r="GBP206" s="973"/>
      <c r="GBQ206" s="973"/>
      <c r="GBR206" s="973"/>
      <c r="GBS206" s="973"/>
      <c r="GBT206" s="973"/>
      <c r="GBU206" s="973"/>
      <c r="GBV206" s="973"/>
      <c r="GBW206" s="973"/>
      <c r="GBX206" s="973"/>
      <c r="GBY206" s="973"/>
      <c r="GBZ206" s="973"/>
      <c r="GCA206" s="973"/>
      <c r="GCB206" s="973"/>
      <c r="GCC206" s="973"/>
      <c r="GCD206" s="973"/>
      <c r="GCE206" s="973"/>
      <c r="GCF206" s="973"/>
      <c r="GCG206" s="973"/>
      <c r="GCH206" s="973"/>
      <c r="GCI206" s="973"/>
      <c r="GCJ206" s="973"/>
      <c r="GCK206" s="973"/>
      <c r="GCL206" s="973"/>
      <c r="GCM206" s="973"/>
      <c r="GCN206" s="973"/>
      <c r="GCO206" s="973"/>
      <c r="GCP206" s="973"/>
      <c r="GCQ206" s="973"/>
      <c r="GCR206" s="973"/>
      <c r="GCS206" s="973"/>
      <c r="GCT206" s="973"/>
      <c r="GCU206" s="973"/>
      <c r="GCV206" s="973"/>
      <c r="GCW206" s="973"/>
      <c r="GCX206" s="973"/>
      <c r="GCY206" s="973"/>
      <c r="GCZ206" s="973"/>
      <c r="GDA206" s="973"/>
      <c r="GDB206" s="973"/>
      <c r="GDC206" s="973"/>
      <c r="GDD206" s="973"/>
      <c r="GDE206" s="973"/>
      <c r="GDF206" s="973"/>
      <c r="GDG206" s="973"/>
      <c r="GDH206" s="973"/>
      <c r="GDI206" s="973"/>
      <c r="GDJ206" s="973"/>
      <c r="GDK206" s="973"/>
      <c r="GDL206" s="973"/>
      <c r="GDM206" s="973"/>
      <c r="GDN206" s="973"/>
      <c r="GDO206" s="973"/>
      <c r="GDP206" s="973"/>
      <c r="GDQ206" s="973"/>
      <c r="GDR206" s="973"/>
      <c r="GDS206" s="973"/>
      <c r="GDT206" s="973"/>
      <c r="GDU206" s="973"/>
      <c r="GDV206" s="973"/>
      <c r="GDW206" s="973"/>
      <c r="GDX206" s="973"/>
      <c r="GDY206" s="973"/>
      <c r="GDZ206" s="973"/>
      <c r="GEA206" s="973"/>
      <c r="GEB206" s="973"/>
      <c r="GEC206" s="973"/>
      <c r="GED206" s="973"/>
      <c r="GEE206" s="973"/>
      <c r="GEF206" s="973"/>
      <c r="GEG206" s="973"/>
      <c r="GEH206" s="973"/>
      <c r="GEI206" s="973"/>
      <c r="GEJ206" s="973"/>
      <c r="GEK206" s="973"/>
      <c r="GEL206" s="973"/>
      <c r="GEM206" s="973"/>
      <c r="GEN206" s="973"/>
      <c r="GEO206" s="973"/>
      <c r="GEP206" s="973"/>
      <c r="GEQ206" s="973"/>
      <c r="GER206" s="973"/>
      <c r="GES206" s="973"/>
      <c r="GET206" s="973"/>
      <c r="GEU206" s="973"/>
      <c r="GEV206" s="973"/>
      <c r="GEW206" s="973"/>
      <c r="GEX206" s="973"/>
      <c r="GEY206" s="973"/>
      <c r="GEZ206" s="973"/>
      <c r="GFA206" s="973"/>
      <c r="GFB206" s="973"/>
      <c r="GFC206" s="973"/>
      <c r="GFD206" s="973"/>
      <c r="GFE206" s="973"/>
      <c r="GFF206" s="973"/>
      <c r="GFG206" s="973"/>
      <c r="GFH206" s="973"/>
      <c r="GFI206" s="973"/>
      <c r="GFJ206" s="973"/>
      <c r="GFK206" s="973"/>
      <c r="GFL206" s="973"/>
      <c r="GFM206" s="973"/>
      <c r="GFN206" s="973"/>
      <c r="GFO206" s="973"/>
      <c r="GFP206" s="973"/>
      <c r="GFQ206" s="973"/>
      <c r="GFR206" s="973"/>
      <c r="GFS206" s="973"/>
      <c r="GFT206" s="973"/>
      <c r="GFU206" s="973"/>
      <c r="GFV206" s="973"/>
      <c r="GFW206" s="973"/>
      <c r="GFX206" s="973"/>
      <c r="GFY206" s="973"/>
      <c r="GFZ206" s="973"/>
      <c r="GGA206" s="973"/>
      <c r="GGB206" s="973"/>
      <c r="GGC206" s="973"/>
      <c r="GGD206" s="973"/>
      <c r="GGE206" s="973"/>
      <c r="GGF206" s="973"/>
      <c r="GGG206" s="973"/>
      <c r="GGH206" s="973"/>
      <c r="GGI206" s="973"/>
      <c r="GGJ206" s="973"/>
      <c r="GGK206" s="973"/>
      <c r="GGL206" s="973"/>
      <c r="GGM206" s="973"/>
      <c r="GGN206" s="973"/>
      <c r="GGO206" s="973"/>
      <c r="GGP206" s="973"/>
      <c r="GGQ206" s="973"/>
      <c r="GGR206" s="973"/>
      <c r="GGS206" s="973"/>
      <c r="GGT206" s="973"/>
      <c r="GGU206" s="973"/>
      <c r="GGV206" s="973"/>
      <c r="GGW206" s="973"/>
      <c r="GGX206" s="973"/>
      <c r="GGY206" s="973"/>
      <c r="GGZ206" s="973"/>
      <c r="GHA206" s="973"/>
      <c r="GHB206" s="973"/>
      <c r="GHC206" s="973"/>
      <c r="GHD206" s="973"/>
      <c r="GHE206" s="973"/>
      <c r="GHF206" s="973"/>
      <c r="GHG206" s="973"/>
      <c r="GHH206" s="973"/>
      <c r="GHI206" s="973"/>
      <c r="GHJ206" s="973"/>
      <c r="GHK206" s="973"/>
      <c r="GHL206" s="973"/>
      <c r="GHM206" s="973"/>
      <c r="GHN206" s="973"/>
      <c r="GHO206" s="973"/>
      <c r="GHP206" s="973"/>
      <c r="GHQ206" s="973"/>
      <c r="GHR206" s="973"/>
      <c r="GHS206" s="973"/>
      <c r="GHT206" s="973"/>
      <c r="GHU206" s="973"/>
      <c r="GHV206" s="973"/>
      <c r="GHW206" s="973"/>
      <c r="GHX206" s="973"/>
      <c r="GHY206" s="973"/>
      <c r="GHZ206" s="973"/>
      <c r="GIA206" s="973"/>
      <c r="GIB206" s="973"/>
      <c r="GIC206" s="973"/>
      <c r="GID206" s="973"/>
      <c r="GIE206" s="973"/>
      <c r="GIF206" s="973"/>
      <c r="GIG206" s="973"/>
      <c r="GIH206" s="973"/>
      <c r="GII206" s="973"/>
      <c r="GIJ206" s="973"/>
      <c r="GIK206" s="973"/>
      <c r="GIL206" s="973"/>
      <c r="GIM206" s="973"/>
      <c r="GIN206" s="973"/>
      <c r="GIO206" s="973"/>
      <c r="GIP206" s="973"/>
      <c r="GIQ206" s="973"/>
      <c r="GIR206" s="973"/>
      <c r="GIS206" s="973"/>
      <c r="GIT206" s="973"/>
      <c r="GIU206" s="973"/>
      <c r="GIV206" s="973"/>
      <c r="GIW206" s="973"/>
      <c r="GIX206" s="973"/>
      <c r="GIY206" s="973"/>
      <c r="GIZ206" s="973"/>
      <c r="GJA206" s="973"/>
      <c r="GJB206" s="973"/>
      <c r="GJC206" s="973"/>
      <c r="GJD206" s="973"/>
      <c r="GJE206" s="973"/>
      <c r="GJF206" s="973"/>
      <c r="GJG206" s="973"/>
      <c r="GJH206" s="973"/>
      <c r="GJI206" s="973"/>
      <c r="GJJ206" s="973"/>
      <c r="GJK206" s="973"/>
      <c r="GJL206" s="973"/>
      <c r="GJM206" s="973"/>
      <c r="GJN206" s="973"/>
      <c r="GJO206" s="973"/>
      <c r="GJP206" s="973"/>
      <c r="GJQ206" s="973"/>
      <c r="GJR206" s="973"/>
      <c r="GJS206" s="973"/>
      <c r="GJT206" s="973"/>
      <c r="GJU206" s="973"/>
      <c r="GJV206" s="973"/>
      <c r="GJW206" s="973"/>
      <c r="GJX206" s="973"/>
      <c r="GJY206" s="973"/>
      <c r="GJZ206" s="973"/>
      <c r="GKA206" s="973"/>
      <c r="GKB206" s="973"/>
      <c r="GKC206" s="973"/>
      <c r="GKD206" s="973"/>
      <c r="GKE206" s="973"/>
      <c r="GKF206" s="973"/>
      <c r="GKG206" s="973"/>
      <c r="GKH206" s="973"/>
      <c r="GKI206" s="973"/>
      <c r="GKJ206" s="973"/>
      <c r="GKK206" s="973"/>
      <c r="GKL206" s="973"/>
      <c r="GKM206" s="973"/>
      <c r="GKN206" s="973"/>
      <c r="GKO206" s="973"/>
      <c r="GKP206" s="973"/>
      <c r="GKQ206" s="973"/>
      <c r="GKR206" s="973"/>
      <c r="GKS206" s="973"/>
      <c r="GKT206" s="973"/>
      <c r="GKU206" s="973"/>
      <c r="GKV206" s="973"/>
      <c r="GKW206" s="973"/>
      <c r="GKX206" s="973"/>
      <c r="GKY206" s="973"/>
      <c r="GKZ206" s="973"/>
      <c r="GLA206" s="973"/>
      <c r="GLB206" s="973"/>
      <c r="GLC206" s="973"/>
      <c r="GLD206" s="973"/>
      <c r="GLE206" s="973"/>
      <c r="GLF206" s="973"/>
      <c r="GLG206" s="973"/>
      <c r="GLH206" s="973"/>
      <c r="GLI206" s="973"/>
      <c r="GLJ206" s="973"/>
      <c r="GLK206" s="973"/>
      <c r="GLL206" s="973"/>
      <c r="GLM206" s="973"/>
      <c r="GLN206" s="973"/>
      <c r="GLO206" s="973"/>
      <c r="GLP206" s="973"/>
      <c r="GLQ206" s="973"/>
      <c r="GLR206" s="973"/>
      <c r="GLS206" s="973"/>
      <c r="GLT206" s="973"/>
      <c r="GLU206" s="973"/>
      <c r="GLV206" s="973"/>
      <c r="GLW206" s="973"/>
      <c r="GLX206" s="973"/>
      <c r="GLY206" s="973"/>
      <c r="GLZ206" s="973"/>
      <c r="GMA206" s="973"/>
      <c r="GMB206" s="973"/>
      <c r="GMC206" s="973"/>
      <c r="GMD206" s="973"/>
      <c r="GME206" s="973"/>
      <c r="GMF206" s="973"/>
      <c r="GMG206" s="973"/>
      <c r="GMH206" s="973"/>
      <c r="GMI206" s="973"/>
      <c r="GMJ206" s="973"/>
      <c r="GMK206" s="973"/>
      <c r="GML206" s="973"/>
      <c r="GMM206" s="973"/>
      <c r="GMN206" s="973"/>
      <c r="GMO206" s="973"/>
      <c r="GMP206" s="973"/>
      <c r="GMQ206" s="973"/>
      <c r="GMR206" s="973"/>
      <c r="GMS206" s="973"/>
      <c r="GMT206" s="973"/>
      <c r="GMU206" s="973"/>
      <c r="GMV206" s="973"/>
      <c r="GMW206" s="973"/>
      <c r="GMX206" s="973"/>
      <c r="GMY206" s="973"/>
      <c r="GMZ206" s="973"/>
      <c r="GNA206" s="973"/>
      <c r="GNB206" s="973"/>
      <c r="GNC206" s="973"/>
      <c r="GND206" s="973"/>
      <c r="GNE206" s="973"/>
      <c r="GNF206" s="973"/>
      <c r="GNG206" s="973"/>
      <c r="GNH206" s="973"/>
      <c r="GNI206" s="973"/>
      <c r="GNJ206" s="973"/>
      <c r="GNK206" s="973"/>
      <c r="GNL206" s="973"/>
      <c r="GNM206" s="973"/>
      <c r="GNN206" s="973"/>
      <c r="GNO206" s="973"/>
      <c r="GNP206" s="973"/>
      <c r="GNQ206" s="973"/>
      <c r="GNR206" s="973"/>
      <c r="GNS206" s="973"/>
      <c r="GNT206" s="973"/>
      <c r="GNU206" s="973"/>
      <c r="GNV206" s="973"/>
      <c r="GNW206" s="973"/>
      <c r="GNX206" s="973"/>
      <c r="GNY206" s="973"/>
      <c r="GNZ206" s="973"/>
      <c r="GOA206" s="973"/>
      <c r="GOB206" s="973"/>
      <c r="GOC206" s="973"/>
      <c r="GOD206" s="973"/>
      <c r="GOE206" s="973"/>
      <c r="GOF206" s="973"/>
      <c r="GOG206" s="973"/>
      <c r="GOH206" s="973"/>
      <c r="GOI206" s="973"/>
      <c r="GOJ206" s="973"/>
      <c r="GOK206" s="973"/>
      <c r="GOL206" s="973"/>
      <c r="GOM206" s="973"/>
      <c r="GON206" s="973"/>
      <c r="GOO206" s="973"/>
      <c r="GOP206" s="973"/>
      <c r="GOQ206" s="973"/>
      <c r="GOR206" s="973"/>
      <c r="GOS206" s="973"/>
      <c r="GOT206" s="973"/>
      <c r="GOU206" s="973"/>
      <c r="GOV206" s="973"/>
      <c r="GOW206" s="973"/>
      <c r="GOX206" s="973"/>
      <c r="GOY206" s="973"/>
      <c r="GOZ206" s="973"/>
      <c r="GPA206" s="973"/>
      <c r="GPB206" s="973"/>
      <c r="GPC206" s="973"/>
      <c r="GPD206" s="973"/>
      <c r="GPE206" s="973"/>
      <c r="GPF206" s="973"/>
      <c r="GPG206" s="973"/>
      <c r="GPH206" s="973"/>
      <c r="GPI206" s="973"/>
      <c r="GPJ206" s="973"/>
      <c r="GPK206" s="973"/>
      <c r="GPL206" s="973"/>
      <c r="GPM206" s="973"/>
      <c r="GPN206" s="973"/>
      <c r="GPO206" s="973"/>
      <c r="GPP206" s="973"/>
      <c r="GPQ206" s="973"/>
      <c r="GPR206" s="973"/>
      <c r="GPS206" s="973"/>
      <c r="GPT206" s="973"/>
      <c r="GPU206" s="973"/>
      <c r="GPV206" s="973"/>
      <c r="GPW206" s="973"/>
      <c r="GPX206" s="973"/>
      <c r="GPY206" s="973"/>
      <c r="GPZ206" s="973"/>
      <c r="GQA206" s="973"/>
      <c r="GQB206" s="973"/>
      <c r="GQC206" s="973"/>
      <c r="GQD206" s="973"/>
      <c r="GQE206" s="973"/>
      <c r="GQF206" s="973"/>
      <c r="GQG206" s="973"/>
      <c r="GQH206" s="973"/>
      <c r="GQI206" s="973"/>
      <c r="GQJ206" s="973"/>
      <c r="GQK206" s="973"/>
      <c r="GQL206" s="973"/>
      <c r="GQM206" s="973"/>
      <c r="GQN206" s="973"/>
      <c r="GQO206" s="973"/>
      <c r="GQP206" s="973"/>
      <c r="GQQ206" s="973"/>
      <c r="GQR206" s="973"/>
      <c r="GQS206" s="973"/>
      <c r="GQT206" s="973"/>
      <c r="GQU206" s="973"/>
      <c r="GQV206" s="973"/>
      <c r="GQW206" s="973"/>
      <c r="GQX206" s="973"/>
      <c r="GQY206" s="973"/>
      <c r="GQZ206" s="973"/>
      <c r="GRA206" s="973"/>
      <c r="GRB206" s="973"/>
      <c r="GRC206" s="973"/>
      <c r="GRD206" s="973"/>
      <c r="GRE206" s="973"/>
      <c r="GRF206" s="973"/>
      <c r="GRG206" s="973"/>
      <c r="GRH206" s="973"/>
      <c r="GRI206" s="973"/>
      <c r="GRJ206" s="973"/>
      <c r="GRK206" s="973"/>
      <c r="GRL206" s="973"/>
      <c r="GRM206" s="973"/>
      <c r="GRN206" s="973"/>
      <c r="GRO206" s="973"/>
      <c r="GRP206" s="973"/>
      <c r="GRQ206" s="973"/>
      <c r="GRR206" s="973"/>
      <c r="GRS206" s="973"/>
      <c r="GRT206" s="973"/>
      <c r="GRU206" s="973"/>
      <c r="GRV206" s="973"/>
      <c r="GRW206" s="973"/>
      <c r="GRX206" s="973"/>
      <c r="GRY206" s="973"/>
      <c r="GRZ206" s="973"/>
      <c r="GSA206" s="973"/>
      <c r="GSB206" s="973"/>
      <c r="GSC206" s="973"/>
      <c r="GSD206" s="973"/>
      <c r="GSE206" s="973"/>
      <c r="GSF206" s="973"/>
      <c r="GSG206" s="973"/>
      <c r="GSH206" s="973"/>
      <c r="GSI206" s="973"/>
      <c r="GSJ206" s="973"/>
      <c r="GSK206" s="973"/>
      <c r="GSL206" s="973"/>
      <c r="GSM206" s="973"/>
      <c r="GSN206" s="973"/>
      <c r="GSO206" s="973"/>
      <c r="GSP206" s="973"/>
      <c r="GSQ206" s="973"/>
      <c r="GSR206" s="973"/>
      <c r="GSS206" s="973"/>
      <c r="GST206" s="973"/>
      <c r="GSU206" s="973"/>
      <c r="GSV206" s="973"/>
      <c r="GSW206" s="973"/>
      <c r="GSX206" s="973"/>
      <c r="GSY206" s="973"/>
      <c r="GSZ206" s="973"/>
      <c r="GTA206" s="973"/>
      <c r="GTB206" s="973"/>
      <c r="GTC206" s="973"/>
      <c r="GTD206" s="973"/>
      <c r="GTE206" s="973"/>
      <c r="GTF206" s="973"/>
      <c r="GTG206" s="973"/>
      <c r="GTH206" s="973"/>
      <c r="GTI206" s="973"/>
      <c r="GTJ206" s="973"/>
      <c r="GTK206" s="973"/>
      <c r="GTL206" s="973"/>
      <c r="GTM206" s="973"/>
      <c r="GTN206" s="973"/>
      <c r="GTO206" s="973"/>
      <c r="GTP206" s="973"/>
      <c r="GTQ206" s="973"/>
      <c r="GTR206" s="973"/>
      <c r="GTS206" s="973"/>
      <c r="GTT206" s="973"/>
      <c r="GTU206" s="973"/>
      <c r="GTV206" s="973"/>
      <c r="GTW206" s="973"/>
      <c r="GTX206" s="973"/>
      <c r="GTY206" s="973"/>
      <c r="GTZ206" s="973"/>
      <c r="GUA206" s="973"/>
      <c r="GUB206" s="973"/>
      <c r="GUC206" s="973"/>
      <c r="GUD206" s="973"/>
      <c r="GUE206" s="973"/>
      <c r="GUF206" s="973"/>
      <c r="GUG206" s="973"/>
      <c r="GUH206" s="973"/>
      <c r="GUI206" s="973"/>
      <c r="GUJ206" s="973"/>
      <c r="GUK206" s="973"/>
      <c r="GUL206" s="973"/>
      <c r="GUM206" s="973"/>
      <c r="GUN206" s="973"/>
      <c r="GUO206" s="973"/>
      <c r="GUP206" s="973"/>
      <c r="GUQ206" s="973"/>
      <c r="GUR206" s="973"/>
      <c r="GUS206" s="973"/>
      <c r="GUT206" s="973"/>
      <c r="GUU206" s="973"/>
      <c r="GUV206" s="973"/>
      <c r="GUW206" s="973"/>
      <c r="GUX206" s="973"/>
      <c r="GUY206" s="973"/>
      <c r="GUZ206" s="973"/>
      <c r="GVA206" s="973"/>
      <c r="GVB206" s="973"/>
      <c r="GVC206" s="973"/>
      <c r="GVD206" s="973"/>
      <c r="GVE206" s="973"/>
      <c r="GVF206" s="973"/>
      <c r="GVG206" s="973"/>
      <c r="GVH206" s="973"/>
      <c r="GVI206" s="973"/>
      <c r="GVJ206" s="973"/>
      <c r="GVK206" s="973"/>
      <c r="GVL206" s="973"/>
      <c r="GVM206" s="973"/>
      <c r="GVN206" s="973"/>
      <c r="GVO206" s="973"/>
      <c r="GVP206" s="973"/>
      <c r="GVQ206" s="973"/>
      <c r="GVR206" s="973"/>
      <c r="GVS206" s="973"/>
      <c r="GVT206" s="973"/>
      <c r="GVU206" s="973"/>
      <c r="GVV206" s="973"/>
      <c r="GVW206" s="973"/>
      <c r="GVX206" s="973"/>
      <c r="GVY206" s="973"/>
      <c r="GVZ206" s="973"/>
      <c r="GWA206" s="973"/>
      <c r="GWB206" s="973"/>
      <c r="GWC206" s="973"/>
      <c r="GWD206" s="973"/>
      <c r="GWE206" s="973"/>
      <c r="GWF206" s="973"/>
      <c r="GWG206" s="973"/>
      <c r="GWH206" s="973"/>
      <c r="GWI206" s="973"/>
      <c r="GWJ206" s="973"/>
      <c r="GWK206" s="973"/>
      <c r="GWL206" s="973"/>
      <c r="GWM206" s="973"/>
      <c r="GWN206" s="973"/>
      <c r="GWO206" s="973"/>
      <c r="GWP206" s="973"/>
      <c r="GWQ206" s="973"/>
      <c r="GWR206" s="973"/>
      <c r="GWS206" s="973"/>
      <c r="GWT206" s="973"/>
      <c r="GWU206" s="973"/>
      <c r="GWV206" s="973"/>
      <c r="GWW206" s="973"/>
      <c r="GWX206" s="973"/>
      <c r="GWY206" s="973"/>
      <c r="GWZ206" s="973"/>
      <c r="GXA206" s="973"/>
      <c r="GXB206" s="973"/>
      <c r="GXC206" s="973"/>
      <c r="GXD206" s="973"/>
      <c r="GXE206" s="973"/>
      <c r="GXF206" s="973"/>
      <c r="GXG206" s="973"/>
      <c r="GXH206" s="973"/>
      <c r="GXI206" s="973"/>
      <c r="GXJ206" s="973"/>
      <c r="GXK206" s="973"/>
      <c r="GXL206" s="973"/>
      <c r="GXM206" s="973"/>
      <c r="GXN206" s="973"/>
      <c r="GXO206" s="973"/>
      <c r="GXP206" s="973"/>
      <c r="GXQ206" s="973"/>
      <c r="GXR206" s="973"/>
      <c r="GXS206" s="973"/>
      <c r="GXT206" s="973"/>
      <c r="GXU206" s="973"/>
      <c r="GXV206" s="973"/>
      <c r="GXW206" s="973"/>
      <c r="GXX206" s="973"/>
      <c r="GXY206" s="973"/>
      <c r="GXZ206" s="973"/>
      <c r="GYA206" s="973"/>
      <c r="GYB206" s="973"/>
      <c r="GYC206" s="973"/>
      <c r="GYD206" s="973"/>
      <c r="GYE206" s="973"/>
      <c r="GYF206" s="973"/>
      <c r="GYG206" s="973"/>
      <c r="GYH206" s="973"/>
      <c r="GYI206" s="973"/>
      <c r="GYJ206" s="973"/>
      <c r="GYK206" s="973"/>
      <c r="GYL206" s="973"/>
      <c r="GYM206" s="973"/>
      <c r="GYN206" s="973"/>
      <c r="GYO206" s="973"/>
      <c r="GYP206" s="973"/>
      <c r="GYQ206" s="973"/>
      <c r="GYR206" s="973"/>
      <c r="GYS206" s="973"/>
      <c r="GYT206" s="973"/>
      <c r="GYU206" s="973"/>
      <c r="GYV206" s="973"/>
      <c r="GYW206" s="973"/>
      <c r="GYX206" s="973"/>
      <c r="GYY206" s="973"/>
      <c r="GYZ206" s="973"/>
      <c r="GZA206" s="973"/>
      <c r="GZB206" s="973"/>
      <c r="GZC206" s="973"/>
      <c r="GZD206" s="973"/>
      <c r="GZE206" s="973"/>
      <c r="GZF206" s="973"/>
      <c r="GZG206" s="973"/>
      <c r="GZH206" s="973"/>
      <c r="GZI206" s="973"/>
      <c r="GZJ206" s="973"/>
      <c r="GZK206" s="973"/>
      <c r="GZL206" s="973"/>
      <c r="GZM206" s="973"/>
      <c r="GZN206" s="973"/>
      <c r="GZO206" s="973"/>
      <c r="GZP206" s="973"/>
      <c r="GZQ206" s="973"/>
      <c r="GZR206" s="973"/>
      <c r="GZS206" s="973"/>
      <c r="GZT206" s="973"/>
      <c r="GZU206" s="973"/>
      <c r="GZV206" s="973"/>
      <c r="GZW206" s="973"/>
      <c r="GZX206" s="973"/>
      <c r="GZY206" s="973"/>
      <c r="GZZ206" s="973"/>
      <c r="HAA206" s="973"/>
      <c r="HAB206" s="973"/>
      <c r="HAC206" s="973"/>
      <c r="HAD206" s="973"/>
      <c r="HAE206" s="973"/>
      <c r="HAF206" s="973"/>
      <c r="HAG206" s="973"/>
      <c r="HAH206" s="973"/>
      <c r="HAI206" s="973"/>
      <c r="HAJ206" s="973"/>
      <c r="HAK206" s="973"/>
      <c r="HAL206" s="973"/>
      <c r="HAM206" s="973"/>
      <c r="HAN206" s="973"/>
      <c r="HAO206" s="973"/>
      <c r="HAP206" s="973"/>
      <c r="HAQ206" s="973"/>
      <c r="HAR206" s="973"/>
      <c r="HAS206" s="973"/>
      <c r="HAT206" s="973"/>
      <c r="HAU206" s="973"/>
      <c r="HAV206" s="973"/>
      <c r="HAW206" s="973"/>
      <c r="HAX206" s="973"/>
      <c r="HAY206" s="973"/>
      <c r="HAZ206" s="973"/>
      <c r="HBA206" s="973"/>
      <c r="HBB206" s="973"/>
      <c r="HBC206" s="973"/>
      <c r="HBD206" s="973"/>
      <c r="HBE206" s="973"/>
      <c r="HBF206" s="973"/>
      <c r="HBG206" s="973"/>
      <c r="HBH206" s="973"/>
      <c r="HBI206" s="973"/>
      <c r="HBJ206" s="973"/>
      <c r="HBK206" s="973"/>
      <c r="HBL206" s="973"/>
      <c r="HBM206" s="973"/>
      <c r="HBN206" s="973"/>
      <c r="HBO206" s="973"/>
      <c r="HBP206" s="973"/>
      <c r="HBQ206" s="973"/>
      <c r="HBR206" s="973"/>
      <c r="HBS206" s="973"/>
      <c r="HBT206" s="973"/>
      <c r="HBU206" s="973"/>
      <c r="HBV206" s="973"/>
      <c r="HBW206" s="973"/>
      <c r="HBX206" s="973"/>
      <c r="HBY206" s="973"/>
      <c r="HBZ206" s="973"/>
      <c r="HCA206" s="973"/>
      <c r="HCB206" s="973"/>
      <c r="HCC206" s="973"/>
      <c r="HCD206" s="973"/>
      <c r="HCE206" s="973"/>
      <c r="HCF206" s="973"/>
      <c r="HCG206" s="973"/>
      <c r="HCH206" s="973"/>
      <c r="HCI206" s="973"/>
      <c r="HCJ206" s="973"/>
      <c r="HCK206" s="973"/>
      <c r="HCL206" s="973"/>
      <c r="HCM206" s="973"/>
      <c r="HCN206" s="973"/>
      <c r="HCO206" s="973"/>
      <c r="HCP206" s="973"/>
      <c r="HCQ206" s="973"/>
      <c r="HCR206" s="973"/>
      <c r="HCS206" s="973"/>
      <c r="HCT206" s="973"/>
      <c r="HCU206" s="973"/>
      <c r="HCV206" s="973"/>
      <c r="HCW206" s="973"/>
      <c r="HCX206" s="973"/>
      <c r="HCY206" s="973"/>
      <c r="HCZ206" s="973"/>
      <c r="HDA206" s="973"/>
      <c r="HDB206" s="973"/>
      <c r="HDC206" s="973"/>
      <c r="HDD206" s="973"/>
      <c r="HDE206" s="973"/>
      <c r="HDF206" s="973"/>
      <c r="HDG206" s="973"/>
      <c r="HDH206" s="973"/>
      <c r="HDI206" s="973"/>
      <c r="HDJ206" s="973"/>
      <c r="HDK206" s="973"/>
      <c r="HDL206" s="973"/>
      <c r="HDM206" s="973"/>
      <c r="HDN206" s="973"/>
      <c r="HDO206" s="973"/>
      <c r="HDP206" s="973"/>
      <c r="HDQ206" s="973"/>
      <c r="HDR206" s="973"/>
      <c r="HDS206" s="973"/>
      <c r="HDT206" s="973"/>
      <c r="HDU206" s="973"/>
      <c r="HDV206" s="973"/>
      <c r="HDW206" s="973"/>
      <c r="HDX206" s="973"/>
      <c r="HDY206" s="973"/>
      <c r="HDZ206" s="973"/>
      <c r="HEA206" s="973"/>
      <c r="HEB206" s="973"/>
      <c r="HEC206" s="973"/>
      <c r="HED206" s="973"/>
      <c r="HEE206" s="973"/>
      <c r="HEF206" s="973"/>
      <c r="HEG206" s="973"/>
      <c r="HEH206" s="973"/>
      <c r="HEI206" s="973"/>
      <c r="HEJ206" s="973"/>
      <c r="HEK206" s="973"/>
      <c r="HEL206" s="973"/>
      <c r="HEM206" s="973"/>
      <c r="HEN206" s="973"/>
      <c r="HEO206" s="973"/>
      <c r="HEP206" s="973"/>
      <c r="HEQ206" s="973"/>
      <c r="HER206" s="973"/>
      <c r="HES206" s="973"/>
      <c r="HET206" s="973"/>
      <c r="HEU206" s="973"/>
      <c r="HEV206" s="973"/>
      <c r="HEW206" s="973"/>
      <c r="HEX206" s="973"/>
      <c r="HEY206" s="973"/>
      <c r="HEZ206" s="973"/>
      <c r="HFA206" s="973"/>
      <c r="HFB206" s="973"/>
      <c r="HFC206" s="973"/>
      <c r="HFD206" s="973"/>
      <c r="HFE206" s="973"/>
      <c r="HFF206" s="973"/>
      <c r="HFG206" s="973"/>
      <c r="HFH206" s="973"/>
      <c r="HFI206" s="973"/>
      <c r="HFJ206" s="973"/>
      <c r="HFK206" s="973"/>
      <c r="HFL206" s="973"/>
      <c r="HFM206" s="973"/>
      <c r="HFN206" s="973"/>
      <c r="HFO206" s="973"/>
      <c r="HFP206" s="973"/>
      <c r="HFQ206" s="973"/>
      <c r="HFR206" s="973"/>
      <c r="HFS206" s="973"/>
      <c r="HFT206" s="973"/>
      <c r="HFU206" s="973"/>
      <c r="HFV206" s="973"/>
      <c r="HFW206" s="973"/>
      <c r="HFX206" s="973"/>
      <c r="HFY206" s="973"/>
      <c r="HFZ206" s="973"/>
      <c r="HGA206" s="973"/>
      <c r="HGB206" s="973"/>
      <c r="HGC206" s="973"/>
      <c r="HGD206" s="973"/>
      <c r="HGE206" s="973"/>
      <c r="HGF206" s="973"/>
      <c r="HGG206" s="973"/>
      <c r="HGH206" s="973"/>
      <c r="HGI206" s="973"/>
      <c r="HGJ206" s="973"/>
      <c r="HGK206" s="973"/>
      <c r="HGL206" s="973"/>
      <c r="HGM206" s="973"/>
      <c r="HGN206" s="973"/>
      <c r="HGO206" s="973"/>
      <c r="HGP206" s="973"/>
      <c r="HGQ206" s="973"/>
      <c r="HGR206" s="973"/>
      <c r="HGS206" s="973"/>
      <c r="HGT206" s="973"/>
      <c r="HGU206" s="973"/>
      <c r="HGV206" s="973"/>
      <c r="HGW206" s="973"/>
      <c r="HGX206" s="973"/>
      <c r="HGY206" s="973"/>
      <c r="HGZ206" s="973"/>
      <c r="HHA206" s="973"/>
      <c r="HHB206" s="973"/>
      <c r="HHC206" s="973"/>
      <c r="HHD206" s="973"/>
      <c r="HHE206" s="973"/>
      <c r="HHF206" s="973"/>
      <c r="HHG206" s="973"/>
      <c r="HHH206" s="973"/>
      <c r="HHI206" s="973"/>
      <c r="HHJ206" s="973"/>
      <c r="HHK206" s="973"/>
      <c r="HHL206" s="973"/>
      <c r="HHM206" s="973"/>
      <c r="HHN206" s="973"/>
      <c r="HHO206" s="973"/>
      <c r="HHP206" s="973"/>
      <c r="HHQ206" s="973"/>
      <c r="HHR206" s="973"/>
      <c r="HHS206" s="973"/>
      <c r="HHT206" s="973"/>
      <c r="HHU206" s="973"/>
      <c r="HHV206" s="973"/>
      <c r="HHW206" s="973"/>
      <c r="HHX206" s="973"/>
      <c r="HHY206" s="973"/>
      <c r="HHZ206" s="973"/>
      <c r="HIA206" s="973"/>
      <c r="HIB206" s="973"/>
      <c r="HIC206" s="973"/>
      <c r="HID206" s="973"/>
      <c r="HIE206" s="973"/>
      <c r="HIF206" s="973"/>
      <c r="HIG206" s="973"/>
      <c r="HIH206" s="973"/>
      <c r="HII206" s="973"/>
      <c r="HIJ206" s="973"/>
      <c r="HIK206" s="973"/>
      <c r="HIL206" s="973"/>
      <c r="HIM206" s="973"/>
      <c r="HIN206" s="973"/>
      <c r="HIO206" s="973"/>
      <c r="HIP206" s="973"/>
      <c r="HIQ206" s="973"/>
      <c r="HIR206" s="973"/>
      <c r="HIS206" s="973"/>
      <c r="HIT206" s="973"/>
      <c r="HIU206" s="973"/>
      <c r="HIV206" s="973"/>
      <c r="HIW206" s="973"/>
      <c r="HIX206" s="973"/>
      <c r="HIY206" s="973"/>
      <c r="HIZ206" s="973"/>
      <c r="HJA206" s="973"/>
      <c r="HJB206" s="973"/>
      <c r="HJC206" s="973"/>
      <c r="HJD206" s="973"/>
      <c r="HJE206" s="973"/>
      <c r="HJF206" s="973"/>
      <c r="HJG206" s="973"/>
      <c r="HJH206" s="973"/>
      <c r="HJI206" s="973"/>
      <c r="HJJ206" s="973"/>
      <c r="HJK206" s="973"/>
      <c r="HJL206" s="973"/>
      <c r="HJM206" s="973"/>
      <c r="HJN206" s="973"/>
      <c r="HJO206" s="973"/>
      <c r="HJP206" s="973"/>
      <c r="HJQ206" s="973"/>
      <c r="HJR206" s="973"/>
      <c r="HJS206" s="973"/>
      <c r="HJT206" s="973"/>
      <c r="HJU206" s="973"/>
      <c r="HJV206" s="973"/>
      <c r="HJW206" s="973"/>
      <c r="HJX206" s="973"/>
      <c r="HJY206" s="973"/>
      <c r="HJZ206" s="973"/>
      <c r="HKA206" s="973"/>
      <c r="HKB206" s="973"/>
      <c r="HKC206" s="973"/>
      <c r="HKD206" s="973"/>
      <c r="HKE206" s="973"/>
      <c r="HKF206" s="973"/>
      <c r="HKG206" s="973"/>
      <c r="HKH206" s="973"/>
      <c r="HKI206" s="973"/>
      <c r="HKJ206" s="973"/>
      <c r="HKK206" s="973"/>
      <c r="HKL206" s="973"/>
      <c r="HKM206" s="973"/>
      <c r="HKN206" s="973"/>
      <c r="HKO206" s="973"/>
      <c r="HKP206" s="973"/>
      <c r="HKQ206" s="973"/>
      <c r="HKR206" s="973"/>
      <c r="HKS206" s="973"/>
      <c r="HKT206" s="973"/>
      <c r="HKU206" s="973"/>
      <c r="HKV206" s="973"/>
      <c r="HKW206" s="973"/>
      <c r="HKX206" s="973"/>
      <c r="HKY206" s="973"/>
      <c r="HKZ206" s="973"/>
      <c r="HLA206" s="973"/>
      <c r="HLB206" s="973"/>
      <c r="HLC206" s="973"/>
      <c r="HLD206" s="973"/>
      <c r="HLE206" s="973"/>
      <c r="HLF206" s="973"/>
      <c r="HLG206" s="973"/>
      <c r="HLH206" s="973"/>
      <c r="HLI206" s="973"/>
      <c r="HLJ206" s="973"/>
      <c r="HLK206" s="973"/>
      <c r="HLL206" s="973"/>
      <c r="HLM206" s="973"/>
      <c r="HLN206" s="973"/>
      <c r="HLO206" s="973"/>
      <c r="HLP206" s="973"/>
      <c r="HLQ206" s="973"/>
      <c r="HLR206" s="973"/>
      <c r="HLS206" s="973"/>
      <c r="HLT206" s="973"/>
      <c r="HLU206" s="973"/>
      <c r="HLV206" s="973"/>
      <c r="HLW206" s="973"/>
      <c r="HLX206" s="973"/>
      <c r="HLY206" s="973"/>
      <c r="HLZ206" s="973"/>
      <c r="HMA206" s="973"/>
      <c r="HMB206" s="973"/>
      <c r="HMC206" s="973"/>
      <c r="HMD206" s="973"/>
      <c r="HME206" s="973"/>
      <c r="HMF206" s="973"/>
      <c r="HMG206" s="973"/>
      <c r="HMH206" s="973"/>
      <c r="HMI206" s="973"/>
      <c r="HMJ206" s="973"/>
      <c r="HMK206" s="973"/>
      <c r="HML206" s="973"/>
      <c r="HMM206" s="973"/>
      <c r="HMN206" s="973"/>
      <c r="HMO206" s="973"/>
      <c r="HMP206" s="973"/>
      <c r="HMQ206" s="973"/>
      <c r="HMR206" s="973"/>
      <c r="HMS206" s="973"/>
      <c r="HMT206" s="973"/>
      <c r="HMU206" s="973"/>
      <c r="HMV206" s="973"/>
      <c r="HMW206" s="973"/>
      <c r="HMX206" s="973"/>
      <c r="HMY206" s="973"/>
      <c r="HMZ206" s="973"/>
      <c r="HNA206" s="973"/>
      <c r="HNB206" s="973"/>
      <c r="HNC206" s="973"/>
      <c r="HND206" s="973"/>
      <c r="HNE206" s="973"/>
      <c r="HNF206" s="973"/>
      <c r="HNG206" s="973"/>
      <c r="HNH206" s="973"/>
      <c r="HNI206" s="973"/>
      <c r="HNJ206" s="973"/>
      <c r="HNK206" s="973"/>
      <c r="HNL206" s="973"/>
      <c r="HNM206" s="973"/>
      <c r="HNN206" s="973"/>
      <c r="HNO206" s="973"/>
      <c r="HNP206" s="973"/>
      <c r="HNQ206" s="973"/>
      <c r="HNR206" s="973"/>
      <c r="HNS206" s="973"/>
      <c r="HNT206" s="973"/>
      <c r="HNU206" s="973"/>
      <c r="HNV206" s="973"/>
      <c r="HNW206" s="973"/>
      <c r="HNX206" s="973"/>
      <c r="HNY206" s="973"/>
      <c r="HNZ206" s="973"/>
      <c r="HOA206" s="973"/>
      <c r="HOB206" s="973"/>
      <c r="HOC206" s="973"/>
      <c r="HOD206" s="973"/>
      <c r="HOE206" s="973"/>
      <c r="HOF206" s="973"/>
      <c r="HOG206" s="973"/>
      <c r="HOH206" s="973"/>
      <c r="HOI206" s="973"/>
      <c r="HOJ206" s="973"/>
      <c r="HOK206" s="973"/>
      <c r="HOL206" s="973"/>
      <c r="HOM206" s="973"/>
      <c r="HON206" s="973"/>
      <c r="HOO206" s="973"/>
      <c r="HOP206" s="973"/>
      <c r="HOQ206" s="973"/>
      <c r="HOR206" s="973"/>
      <c r="HOS206" s="973"/>
      <c r="HOT206" s="973"/>
      <c r="HOU206" s="973"/>
      <c r="HOV206" s="973"/>
      <c r="HOW206" s="973"/>
      <c r="HOX206" s="973"/>
      <c r="HOY206" s="973"/>
      <c r="HOZ206" s="973"/>
      <c r="HPA206" s="973"/>
      <c r="HPB206" s="973"/>
      <c r="HPC206" s="973"/>
      <c r="HPD206" s="973"/>
      <c r="HPE206" s="973"/>
      <c r="HPF206" s="973"/>
      <c r="HPG206" s="973"/>
      <c r="HPH206" s="973"/>
      <c r="HPI206" s="973"/>
      <c r="HPJ206" s="973"/>
      <c r="HPK206" s="973"/>
      <c r="HPL206" s="973"/>
      <c r="HPM206" s="973"/>
      <c r="HPN206" s="973"/>
      <c r="HPO206" s="973"/>
      <c r="HPP206" s="973"/>
      <c r="HPQ206" s="973"/>
      <c r="HPR206" s="973"/>
      <c r="HPS206" s="973"/>
      <c r="HPT206" s="973"/>
      <c r="HPU206" s="973"/>
      <c r="HPV206" s="973"/>
      <c r="HPW206" s="973"/>
      <c r="HPX206" s="973"/>
      <c r="HPY206" s="973"/>
      <c r="HPZ206" s="973"/>
      <c r="HQA206" s="973"/>
      <c r="HQB206" s="973"/>
      <c r="HQC206" s="973"/>
      <c r="HQD206" s="973"/>
      <c r="HQE206" s="973"/>
      <c r="HQF206" s="973"/>
      <c r="HQG206" s="973"/>
      <c r="HQH206" s="973"/>
      <c r="HQI206" s="973"/>
      <c r="HQJ206" s="973"/>
      <c r="HQK206" s="973"/>
      <c r="HQL206" s="973"/>
      <c r="HQM206" s="973"/>
      <c r="HQN206" s="973"/>
      <c r="HQO206" s="973"/>
      <c r="HQP206" s="973"/>
      <c r="HQQ206" s="973"/>
      <c r="HQR206" s="973"/>
      <c r="HQS206" s="973"/>
      <c r="HQT206" s="973"/>
      <c r="HQU206" s="973"/>
      <c r="HQV206" s="973"/>
      <c r="HQW206" s="973"/>
      <c r="HQX206" s="973"/>
      <c r="HQY206" s="973"/>
      <c r="HQZ206" s="973"/>
      <c r="HRA206" s="973"/>
      <c r="HRB206" s="973"/>
      <c r="HRC206" s="973"/>
      <c r="HRD206" s="973"/>
      <c r="HRE206" s="973"/>
      <c r="HRF206" s="973"/>
      <c r="HRG206" s="973"/>
      <c r="HRH206" s="973"/>
      <c r="HRI206" s="973"/>
      <c r="HRJ206" s="973"/>
      <c r="HRK206" s="973"/>
      <c r="HRL206" s="973"/>
      <c r="HRM206" s="973"/>
      <c r="HRN206" s="973"/>
      <c r="HRO206" s="973"/>
      <c r="HRP206" s="973"/>
      <c r="HRQ206" s="973"/>
      <c r="HRR206" s="973"/>
      <c r="HRS206" s="973"/>
      <c r="HRT206" s="973"/>
      <c r="HRU206" s="973"/>
      <c r="HRV206" s="973"/>
      <c r="HRW206" s="973"/>
      <c r="HRX206" s="973"/>
      <c r="HRY206" s="973"/>
      <c r="HRZ206" s="973"/>
      <c r="HSA206" s="973"/>
      <c r="HSB206" s="973"/>
      <c r="HSC206" s="973"/>
      <c r="HSD206" s="973"/>
      <c r="HSE206" s="973"/>
      <c r="HSF206" s="973"/>
      <c r="HSG206" s="973"/>
      <c r="HSH206" s="973"/>
      <c r="HSI206" s="973"/>
      <c r="HSJ206" s="973"/>
      <c r="HSK206" s="973"/>
      <c r="HSL206" s="973"/>
      <c r="HSM206" s="973"/>
      <c r="HSN206" s="973"/>
      <c r="HSO206" s="973"/>
      <c r="HSP206" s="973"/>
      <c r="HSQ206" s="973"/>
      <c r="HSR206" s="973"/>
      <c r="HSS206" s="973"/>
      <c r="HST206" s="973"/>
      <c r="HSU206" s="973"/>
      <c r="HSV206" s="973"/>
      <c r="HSW206" s="973"/>
      <c r="HSX206" s="973"/>
      <c r="HSY206" s="973"/>
      <c r="HSZ206" s="973"/>
      <c r="HTA206" s="973"/>
      <c r="HTB206" s="973"/>
      <c r="HTC206" s="973"/>
      <c r="HTD206" s="973"/>
      <c r="HTE206" s="973"/>
      <c r="HTF206" s="973"/>
      <c r="HTG206" s="973"/>
      <c r="HTH206" s="973"/>
      <c r="HTI206" s="973"/>
      <c r="HTJ206" s="973"/>
      <c r="HTK206" s="973"/>
      <c r="HTL206" s="973"/>
      <c r="HTM206" s="973"/>
      <c r="HTN206" s="973"/>
      <c r="HTO206" s="973"/>
      <c r="HTP206" s="973"/>
      <c r="HTQ206" s="973"/>
      <c r="HTR206" s="973"/>
      <c r="HTS206" s="973"/>
      <c r="HTT206" s="973"/>
      <c r="HTU206" s="973"/>
      <c r="HTV206" s="973"/>
      <c r="HTW206" s="973"/>
      <c r="HTX206" s="973"/>
      <c r="HTY206" s="973"/>
      <c r="HTZ206" s="973"/>
      <c r="HUA206" s="973"/>
      <c r="HUB206" s="973"/>
      <c r="HUC206" s="973"/>
      <c r="HUD206" s="973"/>
      <c r="HUE206" s="973"/>
      <c r="HUF206" s="973"/>
      <c r="HUG206" s="973"/>
      <c r="HUH206" s="973"/>
      <c r="HUI206" s="973"/>
      <c r="HUJ206" s="973"/>
      <c r="HUK206" s="973"/>
      <c r="HUL206" s="973"/>
      <c r="HUM206" s="973"/>
      <c r="HUN206" s="973"/>
      <c r="HUO206" s="973"/>
      <c r="HUP206" s="973"/>
      <c r="HUQ206" s="973"/>
      <c r="HUR206" s="973"/>
      <c r="HUS206" s="973"/>
      <c r="HUT206" s="973"/>
      <c r="HUU206" s="973"/>
      <c r="HUV206" s="973"/>
      <c r="HUW206" s="973"/>
      <c r="HUX206" s="973"/>
      <c r="HUY206" s="973"/>
      <c r="HUZ206" s="973"/>
      <c r="HVA206" s="973"/>
      <c r="HVB206" s="973"/>
      <c r="HVC206" s="973"/>
      <c r="HVD206" s="973"/>
      <c r="HVE206" s="973"/>
      <c r="HVF206" s="973"/>
      <c r="HVG206" s="973"/>
      <c r="HVH206" s="973"/>
      <c r="HVI206" s="973"/>
      <c r="HVJ206" s="973"/>
      <c r="HVK206" s="973"/>
      <c r="HVL206" s="973"/>
      <c r="HVM206" s="973"/>
      <c r="HVN206" s="973"/>
      <c r="HVO206" s="973"/>
      <c r="HVP206" s="973"/>
      <c r="HVQ206" s="973"/>
      <c r="HVR206" s="973"/>
      <c r="HVS206" s="973"/>
      <c r="HVT206" s="973"/>
      <c r="HVU206" s="973"/>
      <c r="HVV206" s="973"/>
      <c r="HVW206" s="973"/>
      <c r="HVX206" s="973"/>
      <c r="HVY206" s="973"/>
      <c r="HVZ206" s="973"/>
      <c r="HWA206" s="973"/>
      <c r="HWB206" s="973"/>
      <c r="HWC206" s="973"/>
      <c r="HWD206" s="973"/>
      <c r="HWE206" s="973"/>
      <c r="HWF206" s="973"/>
      <c r="HWG206" s="973"/>
      <c r="HWH206" s="973"/>
      <c r="HWI206" s="973"/>
      <c r="HWJ206" s="973"/>
      <c r="HWK206" s="973"/>
      <c r="HWL206" s="973"/>
      <c r="HWM206" s="973"/>
      <c r="HWN206" s="973"/>
      <c r="HWO206" s="973"/>
      <c r="HWP206" s="973"/>
      <c r="HWQ206" s="973"/>
      <c r="HWR206" s="973"/>
      <c r="HWS206" s="973"/>
      <c r="HWT206" s="973"/>
      <c r="HWU206" s="973"/>
      <c r="HWV206" s="973"/>
      <c r="HWW206" s="973"/>
      <c r="HWX206" s="973"/>
      <c r="HWY206" s="973"/>
      <c r="HWZ206" s="973"/>
      <c r="HXA206" s="973"/>
      <c r="HXB206" s="973"/>
      <c r="HXC206" s="973"/>
      <c r="HXD206" s="973"/>
      <c r="HXE206" s="973"/>
      <c r="HXF206" s="973"/>
      <c r="HXG206" s="973"/>
      <c r="HXH206" s="973"/>
      <c r="HXI206" s="973"/>
      <c r="HXJ206" s="973"/>
      <c r="HXK206" s="973"/>
      <c r="HXL206" s="973"/>
      <c r="HXM206" s="973"/>
      <c r="HXN206" s="973"/>
      <c r="HXO206" s="973"/>
      <c r="HXP206" s="973"/>
      <c r="HXQ206" s="973"/>
      <c r="HXR206" s="973"/>
      <c r="HXS206" s="973"/>
      <c r="HXT206" s="973"/>
      <c r="HXU206" s="973"/>
      <c r="HXV206" s="973"/>
      <c r="HXW206" s="973"/>
      <c r="HXX206" s="973"/>
      <c r="HXY206" s="973"/>
      <c r="HXZ206" s="973"/>
      <c r="HYA206" s="973"/>
      <c r="HYB206" s="973"/>
      <c r="HYC206" s="973"/>
      <c r="HYD206" s="973"/>
      <c r="HYE206" s="973"/>
      <c r="HYF206" s="973"/>
      <c r="HYG206" s="973"/>
      <c r="HYH206" s="973"/>
      <c r="HYI206" s="973"/>
      <c r="HYJ206" s="973"/>
      <c r="HYK206" s="973"/>
      <c r="HYL206" s="973"/>
      <c r="HYM206" s="973"/>
      <c r="HYN206" s="973"/>
      <c r="HYO206" s="973"/>
      <c r="HYP206" s="973"/>
      <c r="HYQ206" s="973"/>
      <c r="HYR206" s="973"/>
      <c r="HYS206" s="973"/>
      <c r="HYT206" s="973"/>
      <c r="HYU206" s="973"/>
      <c r="HYV206" s="973"/>
      <c r="HYW206" s="973"/>
      <c r="HYX206" s="973"/>
      <c r="HYY206" s="973"/>
      <c r="HYZ206" s="973"/>
      <c r="HZA206" s="973"/>
      <c r="HZB206" s="973"/>
      <c r="HZC206" s="973"/>
      <c r="HZD206" s="973"/>
      <c r="HZE206" s="973"/>
      <c r="HZF206" s="973"/>
      <c r="HZG206" s="973"/>
      <c r="HZH206" s="973"/>
      <c r="HZI206" s="973"/>
      <c r="HZJ206" s="973"/>
      <c r="HZK206" s="973"/>
      <c r="HZL206" s="973"/>
      <c r="HZM206" s="973"/>
      <c r="HZN206" s="973"/>
      <c r="HZO206" s="973"/>
      <c r="HZP206" s="973"/>
      <c r="HZQ206" s="973"/>
      <c r="HZR206" s="973"/>
      <c r="HZS206" s="973"/>
      <c r="HZT206" s="973"/>
      <c r="HZU206" s="973"/>
      <c r="HZV206" s="973"/>
      <c r="HZW206" s="973"/>
      <c r="HZX206" s="973"/>
      <c r="HZY206" s="973"/>
      <c r="HZZ206" s="973"/>
      <c r="IAA206" s="973"/>
      <c r="IAB206" s="973"/>
      <c r="IAC206" s="973"/>
      <c r="IAD206" s="973"/>
      <c r="IAE206" s="973"/>
      <c r="IAF206" s="973"/>
      <c r="IAG206" s="973"/>
      <c r="IAH206" s="973"/>
      <c r="IAI206" s="973"/>
      <c r="IAJ206" s="973"/>
      <c r="IAK206" s="973"/>
      <c r="IAL206" s="973"/>
      <c r="IAM206" s="973"/>
      <c r="IAN206" s="973"/>
      <c r="IAO206" s="973"/>
      <c r="IAP206" s="973"/>
      <c r="IAQ206" s="973"/>
      <c r="IAR206" s="973"/>
      <c r="IAS206" s="973"/>
      <c r="IAT206" s="973"/>
      <c r="IAU206" s="973"/>
      <c r="IAV206" s="973"/>
      <c r="IAW206" s="973"/>
      <c r="IAX206" s="973"/>
      <c r="IAY206" s="973"/>
      <c r="IAZ206" s="973"/>
      <c r="IBA206" s="973"/>
      <c r="IBB206" s="973"/>
      <c r="IBC206" s="973"/>
      <c r="IBD206" s="973"/>
      <c r="IBE206" s="973"/>
      <c r="IBF206" s="973"/>
      <c r="IBG206" s="973"/>
      <c r="IBH206" s="973"/>
      <c r="IBI206" s="973"/>
      <c r="IBJ206" s="973"/>
      <c r="IBK206" s="973"/>
      <c r="IBL206" s="973"/>
      <c r="IBM206" s="973"/>
      <c r="IBN206" s="973"/>
      <c r="IBO206" s="973"/>
      <c r="IBP206" s="973"/>
      <c r="IBQ206" s="973"/>
      <c r="IBR206" s="973"/>
      <c r="IBS206" s="973"/>
      <c r="IBT206" s="973"/>
      <c r="IBU206" s="973"/>
      <c r="IBV206" s="973"/>
      <c r="IBW206" s="973"/>
      <c r="IBX206" s="973"/>
      <c r="IBY206" s="973"/>
      <c r="IBZ206" s="973"/>
      <c r="ICA206" s="973"/>
      <c r="ICB206" s="973"/>
      <c r="ICC206" s="973"/>
      <c r="ICD206" s="973"/>
      <c r="ICE206" s="973"/>
      <c r="ICF206" s="973"/>
      <c r="ICG206" s="973"/>
      <c r="ICH206" s="973"/>
      <c r="ICI206" s="973"/>
      <c r="ICJ206" s="973"/>
      <c r="ICK206" s="973"/>
      <c r="ICL206" s="973"/>
      <c r="ICM206" s="973"/>
      <c r="ICN206" s="973"/>
      <c r="ICO206" s="973"/>
      <c r="ICP206" s="973"/>
      <c r="ICQ206" s="973"/>
      <c r="ICR206" s="973"/>
      <c r="ICS206" s="973"/>
      <c r="ICT206" s="973"/>
      <c r="ICU206" s="973"/>
      <c r="ICV206" s="973"/>
      <c r="ICW206" s="973"/>
      <c r="ICX206" s="973"/>
      <c r="ICY206" s="973"/>
      <c r="ICZ206" s="973"/>
      <c r="IDA206" s="973"/>
      <c r="IDB206" s="973"/>
      <c r="IDC206" s="973"/>
      <c r="IDD206" s="973"/>
      <c r="IDE206" s="973"/>
      <c r="IDF206" s="973"/>
      <c r="IDG206" s="973"/>
      <c r="IDH206" s="973"/>
      <c r="IDI206" s="973"/>
      <c r="IDJ206" s="973"/>
      <c r="IDK206" s="973"/>
      <c r="IDL206" s="973"/>
      <c r="IDM206" s="973"/>
      <c r="IDN206" s="973"/>
      <c r="IDO206" s="973"/>
      <c r="IDP206" s="973"/>
      <c r="IDQ206" s="973"/>
      <c r="IDR206" s="973"/>
      <c r="IDS206" s="973"/>
      <c r="IDT206" s="973"/>
      <c r="IDU206" s="973"/>
      <c r="IDV206" s="973"/>
      <c r="IDW206" s="973"/>
      <c r="IDX206" s="973"/>
      <c r="IDY206" s="973"/>
      <c r="IDZ206" s="973"/>
      <c r="IEA206" s="973"/>
      <c r="IEB206" s="973"/>
      <c r="IEC206" s="973"/>
      <c r="IED206" s="973"/>
      <c r="IEE206" s="973"/>
      <c r="IEF206" s="973"/>
      <c r="IEG206" s="973"/>
      <c r="IEH206" s="973"/>
      <c r="IEI206" s="973"/>
      <c r="IEJ206" s="973"/>
      <c r="IEK206" s="973"/>
      <c r="IEL206" s="973"/>
      <c r="IEM206" s="973"/>
      <c r="IEN206" s="973"/>
      <c r="IEO206" s="973"/>
      <c r="IEP206" s="973"/>
      <c r="IEQ206" s="973"/>
      <c r="IER206" s="973"/>
      <c r="IES206" s="973"/>
      <c r="IET206" s="973"/>
      <c r="IEU206" s="973"/>
      <c r="IEV206" s="973"/>
      <c r="IEW206" s="973"/>
      <c r="IEX206" s="973"/>
      <c r="IEY206" s="973"/>
      <c r="IEZ206" s="973"/>
      <c r="IFA206" s="973"/>
      <c r="IFB206" s="973"/>
      <c r="IFC206" s="973"/>
      <c r="IFD206" s="973"/>
      <c r="IFE206" s="973"/>
      <c r="IFF206" s="973"/>
      <c r="IFG206" s="973"/>
      <c r="IFH206" s="973"/>
      <c r="IFI206" s="973"/>
      <c r="IFJ206" s="973"/>
      <c r="IFK206" s="973"/>
      <c r="IFL206" s="973"/>
      <c r="IFM206" s="973"/>
      <c r="IFN206" s="973"/>
      <c r="IFO206" s="973"/>
      <c r="IFP206" s="973"/>
      <c r="IFQ206" s="973"/>
      <c r="IFR206" s="973"/>
      <c r="IFS206" s="973"/>
      <c r="IFT206" s="973"/>
      <c r="IFU206" s="973"/>
      <c r="IFV206" s="973"/>
      <c r="IFW206" s="973"/>
      <c r="IFX206" s="973"/>
      <c r="IFY206" s="973"/>
      <c r="IFZ206" s="973"/>
      <c r="IGA206" s="973"/>
      <c r="IGB206" s="973"/>
      <c r="IGC206" s="973"/>
      <c r="IGD206" s="973"/>
      <c r="IGE206" s="973"/>
      <c r="IGF206" s="973"/>
      <c r="IGG206" s="973"/>
      <c r="IGH206" s="973"/>
      <c r="IGI206" s="973"/>
      <c r="IGJ206" s="973"/>
      <c r="IGK206" s="973"/>
      <c r="IGL206" s="973"/>
      <c r="IGM206" s="973"/>
      <c r="IGN206" s="973"/>
      <c r="IGO206" s="973"/>
      <c r="IGP206" s="973"/>
      <c r="IGQ206" s="973"/>
      <c r="IGR206" s="973"/>
      <c r="IGS206" s="973"/>
      <c r="IGT206" s="973"/>
      <c r="IGU206" s="973"/>
      <c r="IGV206" s="973"/>
      <c r="IGW206" s="973"/>
      <c r="IGX206" s="973"/>
      <c r="IGY206" s="973"/>
      <c r="IGZ206" s="973"/>
      <c r="IHA206" s="973"/>
      <c r="IHB206" s="973"/>
      <c r="IHC206" s="973"/>
      <c r="IHD206" s="973"/>
      <c r="IHE206" s="973"/>
      <c r="IHF206" s="973"/>
      <c r="IHG206" s="973"/>
      <c r="IHH206" s="973"/>
      <c r="IHI206" s="973"/>
      <c r="IHJ206" s="973"/>
      <c r="IHK206" s="973"/>
      <c r="IHL206" s="973"/>
      <c r="IHM206" s="973"/>
      <c r="IHN206" s="973"/>
      <c r="IHO206" s="973"/>
      <c r="IHP206" s="973"/>
      <c r="IHQ206" s="973"/>
      <c r="IHR206" s="973"/>
      <c r="IHS206" s="973"/>
      <c r="IHT206" s="973"/>
      <c r="IHU206" s="973"/>
      <c r="IHV206" s="973"/>
      <c r="IHW206" s="973"/>
      <c r="IHX206" s="973"/>
      <c r="IHY206" s="973"/>
      <c r="IHZ206" s="973"/>
      <c r="IIA206" s="973"/>
      <c r="IIB206" s="973"/>
      <c r="IIC206" s="973"/>
      <c r="IID206" s="973"/>
      <c r="IIE206" s="973"/>
      <c r="IIF206" s="973"/>
      <c r="IIG206" s="973"/>
      <c r="IIH206" s="973"/>
      <c r="III206" s="973"/>
      <c r="IIJ206" s="973"/>
      <c r="IIK206" s="973"/>
      <c r="IIL206" s="973"/>
      <c r="IIM206" s="973"/>
      <c r="IIN206" s="973"/>
      <c r="IIO206" s="973"/>
      <c r="IIP206" s="973"/>
      <c r="IIQ206" s="973"/>
      <c r="IIR206" s="973"/>
      <c r="IIS206" s="973"/>
      <c r="IIT206" s="973"/>
      <c r="IIU206" s="973"/>
      <c r="IIV206" s="973"/>
      <c r="IIW206" s="973"/>
      <c r="IIX206" s="973"/>
      <c r="IIY206" s="973"/>
      <c r="IIZ206" s="973"/>
      <c r="IJA206" s="973"/>
      <c r="IJB206" s="973"/>
      <c r="IJC206" s="973"/>
      <c r="IJD206" s="973"/>
      <c r="IJE206" s="973"/>
      <c r="IJF206" s="973"/>
      <c r="IJG206" s="973"/>
      <c r="IJH206" s="973"/>
      <c r="IJI206" s="973"/>
      <c r="IJJ206" s="973"/>
      <c r="IJK206" s="973"/>
      <c r="IJL206" s="973"/>
      <c r="IJM206" s="973"/>
      <c r="IJN206" s="973"/>
      <c r="IJO206" s="973"/>
      <c r="IJP206" s="973"/>
      <c r="IJQ206" s="973"/>
      <c r="IJR206" s="973"/>
      <c r="IJS206" s="973"/>
      <c r="IJT206" s="973"/>
      <c r="IJU206" s="973"/>
      <c r="IJV206" s="973"/>
      <c r="IJW206" s="973"/>
      <c r="IJX206" s="973"/>
      <c r="IJY206" s="973"/>
      <c r="IJZ206" s="973"/>
      <c r="IKA206" s="973"/>
      <c r="IKB206" s="973"/>
      <c r="IKC206" s="973"/>
      <c r="IKD206" s="973"/>
      <c r="IKE206" s="973"/>
      <c r="IKF206" s="973"/>
      <c r="IKG206" s="973"/>
      <c r="IKH206" s="973"/>
      <c r="IKI206" s="973"/>
      <c r="IKJ206" s="973"/>
      <c r="IKK206" s="973"/>
      <c r="IKL206" s="973"/>
      <c r="IKM206" s="973"/>
      <c r="IKN206" s="973"/>
      <c r="IKO206" s="973"/>
      <c r="IKP206" s="973"/>
      <c r="IKQ206" s="973"/>
      <c r="IKR206" s="973"/>
      <c r="IKS206" s="973"/>
      <c r="IKT206" s="973"/>
      <c r="IKU206" s="973"/>
      <c r="IKV206" s="973"/>
      <c r="IKW206" s="973"/>
      <c r="IKX206" s="973"/>
      <c r="IKY206" s="973"/>
      <c r="IKZ206" s="973"/>
      <c r="ILA206" s="973"/>
      <c r="ILB206" s="973"/>
      <c r="ILC206" s="973"/>
      <c r="ILD206" s="973"/>
      <c r="ILE206" s="973"/>
      <c r="ILF206" s="973"/>
      <c r="ILG206" s="973"/>
      <c r="ILH206" s="973"/>
      <c r="ILI206" s="973"/>
      <c r="ILJ206" s="973"/>
      <c r="ILK206" s="973"/>
      <c r="ILL206" s="973"/>
      <c r="ILM206" s="973"/>
      <c r="ILN206" s="973"/>
      <c r="ILO206" s="973"/>
      <c r="ILP206" s="973"/>
      <c r="ILQ206" s="973"/>
      <c r="ILR206" s="973"/>
      <c r="ILS206" s="973"/>
      <c r="ILT206" s="973"/>
      <c r="ILU206" s="973"/>
      <c r="ILV206" s="973"/>
      <c r="ILW206" s="973"/>
      <c r="ILX206" s="973"/>
      <c r="ILY206" s="973"/>
      <c r="ILZ206" s="973"/>
      <c r="IMA206" s="973"/>
      <c r="IMB206" s="973"/>
      <c r="IMC206" s="973"/>
      <c r="IMD206" s="973"/>
      <c r="IME206" s="973"/>
      <c r="IMF206" s="973"/>
      <c r="IMG206" s="973"/>
      <c r="IMH206" s="973"/>
      <c r="IMI206" s="973"/>
      <c r="IMJ206" s="973"/>
      <c r="IMK206" s="973"/>
      <c r="IML206" s="973"/>
      <c r="IMM206" s="973"/>
      <c r="IMN206" s="973"/>
      <c r="IMO206" s="973"/>
      <c r="IMP206" s="973"/>
      <c r="IMQ206" s="973"/>
      <c r="IMR206" s="973"/>
      <c r="IMS206" s="973"/>
      <c r="IMT206" s="973"/>
      <c r="IMU206" s="973"/>
      <c r="IMV206" s="973"/>
      <c r="IMW206" s="973"/>
      <c r="IMX206" s="973"/>
      <c r="IMY206" s="973"/>
      <c r="IMZ206" s="973"/>
      <c r="INA206" s="973"/>
      <c r="INB206" s="973"/>
      <c r="INC206" s="973"/>
      <c r="IND206" s="973"/>
      <c r="INE206" s="973"/>
      <c r="INF206" s="973"/>
      <c r="ING206" s="973"/>
      <c r="INH206" s="973"/>
      <c r="INI206" s="973"/>
      <c r="INJ206" s="973"/>
      <c r="INK206" s="973"/>
      <c r="INL206" s="973"/>
      <c r="INM206" s="973"/>
      <c r="INN206" s="973"/>
      <c r="INO206" s="973"/>
      <c r="INP206" s="973"/>
      <c r="INQ206" s="973"/>
      <c r="INR206" s="973"/>
      <c r="INS206" s="973"/>
      <c r="INT206" s="973"/>
      <c r="INU206" s="973"/>
      <c r="INV206" s="973"/>
      <c r="INW206" s="973"/>
      <c r="INX206" s="973"/>
      <c r="INY206" s="973"/>
      <c r="INZ206" s="973"/>
      <c r="IOA206" s="973"/>
      <c r="IOB206" s="973"/>
      <c r="IOC206" s="973"/>
      <c r="IOD206" s="973"/>
      <c r="IOE206" s="973"/>
      <c r="IOF206" s="973"/>
      <c r="IOG206" s="973"/>
      <c r="IOH206" s="973"/>
      <c r="IOI206" s="973"/>
      <c r="IOJ206" s="973"/>
      <c r="IOK206" s="973"/>
      <c r="IOL206" s="973"/>
      <c r="IOM206" s="973"/>
      <c r="ION206" s="973"/>
      <c r="IOO206" s="973"/>
      <c r="IOP206" s="973"/>
      <c r="IOQ206" s="973"/>
      <c r="IOR206" s="973"/>
      <c r="IOS206" s="973"/>
      <c r="IOT206" s="973"/>
      <c r="IOU206" s="973"/>
      <c r="IOV206" s="973"/>
      <c r="IOW206" s="973"/>
      <c r="IOX206" s="973"/>
      <c r="IOY206" s="973"/>
      <c r="IOZ206" s="973"/>
      <c r="IPA206" s="973"/>
      <c r="IPB206" s="973"/>
      <c r="IPC206" s="973"/>
      <c r="IPD206" s="973"/>
      <c r="IPE206" s="973"/>
      <c r="IPF206" s="973"/>
      <c r="IPG206" s="973"/>
      <c r="IPH206" s="973"/>
      <c r="IPI206" s="973"/>
      <c r="IPJ206" s="973"/>
      <c r="IPK206" s="973"/>
      <c r="IPL206" s="973"/>
      <c r="IPM206" s="973"/>
      <c r="IPN206" s="973"/>
      <c r="IPO206" s="973"/>
      <c r="IPP206" s="973"/>
      <c r="IPQ206" s="973"/>
      <c r="IPR206" s="973"/>
      <c r="IPS206" s="973"/>
      <c r="IPT206" s="973"/>
      <c r="IPU206" s="973"/>
      <c r="IPV206" s="973"/>
      <c r="IPW206" s="973"/>
      <c r="IPX206" s="973"/>
      <c r="IPY206" s="973"/>
      <c r="IPZ206" s="973"/>
      <c r="IQA206" s="973"/>
      <c r="IQB206" s="973"/>
      <c r="IQC206" s="973"/>
      <c r="IQD206" s="973"/>
      <c r="IQE206" s="973"/>
      <c r="IQF206" s="973"/>
      <c r="IQG206" s="973"/>
      <c r="IQH206" s="973"/>
      <c r="IQI206" s="973"/>
      <c r="IQJ206" s="973"/>
      <c r="IQK206" s="973"/>
      <c r="IQL206" s="973"/>
      <c r="IQM206" s="973"/>
      <c r="IQN206" s="973"/>
      <c r="IQO206" s="973"/>
      <c r="IQP206" s="973"/>
      <c r="IQQ206" s="973"/>
      <c r="IQR206" s="973"/>
      <c r="IQS206" s="973"/>
      <c r="IQT206" s="973"/>
      <c r="IQU206" s="973"/>
      <c r="IQV206" s="973"/>
      <c r="IQW206" s="973"/>
      <c r="IQX206" s="973"/>
      <c r="IQY206" s="973"/>
      <c r="IQZ206" s="973"/>
      <c r="IRA206" s="973"/>
      <c r="IRB206" s="973"/>
      <c r="IRC206" s="973"/>
      <c r="IRD206" s="973"/>
      <c r="IRE206" s="973"/>
      <c r="IRF206" s="973"/>
      <c r="IRG206" s="973"/>
      <c r="IRH206" s="973"/>
      <c r="IRI206" s="973"/>
      <c r="IRJ206" s="973"/>
      <c r="IRK206" s="973"/>
      <c r="IRL206" s="973"/>
      <c r="IRM206" s="973"/>
      <c r="IRN206" s="973"/>
      <c r="IRO206" s="973"/>
      <c r="IRP206" s="973"/>
      <c r="IRQ206" s="973"/>
      <c r="IRR206" s="973"/>
      <c r="IRS206" s="973"/>
      <c r="IRT206" s="973"/>
      <c r="IRU206" s="973"/>
      <c r="IRV206" s="973"/>
      <c r="IRW206" s="973"/>
      <c r="IRX206" s="973"/>
      <c r="IRY206" s="973"/>
      <c r="IRZ206" s="973"/>
      <c r="ISA206" s="973"/>
      <c r="ISB206" s="973"/>
      <c r="ISC206" s="973"/>
      <c r="ISD206" s="973"/>
      <c r="ISE206" s="973"/>
      <c r="ISF206" s="973"/>
      <c r="ISG206" s="973"/>
      <c r="ISH206" s="973"/>
      <c r="ISI206" s="973"/>
      <c r="ISJ206" s="973"/>
      <c r="ISK206" s="973"/>
      <c r="ISL206" s="973"/>
      <c r="ISM206" s="973"/>
      <c r="ISN206" s="973"/>
      <c r="ISO206" s="973"/>
      <c r="ISP206" s="973"/>
      <c r="ISQ206" s="973"/>
      <c r="ISR206" s="973"/>
      <c r="ISS206" s="973"/>
      <c r="IST206" s="973"/>
      <c r="ISU206" s="973"/>
      <c r="ISV206" s="973"/>
      <c r="ISW206" s="973"/>
      <c r="ISX206" s="973"/>
      <c r="ISY206" s="973"/>
      <c r="ISZ206" s="973"/>
      <c r="ITA206" s="973"/>
      <c r="ITB206" s="973"/>
      <c r="ITC206" s="973"/>
      <c r="ITD206" s="973"/>
      <c r="ITE206" s="973"/>
      <c r="ITF206" s="973"/>
      <c r="ITG206" s="973"/>
      <c r="ITH206" s="973"/>
      <c r="ITI206" s="973"/>
      <c r="ITJ206" s="973"/>
      <c r="ITK206" s="973"/>
      <c r="ITL206" s="973"/>
      <c r="ITM206" s="973"/>
      <c r="ITN206" s="973"/>
      <c r="ITO206" s="973"/>
      <c r="ITP206" s="973"/>
      <c r="ITQ206" s="973"/>
      <c r="ITR206" s="973"/>
      <c r="ITS206" s="973"/>
      <c r="ITT206" s="973"/>
      <c r="ITU206" s="973"/>
      <c r="ITV206" s="973"/>
      <c r="ITW206" s="973"/>
      <c r="ITX206" s="973"/>
      <c r="ITY206" s="973"/>
      <c r="ITZ206" s="973"/>
      <c r="IUA206" s="973"/>
      <c r="IUB206" s="973"/>
      <c r="IUC206" s="973"/>
      <c r="IUD206" s="973"/>
      <c r="IUE206" s="973"/>
      <c r="IUF206" s="973"/>
      <c r="IUG206" s="973"/>
      <c r="IUH206" s="973"/>
      <c r="IUI206" s="973"/>
      <c r="IUJ206" s="973"/>
      <c r="IUK206" s="973"/>
      <c r="IUL206" s="973"/>
      <c r="IUM206" s="973"/>
      <c r="IUN206" s="973"/>
      <c r="IUO206" s="973"/>
      <c r="IUP206" s="973"/>
      <c r="IUQ206" s="973"/>
      <c r="IUR206" s="973"/>
      <c r="IUS206" s="973"/>
      <c r="IUT206" s="973"/>
      <c r="IUU206" s="973"/>
      <c r="IUV206" s="973"/>
      <c r="IUW206" s="973"/>
      <c r="IUX206" s="973"/>
      <c r="IUY206" s="973"/>
      <c r="IUZ206" s="973"/>
      <c r="IVA206" s="973"/>
      <c r="IVB206" s="973"/>
      <c r="IVC206" s="973"/>
      <c r="IVD206" s="973"/>
      <c r="IVE206" s="973"/>
      <c r="IVF206" s="973"/>
      <c r="IVG206" s="973"/>
      <c r="IVH206" s="973"/>
      <c r="IVI206" s="973"/>
      <c r="IVJ206" s="973"/>
      <c r="IVK206" s="973"/>
      <c r="IVL206" s="973"/>
      <c r="IVM206" s="973"/>
      <c r="IVN206" s="973"/>
      <c r="IVO206" s="973"/>
      <c r="IVP206" s="973"/>
      <c r="IVQ206" s="973"/>
      <c r="IVR206" s="973"/>
      <c r="IVS206" s="973"/>
      <c r="IVT206" s="973"/>
      <c r="IVU206" s="973"/>
      <c r="IVV206" s="973"/>
      <c r="IVW206" s="973"/>
      <c r="IVX206" s="973"/>
      <c r="IVY206" s="973"/>
      <c r="IVZ206" s="973"/>
      <c r="IWA206" s="973"/>
      <c r="IWB206" s="973"/>
      <c r="IWC206" s="973"/>
      <c r="IWD206" s="973"/>
      <c r="IWE206" s="973"/>
      <c r="IWF206" s="973"/>
      <c r="IWG206" s="973"/>
      <c r="IWH206" s="973"/>
      <c r="IWI206" s="973"/>
      <c r="IWJ206" s="973"/>
      <c r="IWK206" s="973"/>
      <c r="IWL206" s="973"/>
      <c r="IWM206" s="973"/>
      <c r="IWN206" s="973"/>
      <c r="IWO206" s="973"/>
      <c r="IWP206" s="973"/>
      <c r="IWQ206" s="973"/>
      <c r="IWR206" s="973"/>
      <c r="IWS206" s="973"/>
      <c r="IWT206" s="973"/>
      <c r="IWU206" s="973"/>
      <c r="IWV206" s="973"/>
      <c r="IWW206" s="973"/>
      <c r="IWX206" s="973"/>
      <c r="IWY206" s="973"/>
      <c r="IWZ206" s="973"/>
      <c r="IXA206" s="973"/>
      <c r="IXB206" s="973"/>
      <c r="IXC206" s="973"/>
      <c r="IXD206" s="973"/>
      <c r="IXE206" s="973"/>
      <c r="IXF206" s="973"/>
      <c r="IXG206" s="973"/>
      <c r="IXH206" s="973"/>
      <c r="IXI206" s="973"/>
      <c r="IXJ206" s="973"/>
      <c r="IXK206" s="973"/>
      <c r="IXL206" s="973"/>
      <c r="IXM206" s="973"/>
      <c r="IXN206" s="973"/>
      <c r="IXO206" s="973"/>
      <c r="IXP206" s="973"/>
      <c r="IXQ206" s="973"/>
      <c r="IXR206" s="973"/>
      <c r="IXS206" s="973"/>
      <c r="IXT206" s="973"/>
      <c r="IXU206" s="973"/>
      <c r="IXV206" s="973"/>
      <c r="IXW206" s="973"/>
      <c r="IXX206" s="973"/>
      <c r="IXY206" s="973"/>
      <c r="IXZ206" s="973"/>
      <c r="IYA206" s="973"/>
      <c r="IYB206" s="973"/>
      <c r="IYC206" s="973"/>
      <c r="IYD206" s="973"/>
      <c r="IYE206" s="973"/>
      <c r="IYF206" s="973"/>
      <c r="IYG206" s="973"/>
      <c r="IYH206" s="973"/>
      <c r="IYI206" s="973"/>
      <c r="IYJ206" s="973"/>
      <c r="IYK206" s="973"/>
      <c r="IYL206" s="973"/>
      <c r="IYM206" s="973"/>
      <c r="IYN206" s="973"/>
      <c r="IYO206" s="973"/>
      <c r="IYP206" s="973"/>
      <c r="IYQ206" s="973"/>
      <c r="IYR206" s="973"/>
      <c r="IYS206" s="973"/>
      <c r="IYT206" s="973"/>
      <c r="IYU206" s="973"/>
      <c r="IYV206" s="973"/>
      <c r="IYW206" s="973"/>
      <c r="IYX206" s="973"/>
      <c r="IYY206" s="973"/>
      <c r="IYZ206" s="973"/>
      <c r="IZA206" s="973"/>
      <c r="IZB206" s="973"/>
      <c r="IZC206" s="973"/>
      <c r="IZD206" s="973"/>
      <c r="IZE206" s="973"/>
      <c r="IZF206" s="973"/>
      <c r="IZG206" s="973"/>
      <c r="IZH206" s="973"/>
      <c r="IZI206" s="973"/>
      <c r="IZJ206" s="973"/>
      <c r="IZK206" s="973"/>
      <c r="IZL206" s="973"/>
      <c r="IZM206" s="973"/>
      <c r="IZN206" s="973"/>
      <c r="IZO206" s="973"/>
      <c r="IZP206" s="973"/>
      <c r="IZQ206" s="973"/>
      <c r="IZR206" s="973"/>
      <c r="IZS206" s="973"/>
      <c r="IZT206" s="973"/>
      <c r="IZU206" s="973"/>
      <c r="IZV206" s="973"/>
      <c r="IZW206" s="973"/>
      <c r="IZX206" s="973"/>
      <c r="IZY206" s="973"/>
      <c r="IZZ206" s="973"/>
      <c r="JAA206" s="973"/>
      <c r="JAB206" s="973"/>
      <c r="JAC206" s="973"/>
      <c r="JAD206" s="973"/>
      <c r="JAE206" s="973"/>
      <c r="JAF206" s="973"/>
      <c r="JAG206" s="973"/>
      <c r="JAH206" s="973"/>
      <c r="JAI206" s="973"/>
      <c r="JAJ206" s="973"/>
      <c r="JAK206" s="973"/>
      <c r="JAL206" s="973"/>
      <c r="JAM206" s="973"/>
      <c r="JAN206" s="973"/>
      <c r="JAO206" s="973"/>
      <c r="JAP206" s="973"/>
      <c r="JAQ206" s="973"/>
      <c r="JAR206" s="973"/>
      <c r="JAS206" s="973"/>
      <c r="JAT206" s="973"/>
      <c r="JAU206" s="973"/>
      <c r="JAV206" s="973"/>
      <c r="JAW206" s="973"/>
      <c r="JAX206" s="973"/>
      <c r="JAY206" s="973"/>
      <c r="JAZ206" s="973"/>
      <c r="JBA206" s="973"/>
      <c r="JBB206" s="973"/>
      <c r="JBC206" s="973"/>
      <c r="JBD206" s="973"/>
      <c r="JBE206" s="973"/>
      <c r="JBF206" s="973"/>
      <c r="JBG206" s="973"/>
      <c r="JBH206" s="973"/>
      <c r="JBI206" s="973"/>
      <c r="JBJ206" s="973"/>
      <c r="JBK206" s="973"/>
      <c r="JBL206" s="973"/>
      <c r="JBM206" s="973"/>
      <c r="JBN206" s="973"/>
      <c r="JBO206" s="973"/>
      <c r="JBP206" s="973"/>
      <c r="JBQ206" s="973"/>
      <c r="JBR206" s="973"/>
      <c r="JBS206" s="973"/>
      <c r="JBT206" s="973"/>
      <c r="JBU206" s="973"/>
      <c r="JBV206" s="973"/>
      <c r="JBW206" s="973"/>
      <c r="JBX206" s="973"/>
      <c r="JBY206" s="973"/>
      <c r="JBZ206" s="973"/>
      <c r="JCA206" s="973"/>
      <c r="JCB206" s="973"/>
      <c r="JCC206" s="973"/>
      <c r="JCD206" s="973"/>
      <c r="JCE206" s="973"/>
      <c r="JCF206" s="973"/>
      <c r="JCG206" s="973"/>
      <c r="JCH206" s="973"/>
      <c r="JCI206" s="973"/>
      <c r="JCJ206" s="973"/>
      <c r="JCK206" s="973"/>
      <c r="JCL206" s="973"/>
      <c r="JCM206" s="973"/>
      <c r="JCN206" s="973"/>
      <c r="JCO206" s="973"/>
      <c r="JCP206" s="973"/>
      <c r="JCQ206" s="973"/>
      <c r="JCR206" s="973"/>
      <c r="JCS206" s="973"/>
      <c r="JCT206" s="973"/>
      <c r="JCU206" s="973"/>
      <c r="JCV206" s="973"/>
      <c r="JCW206" s="973"/>
      <c r="JCX206" s="973"/>
      <c r="JCY206" s="973"/>
      <c r="JCZ206" s="973"/>
      <c r="JDA206" s="973"/>
      <c r="JDB206" s="973"/>
      <c r="JDC206" s="973"/>
      <c r="JDD206" s="973"/>
      <c r="JDE206" s="973"/>
      <c r="JDF206" s="973"/>
      <c r="JDG206" s="973"/>
      <c r="JDH206" s="973"/>
      <c r="JDI206" s="973"/>
      <c r="JDJ206" s="973"/>
      <c r="JDK206" s="973"/>
      <c r="JDL206" s="973"/>
      <c r="JDM206" s="973"/>
      <c r="JDN206" s="973"/>
      <c r="JDO206" s="973"/>
      <c r="JDP206" s="973"/>
      <c r="JDQ206" s="973"/>
      <c r="JDR206" s="973"/>
      <c r="JDS206" s="973"/>
      <c r="JDT206" s="973"/>
      <c r="JDU206" s="973"/>
      <c r="JDV206" s="973"/>
      <c r="JDW206" s="973"/>
      <c r="JDX206" s="973"/>
      <c r="JDY206" s="973"/>
      <c r="JDZ206" s="973"/>
      <c r="JEA206" s="973"/>
      <c r="JEB206" s="973"/>
      <c r="JEC206" s="973"/>
      <c r="JED206" s="973"/>
      <c r="JEE206" s="973"/>
      <c r="JEF206" s="973"/>
      <c r="JEG206" s="973"/>
      <c r="JEH206" s="973"/>
      <c r="JEI206" s="973"/>
      <c r="JEJ206" s="973"/>
      <c r="JEK206" s="973"/>
      <c r="JEL206" s="973"/>
      <c r="JEM206" s="973"/>
      <c r="JEN206" s="973"/>
      <c r="JEO206" s="973"/>
      <c r="JEP206" s="973"/>
      <c r="JEQ206" s="973"/>
      <c r="JER206" s="973"/>
      <c r="JES206" s="973"/>
      <c r="JET206" s="973"/>
      <c r="JEU206" s="973"/>
      <c r="JEV206" s="973"/>
      <c r="JEW206" s="973"/>
      <c r="JEX206" s="973"/>
      <c r="JEY206" s="973"/>
      <c r="JEZ206" s="973"/>
      <c r="JFA206" s="973"/>
      <c r="JFB206" s="973"/>
      <c r="JFC206" s="973"/>
      <c r="JFD206" s="973"/>
      <c r="JFE206" s="973"/>
      <c r="JFF206" s="973"/>
      <c r="JFG206" s="973"/>
      <c r="JFH206" s="973"/>
      <c r="JFI206" s="973"/>
      <c r="JFJ206" s="973"/>
      <c r="JFK206" s="973"/>
      <c r="JFL206" s="973"/>
      <c r="JFM206" s="973"/>
      <c r="JFN206" s="973"/>
      <c r="JFO206" s="973"/>
      <c r="JFP206" s="973"/>
      <c r="JFQ206" s="973"/>
      <c r="JFR206" s="973"/>
      <c r="JFS206" s="973"/>
      <c r="JFT206" s="973"/>
      <c r="JFU206" s="973"/>
      <c r="JFV206" s="973"/>
      <c r="JFW206" s="973"/>
      <c r="JFX206" s="973"/>
      <c r="JFY206" s="973"/>
      <c r="JFZ206" s="973"/>
      <c r="JGA206" s="973"/>
      <c r="JGB206" s="973"/>
      <c r="JGC206" s="973"/>
      <c r="JGD206" s="973"/>
      <c r="JGE206" s="973"/>
      <c r="JGF206" s="973"/>
      <c r="JGG206" s="973"/>
      <c r="JGH206" s="973"/>
      <c r="JGI206" s="973"/>
      <c r="JGJ206" s="973"/>
      <c r="JGK206" s="973"/>
      <c r="JGL206" s="973"/>
      <c r="JGM206" s="973"/>
      <c r="JGN206" s="973"/>
      <c r="JGO206" s="973"/>
      <c r="JGP206" s="973"/>
      <c r="JGQ206" s="973"/>
      <c r="JGR206" s="973"/>
      <c r="JGS206" s="973"/>
      <c r="JGT206" s="973"/>
      <c r="JGU206" s="973"/>
      <c r="JGV206" s="973"/>
      <c r="JGW206" s="973"/>
      <c r="JGX206" s="973"/>
      <c r="JGY206" s="973"/>
      <c r="JGZ206" s="973"/>
      <c r="JHA206" s="973"/>
      <c r="JHB206" s="973"/>
      <c r="JHC206" s="973"/>
      <c r="JHD206" s="973"/>
      <c r="JHE206" s="973"/>
      <c r="JHF206" s="973"/>
      <c r="JHG206" s="973"/>
      <c r="JHH206" s="973"/>
      <c r="JHI206" s="973"/>
      <c r="JHJ206" s="973"/>
      <c r="JHK206" s="973"/>
      <c r="JHL206" s="973"/>
      <c r="JHM206" s="973"/>
      <c r="JHN206" s="973"/>
      <c r="JHO206" s="973"/>
      <c r="JHP206" s="973"/>
      <c r="JHQ206" s="973"/>
      <c r="JHR206" s="973"/>
      <c r="JHS206" s="973"/>
      <c r="JHT206" s="973"/>
      <c r="JHU206" s="973"/>
      <c r="JHV206" s="973"/>
      <c r="JHW206" s="973"/>
      <c r="JHX206" s="973"/>
      <c r="JHY206" s="973"/>
      <c r="JHZ206" s="973"/>
      <c r="JIA206" s="973"/>
      <c r="JIB206" s="973"/>
      <c r="JIC206" s="973"/>
      <c r="JID206" s="973"/>
      <c r="JIE206" s="973"/>
      <c r="JIF206" s="973"/>
      <c r="JIG206" s="973"/>
      <c r="JIH206" s="973"/>
      <c r="JII206" s="973"/>
      <c r="JIJ206" s="973"/>
      <c r="JIK206" s="973"/>
      <c r="JIL206" s="973"/>
      <c r="JIM206" s="973"/>
      <c r="JIN206" s="973"/>
      <c r="JIO206" s="973"/>
      <c r="JIP206" s="973"/>
      <c r="JIQ206" s="973"/>
      <c r="JIR206" s="973"/>
      <c r="JIS206" s="973"/>
      <c r="JIT206" s="973"/>
      <c r="JIU206" s="973"/>
      <c r="JIV206" s="973"/>
      <c r="JIW206" s="973"/>
      <c r="JIX206" s="973"/>
      <c r="JIY206" s="973"/>
      <c r="JIZ206" s="973"/>
      <c r="JJA206" s="973"/>
      <c r="JJB206" s="973"/>
      <c r="JJC206" s="973"/>
      <c r="JJD206" s="973"/>
      <c r="JJE206" s="973"/>
      <c r="JJF206" s="973"/>
      <c r="JJG206" s="973"/>
      <c r="JJH206" s="973"/>
      <c r="JJI206" s="973"/>
      <c r="JJJ206" s="973"/>
      <c r="JJK206" s="973"/>
      <c r="JJL206" s="973"/>
      <c r="JJM206" s="973"/>
      <c r="JJN206" s="973"/>
      <c r="JJO206" s="973"/>
      <c r="JJP206" s="973"/>
      <c r="JJQ206" s="973"/>
      <c r="JJR206" s="973"/>
      <c r="JJS206" s="973"/>
      <c r="JJT206" s="973"/>
      <c r="JJU206" s="973"/>
      <c r="JJV206" s="973"/>
      <c r="JJW206" s="973"/>
      <c r="JJX206" s="973"/>
      <c r="JJY206" s="973"/>
      <c r="JJZ206" s="973"/>
      <c r="JKA206" s="973"/>
      <c r="JKB206" s="973"/>
      <c r="JKC206" s="973"/>
      <c r="JKD206" s="973"/>
      <c r="JKE206" s="973"/>
      <c r="JKF206" s="973"/>
      <c r="JKG206" s="973"/>
      <c r="JKH206" s="973"/>
      <c r="JKI206" s="973"/>
      <c r="JKJ206" s="973"/>
      <c r="JKK206" s="973"/>
      <c r="JKL206" s="973"/>
      <c r="JKM206" s="973"/>
      <c r="JKN206" s="973"/>
      <c r="JKO206" s="973"/>
      <c r="JKP206" s="973"/>
      <c r="JKQ206" s="973"/>
      <c r="JKR206" s="973"/>
      <c r="JKS206" s="973"/>
      <c r="JKT206" s="973"/>
      <c r="JKU206" s="973"/>
      <c r="JKV206" s="973"/>
      <c r="JKW206" s="973"/>
      <c r="JKX206" s="973"/>
      <c r="JKY206" s="973"/>
      <c r="JKZ206" s="973"/>
      <c r="JLA206" s="973"/>
      <c r="JLB206" s="973"/>
      <c r="JLC206" s="973"/>
      <c r="JLD206" s="973"/>
      <c r="JLE206" s="973"/>
      <c r="JLF206" s="973"/>
      <c r="JLG206" s="973"/>
      <c r="JLH206" s="973"/>
      <c r="JLI206" s="973"/>
      <c r="JLJ206" s="973"/>
      <c r="JLK206" s="973"/>
      <c r="JLL206" s="973"/>
      <c r="JLM206" s="973"/>
      <c r="JLN206" s="973"/>
      <c r="JLO206" s="973"/>
      <c r="JLP206" s="973"/>
      <c r="JLQ206" s="973"/>
      <c r="JLR206" s="973"/>
      <c r="JLS206" s="973"/>
      <c r="JLT206" s="973"/>
      <c r="JLU206" s="973"/>
      <c r="JLV206" s="973"/>
      <c r="JLW206" s="973"/>
      <c r="JLX206" s="973"/>
      <c r="JLY206" s="973"/>
      <c r="JLZ206" s="973"/>
      <c r="JMA206" s="973"/>
      <c r="JMB206" s="973"/>
      <c r="JMC206" s="973"/>
      <c r="JMD206" s="973"/>
      <c r="JME206" s="973"/>
      <c r="JMF206" s="973"/>
      <c r="JMG206" s="973"/>
      <c r="JMH206" s="973"/>
      <c r="JMI206" s="973"/>
      <c r="JMJ206" s="973"/>
      <c r="JMK206" s="973"/>
      <c r="JML206" s="973"/>
      <c r="JMM206" s="973"/>
      <c r="JMN206" s="973"/>
      <c r="JMO206" s="973"/>
      <c r="JMP206" s="973"/>
      <c r="JMQ206" s="973"/>
      <c r="JMR206" s="973"/>
      <c r="JMS206" s="973"/>
      <c r="JMT206" s="973"/>
      <c r="JMU206" s="973"/>
      <c r="JMV206" s="973"/>
      <c r="JMW206" s="973"/>
      <c r="JMX206" s="973"/>
      <c r="JMY206" s="973"/>
      <c r="JMZ206" s="973"/>
      <c r="JNA206" s="973"/>
      <c r="JNB206" s="973"/>
      <c r="JNC206" s="973"/>
      <c r="JND206" s="973"/>
      <c r="JNE206" s="973"/>
      <c r="JNF206" s="973"/>
      <c r="JNG206" s="973"/>
      <c r="JNH206" s="973"/>
      <c r="JNI206" s="973"/>
      <c r="JNJ206" s="973"/>
      <c r="JNK206" s="973"/>
      <c r="JNL206" s="973"/>
      <c r="JNM206" s="973"/>
      <c r="JNN206" s="973"/>
      <c r="JNO206" s="973"/>
      <c r="JNP206" s="973"/>
      <c r="JNQ206" s="973"/>
      <c r="JNR206" s="973"/>
      <c r="JNS206" s="973"/>
      <c r="JNT206" s="973"/>
      <c r="JNU206" s="973"/>
      <c r="JNV206" s="973"/>
      <c r="JNW206" s="973"/>
      <c r="JNX206" s="973"/>
      <c r="JNY206" s="973"/>
      <c r="JNZ206" s="973"/>
      <c r="JOA206" s="973"/>
      <c r="JOB206" s="973"/>
      <c r="JOC206" s="973"/>
      <c r="JOD206" s="973"/>
      <c r="JOE206" s="973"/>
      <c r="JOF206" s="973"/>
      <c r="JOG206" s="973"/>
      <c r="JOH206" s="973"/>
      <c r="JOI206" s="973"/>
      <c r="JOJ206" s="973"/>
      <c r="JOK206" s="973"/>
      <c r="JOL206" s="973"/>
      <c r="JOM206" s="973"/>
      <c r="JON206" s="973"/>
      <c r="JOO206" s="973"/>
      <c r="JOP206" s="973"/>
      <c r="JOQ206" s="973"/>
      <c r="JOR206" s="973"/>
      <c r="JOS206" s="973"/>
      <c r="JOT206" s="973"/>
      <c r="JOU206" s="973"/>
      <c r="JOV206" s="973"/>
      <c r="JOW206" s="973"/>
      <c r="JOX206" s="973"/>
      <c r="JOY206" s="973"/>
      <c r="JOZ206" s="973"/>
      <c r="JPA206" s="973"/>
      <c r="JPB206" s="973"/>
      <c r="JPC206" s="973"/>
      <c r="JPD206" s="973"/>
      <c r="JPE206" s="973"/>
      <c r="JPF206" s="973"/>
      <c r="JPG206" s="973"/>
      <c r="JPH206" s="973"/>
      <c r="JPI206" s="973"/>
      <c r="JPJ206" s="973"/>
      <c r="JPK206" s="973"/>
      <c r="JPL206" s="973"/>
      <c r="JPM206" s="973"/>
      <c r="JPN206" s="973"/>
      <c r="JPO206" s="973"/>
      <c r="JPP206" s="973"/>
      <c r="JPQ206" s="973"/>
      <c r="JPR206" s="973"/>
      <c r="JPS206" s="973"/>
      <c r="JPT206" s="973"/>
      <c r="JPU206" s="973"/>
      <c r="JPV206" s="973"/>
      <c r="JPW206" s="973"/>
      <c r="JPX206" s="973"/>
      <c r="JPY206" s="973"/>
      <c r="JPZ206" s="973"/>
      <c r="JQA206" s="973"/>
      <c r="JQB206" s="973"/>
      <c r="JQC206" s="973"/>
      <c r="JQD206" s="973"/>
      <c r="JQE206" s="973"/>
      <c r="JQF206" s="973"/>
      <c r="JQG206" s="973"/>
      <c r="JQH206" s="973"/>
      <c r="JQI206" s="973"/>
      <c r="JQJ206" s="973"/>
      <c r="JQK206" s="973"/>
      <c r="JQL206" s="973"/>
      <c r="JQM206" s="973"/>
      <c r="JQN206" s="973"/>
      <c r="JQO206" s="973"/>
      <c r="JQP206" s="973"/>
      <c r="JQQ206" s="973"/>
      <c r="JQR206" s="973"/>
      <c r="JQS206" s="973"/>
      <c r="JQT206" s="973"/>
      <c r="JQU206" s="973"/>
      <c r="JQV206" s="973"/>
      <c r="JQW206" s="973"/>
      <c r="JQX206" s="973"/>
      <c r="JQY206" s="973"/>
      <c r="JQZ206" s="973"/>
      <c r="JRA206" s="973"/>
      <c r="JRB206" s="973"/>
      <c r="JRC206" s="973"/>
      <c r="JRD206" s="973"/>
      <c r="JRE206" s="973"/>
      <c r="JRF206" s="973"/>
      <c r="JRG206" s="973"/>
      <c r="JRH206" s="973"/>
      <c r="JRI206" s="973"/>
      <c r="JRJ206" s="973"/>
      <c r="JRK206" s="973"/>
      <c r="JRL206" s="973"/>
      <c r="JRM206" s="973"/>
      <c r="JRN206" s="973"/>
      <c r="JRO206" s="973"/>
      <c r="JRP206" s="973"/>
      <c r="JRQ206" s="973"/>
      <c r="JRR206" s="973"/>
      <c r="JRS206" s="973"/>
      <c r="JRT206" s="973"/>
      <c r="JRU206" s="973"/>
      <c r="JRV206" s="973"/>
      <c r="JRW206" s="973"/>
      <c r="JRX206" s="973"/>
      <c r="JRY206" s="973"/>
      <c r="JRZ206" s="973"/>
      <c r="JSA206" s="973"/>
      <c r="JSB206" s="973"/>
      <c r="JSC206" s="973"/>
      <c r="JSD206" s="973"/>
      <c r="JSE206" s="973"/>
      <c r="JSF206" s="973"/>
      <c r="JSG206" s="973"/>
      <c r="JSH206" s="973"/>
      <c r="JSI206" s="973"/>
      <c r="JSJ206" s="973"/>
      <c r="JSK206" s="973"/>
      <c r="JSL206" s="973"/>
      <c r="JSM206" s="973"/>
      <c r="JSN206" s="973"/>
      <c r="JSO206" s="973"/>
      <c r="JSP206" s="973"/>
      <c r="JSQ206" s="973"/>
      <c r="JSR206" s="973"/>
      <c r="JSS206" s="973"/>
      <c r="JST206" s="973"/>
      <c r="JSU206" s="973"/>
      <c r="JSV206" s="973"/>
      <c r="JSW206" s="973"/>
      <c r="JSX206" s="973"/>
      <c r="JSY206" s="973"/>
      <c r="JSZ206" s="973"/>
      <c r="JTA206" s="973"/>
      <c r="JTB206" s="973"/>
      <c r="JTC206" s="973"/>
      <c r="JTD206" s="973"/>
      <c r="JTE206" s="973"/>
      <c r="JTF206" s="973"/>
      <c r="JTG206" s="973"/>
      <c r="JTH206" s="973"/>
      <c r="JTI206" s="973"/>
      <c r="JTJ206" s="973"/>
      <c r="JTK206" s="973"/>
      <c r="JTL206" s="973"/>
      <c r="JTM206" s="973"/>
      <c r="JTN206" s="973"/>
      <c r="JTO206" s="973"/>
      <c r="JTP206" s="973"/>
      <c r="JTQ206" s="973"/>
      <c r="JTR206" s="973"/>
      <c r="JTS206" s="973"/>
      <c r="JTT206" s="973"/>
      <c r="JTU206" s="973"/>
      <c r="JTV206" s="973"/>
      <c r="JTW206" s="973"/>
      <c r="JTX206" s="973"/>
      <c r="JTY206" s="973"/>
      <c r="JTZ206" s="973"/>
      <c r="JUA206" s="973"/>
      <c r="JUB206" s="973"/>
      <c r="JUC206" s="973"/>
      <c r="JUD206" s="973"/>
      <c r="JUE206" s="973"/>
      <c r="JUF206" s="973"/>
      <c r="JUG206" s="973"/>
      <c r="JUH206" s="973"/>
      <c r="JUI206" s="973"/>
      <c r="JUJ206" s="973"/>
      <c r="JUK206" s="973"/>
      <c r="JUL206" s="973"/>
      <c r="JUM206" s="973"/>
      <c r="JUN206" s="973"/>
      <c r="JUO206" s="973"/>
      <c r="JUP206" s="973"/>
      <c r="JUQ206" s="973"/>
      <c r="JUR206" s="973"/>
      <c r="JUS206" s="973"/>
      <c r="JUT206" s="973"/>
      <c r="JUU206" s="973"/>
      <c r="JUV206" s="973"/>
      <c r="JUW206" s="973"/>
      <c r="JUX206" s="973"/>
      <c r="JUY206" s="973"/>
      <c r="JUZ206" s="973"/>
      <c r="JVA206" s="973"/>
      <c r="JVB206" s="973"/>
      <c r="JVC206" s="973"/>
      <c r="JVD206" s="973"/>
      <c r="JVE206" s="973"/>
      <c r="JVF206" s="973"/>
      <c r="JVG206" s="973"/>
      <c r="JVH206" s="973"/>
      <c r="JVI206" s="973"/>
      <c r="JVJ206" s="973"/>
      <c r="JVK206" s="973"/>
      <c r="JVL206" s="973"/>
      <c r="JVM206" s="973"/>
      <c r="JVN206" s="973"/>
      <c r="JVO206" s="973"/>
      <c r="JVP206" s="973"/>
      <c r="JVQ206" s="973"/>
      <c r="JVR206" s="973"/>
      <c r="JVS206" s="973"/>
      <c r="JVT206" s="973"/>
      <c r="JVU206" s="973"/>
      <c r="JVV206" s="973"/>
      <c r="JVW206" s="973"/>
      <c r="JVX206" s="973"/>
      <c r="JVY206" s="973"/>
      <c r="JVZ206" s="973"/>
      <c r="JWA206" s="973"/>
      <c r="JWB206" s="973"/>
      <c r="JWC206" s="973"/>
      <c r="JWD206" s="973"/>
      <c r="JWE206" s="973"/>
      <c r="JWF206" s="973"/>
      <c r="JWG206" s="973"/>
      <c r="JWH206" s="973"/>
      <c r="JWI206" s="973"/>
      <c r="JWJ206" s="973"/>
      <c r="JWK206" s="973"/>
      <c r="JWL206" s="973"/>
      <c r="JWM206" s="973"/>
      <c r="JWN206" s="973"/>
      <c r="JWO206" s="973"/>
      <c r="JWP206" s="973"/>
      <c r="JWQ206" s="973"/>
      <c r="JWR206" s="973"/>
      <c r="JWS206" s="973"/>
      <c r="JWT206" s="973"/>
      <c r="JWU206" s="973"/>
      <c r="JWV206" s="973"/>
      <c r="JWW206" s="973"/>
      <c r="JWX206" s="973"/>
      <c r="JWY206" s="973"/>
      <c r="JWZ206" s="973"/>
      <c r="JXA206" s="973"/>
      <c r="JXB206" s="973"/>
      <c r="JXC206" s="973"/>
      <c r="JXD206" s="973"/>
      <c r="JXE206" s="973"/>
      <c r="JXF206" s="973"/>
      <c r="JXG206" s="973"/>
      <c r="JXH206" s="973"/>
      <c r="JXI206" s="973"/>
      <c r="JXJ206" s="973"/>
      <c r="JXK206" s="973"/>
      <c r="JXL206" s="973"/>
      <c r="JXM206" s="973"/>
      <c r="JXN206" s="973"/>
      <c r="JXO206" s="973"/>
      <c r="JXP206" s="973"/>
      <c r="JXQ206" s="973"/>
      <c r="JXR206" s="973"/>
      <c r="JXS206" s="973"/>
      <c r="JXT206" s="973"/>
      <c r="JXU206" s="973"/>
      <c r="JXV206" s="973"/>
      <c r="JXW206" s="973"/>
      <c r="JXX206" s="973"/>
      <c r="JXY206" s="973"/>
      <c r="JXZ206" s="973"/>
      <c r="JYA206" s="973"/>
      <c r="JYB206" s="973"/>
      <c r="JYC206" s="973"/>
      <c r="JYD206" s="973"/>
      <c r="JYE206" s="973"/>
      <c r="JYF206" s="973"/>
      <c r="JYG206" s="973"/>
      <c r="JYH206" s="973"/>
      <c r="JYI206" s="973"/>
      <c r="JYJ206" s="973"/>
      <c r="JYK206" s="973"/>
      <c r="JYL206" s="973"/>
      <c r="JYM206" s="973"/>
      <c r="JYN206" s="973"/>
      <c r="JYO206" s="973"/>
      <c r="JYP206" s="973"/>
      <c r="JYQ206" s="973"/>
      <c r="JYR206" s="973"/>
      <c r="JYS206" s="973"/>
      <c r="JYT206" s="973"/>
      <c r="JYU206" s="973"/>
      <c r="JYV206" s="973"/>
      <c r="JYW206" s="973"/>
      <c r="JYX206" s="973"/>
      <c r="JYY206" s="973"/>
      <c r="JYZ206" s="973"/>
      <c r="JZA206" s="973"/>
      <c r="JZB206" s="973"/>
      <c r="JZC206" s="973"/>
      <c r="JZD206" s="973"/>
      <c r="JZE206" s="973"/>
      <c r="JZF206" s="973"/>
      <c r="JZG206" s="973"/>
      <c r="JZH206" s="973"/>
      <c r="JZI206" s="973"/>
      <c r="JZJ206" s="973"/>
      <c r="JZK206" s="973"/>
      <c r="JZL206" s="973"/>
      <c r="JZM206" s="973"/>
      <c r="JZN206" s="973"/>
      <c r="JZO206" s="973"/>
      <c r="JZP206" s="973"/>
      <c r="JZQ206" s="973"/>
      <c r="JZR206" s="973"/>
      <c r="JZS206" s="973"/>
      <c r="JZT206" s="973"/>
      <c r="JZU206" s="973"/>
      <c r="JZV206" s="973"/>
      <c r="JZW206" s="973"/>
      <c r="JZX206" s="973"/>
      <c r="JZY206" s="973"/>
      <c r="JZZ206" s="973"/>
      <c r="KAA206" s="973"/>
      <c r="KAB206" s="973"/>
      <c r="KAC206" s="973"/>
      <c r="KAD206" s="973"/>
      <c r="KAE206" s="973"/>
      <c r="KAF206" s="973"/>
      <c r="KAG206" s="973"/>
      <c r="KAH206" s="973"/>
      <c r="KAI206" s="973"/>
      <c r="KAJ206" s="973"/>
      <c r="KAK206" s="973"/>
      <c r="KAL206" s="973"/>
      <c r="KAM206" s="973"/>
      <c r="KAN206" s="973"/>
      <c r="KAO206" s="973"/>
      <c r="KAP206" s="973"/>
      <c r="KAQ206" s="973"/>
      <c r="KAR206" s="973"/>
      <c r="KAS206" s="973"/>
      <c r="KAT206" s="973"/>
      <c r="KAU206" s="973"/>
      <c r="KAV206" s="973"/>
      <c r="KAW206" s="973"/>
      <c r="KAX206" s="973"/>
      <c r="KAY206" s="973"/>
      <c r="KAZ206" s="973"/>
      <c r="KBA206" s="973"/>
      <c r="KBB206" s="973"/>
      <c r="KBC206" s="973"/>
      <c r="KBD206" s="973"/>
      <c r="KBE206" s="973"/>
      <c r="KBF206" s="973"/>
      <c r="KBG206" s="973"/>
      <c r="KBH206" s="973"/>
      <c r="KBI206" s="973"/>
      <c r="KBJ206" s="973"/>
      <c r="KBK206" s="973"/>
      <c r="KBL206" s="973"/>
      <c r="KBM206" s="973"/>
      <c r="KBN206" s="973"/>
      <c r="KBO206" s="973"/>
      <c r="KBP206" s="973"/>
      <c r="KBQ206" s="973"/>
      <c r="KBR206" s="973"/>
      <c r="KBS206" s="973"/>
      <c r="KBT206" s="973"/>
      <c r="KBU206" s="973"/>
      <c r="KBV206" s="973"/>
      <c r="KBW206" s="973"/>
      <c r="KBX206" s="973"/>
      <c r="KBY206" s="973"/>
      <c r="KBZ206" s="973"/>
      <c r="KCA206" s="973"/>
      <c r="KCB206" s="973"/>
      <c r="KCC206" s="973"/>
      <c r="KCD206" s="973"/>
      <c r="KCE206" s="973"/>
      <c r="KCF206" s="973"/>
      <c r="KCG206" s="973"/>
      <c r="KCH206" s="973"/>
      <c r="KCI206" s="973"/>
      <c r="KCJ206" s="973"/>
      <c r="KCK206" s="973"/>
      <c r="KCL206" s="973"/>
      <c r="KCM206" s="973"/>
      <c r="KCN206" s="973"/>
      <c r="KCO206" s="973"/>
      <c r="KCP206" s="973"/>
      <c r="KCQ206" s="973"/>
      <c r="KCR206" s="973"/>
      <c r="KCS206" s="973"/>
      <c r="KCT206" s="973"/>
      <c r="KCU206" s="973"/>
      <c r="KCV206" s="973"/>
      <c r="KCW206" s="973"/>
      <c r="KCX206" s="973"/>
      <c r="KCY206" s="973"/>
      <c r="KCZ206" s="973"/>
      <c r="KDA206" s="973"/>
      <c r="KDB206" s="973"/>
      <c r="KDC206" s="973"/>
      <c r="KDD206" s="973"/>
      <c r="KDE206" s="973"/>
      <c r="KDF206" s="973"/>
      <c r="KDG206" s="973"/>
      <c r="KDH206" s="973"/>
      <c r="KDI206" s="973"/>
      <c r="KDJ206" s="973"/>
      <c r="KDK206" s="973"/>
      <c r="KDL206" s="973"/>
      <c r="KDM206" s="973"/>
      <c r="KDN206" s="973"/>
      <c r="KDO206" s="973"/>
      <c r="KDP206" s="973"/>
      <c r="KDQ206" s="973"/>
      <c r="KDR206" s="973"/>
      <c r="KDS206" s="973"/>
      <c r="KDT206" s="973"/>
      <c r="KDU206" s="973"/>
      <c r="KDV206" s="973"/>
      <c r="KDW206" s="973"/>
      <c r="KDX206" s="973"/>
      <c r="KDY206" s="973"/>
      <c r="KDZ206" s="973"/>
      <c r="KEA206" s="973"/>
      <c r="KEB206" s="973"/>
      <c r="KEC206" s="973"/>
      <c r="KED206" s="973"/>
      <c r="KEE206" s="973"/>
      <c r="KEF206" s="973"/>
      <c r="KEG206" s="973"/>
      <c r="KEH206" s="973"/>
      <c r="KEI206" s="973"/>
      <c r="KEJ206" s="973"/>
      <c r="KEK206" s="973"/>
      <c r="KEL206" s="973"/>
      <c r="KEM206" s="973"/>
      <c r="KEN206" s="973"/>
      <c r="KEO206" s="973"/>
      <c r="KEP206" s="973"/>
      <c r="KEQ206" s="973"/>
      <c r="KER206" s="973"/>
      <c r="KES206" s="973"/>
      <c r="KET206" s="973"/>
      <c r="KEU206" s="973"/>
      <c r="KEV206" s="973"/>
      <c r="KEW206" s="973"/>
      <c r="KEX206" s="973"/>
      <c r="KEY206" s="973"/>
      <c r="KEZ206" s="973"/>
      <c r="KFA206" s="973"/>
      <c r="KFB206" s="973"/>
      <c r="KFC206" s="973"/>
      <c r="KFD206" s="973"/>
      <c r="KFE206" s="973"/>
      <c r="KFF206" s="973"/>
      <c r="KFG206" s="973"/>
      <c r="KFH206" s="973"/>
      <c r="KFI206" s="973"/>
      <c r="KFJ206" s="973"/>
      <c r="KFK206" s="973"/>
      <c r="KFL206" s="973"/>
      <c r="KFM206" s="973"/>
      <c r="KFN206" s="973"/>
      <c r="KFO206" s="973"/>
      <c r="KFP206" s="973"/>
      <c r="KFQ206" s="973"/>
      <c r="KFR206" s="973"/>
      <c r="KFS206" s="973"/>
      <c r="KFT206" s="973"/>
      <c r="KFU206" s="973"/>
      <c r="KFV206" s="973"/>
      <c r="KFW206" s="973"/>
      <c r="KFX206" s="973"/>
      <c r="KFY206" s="973"/>
      <c r="KFZ206" s="973"/>
      <c r="KGA206" s="973"/>
      <c r="KGB206" s="973"/>
      <c r="KGC206" s="973"/>
      <c r="KGD206" s="973"/>
      <c r="KGE206" s="973"/>
      <c r="KGF206" s="973"/>
      <c r="KGG206" s="973"/>
      <c r="KGH206" s="973"/>
      <c r="KGI206" s="973"/>
      <c r="KGJ206" s="973"/>
      <c r="KGK206" s="973"/>
      <c r="KGL206" s="973"/>
      <c r="KGM206" s="973"/>
      <c r="KGN206" s="973"/>
      <c r="KGO206" s="973"/>
      <c r="KGP206" s="973"/>
      <c r="KGQ206" s="973"/>
      <c r="KGR206" s="973"/>
      <c r="KGS206" s="973"/>
      <c r="KGT206" s="973"/>
      <c r="KGU206" s="973"/>
      <c r="KGV206" s="973"/>
      <c r="KGW206" s="973"/>
      <c r="KGX206" s="973"/>
      <c r="KGY206" s="973"/>
      <c r="KGZ206" s="973"/>
      <c r="KHA206" s="973"/>
      <c r="KHB206" s="973"/>
      <c r="KHC206" s="973"/>
      <c r="KHD206" s="973"/>
      <c r="KHE206" s="973"/>
      <c r="KHF206" s="973"/>
      <c r="KHG206" s="973"/>
      <c r="KHH206" s="973"/>
      <c r="KHI206" s="973"/>
      <c r="KHJ206" s="973"/>
      <c r="KHK206" s="973"/>
      <c r="KHL206" s="973"/>
      <c r="KHM206" s="973"/>
      <c r="KHN206" s="973"/>
      <c r="KHO206" s="973"/>
      <c r="KHP206" s="973"/>
      <c r="KHQ206" s="973"/>
      <c r="KHR206" s="973"/>
      <c r="KHS206" s="973"/>
      <c r="KHT206" s="973"/>
      <c r="KHU206" s="973"/>
      <c r="KHV206" s="973"/>
      <c r="KHW206" s="973"/>
      <c r="KHX206" s="973"/>
      <c r="KHY206" s="973"/>
      <c r="KHZ206" s="973"/>
      <c r="KIA206" s="973"/>
      <c r="KIB206" s="973"/>
      <c r="KIC206" s="973"/>
      <c r="KID206" s="973"/>
      <c r="KIE206" s="973"/>
      <c r="KIF206" s="973"/>
      <c r="KIG206" s="973"/>
      <c r="KIH206" s="973"/>
      <c r="KII206" s="973"/>
      <c r="KIJ206" s="973"/>
      <c r="KIK206" s="973"/>
      <c r="KIL206" s="973"/>
      <c r="KIM206" s="973"/>
      <c r="KIN206" s="973"/>
      <c r="KIO206" s="973"/>
      <c r="KIP206" s="973"/>
      <c r="KIQ206" s="973"/>
      <c r="KIR206" s="973"/>
      <c r="KIS206" s="973"/>
      <c r="KIT206" s="973"/>
      <c r="KIU206" s="973"/>
      <c r="KIV206" s="973"/>
      <c r="KIW206" s="973"/>
      <c r="KIX206" s="973"/>
      <c r="KIY206" s="973"/>
      <c r="KIZ206" s="973"/>
      <c r="KJA206" s="973"/>
      <c r="KJB206" s="973"/>
      <c r="KJC206" s="973"/>
      <c r="KJD206" s="973"/>
      <c r="KJE206" s="973"/>
      <c r="KJF206" s="973"/>
      <c r="KJG206" s="973"/>
      <c r="KJH206" s="973"/>
      <c r="KJI206" s="973"/>
      <c r="KJJ206" s="973"/>
      <c r="KJK206" s="973"/>
      <c r="KJL206" s="973"/>
      <c r="KJM206" s="973"/>
      <c r="KJN206" s="973"/>
      <c r="KJO206" s="973"/>
      <c r="KJP206" s="973"/>
      <c r="KJQ206" s="973"/>
      <c r="KJR206" s="973"/>
      <c r="KJS206" s="973"/>
      <c r="KJT206" s="973"/>
      <c r="KJU206" s="973"/>
      <c r="KJV206" s="973"/>
      <c r="KJW206" s="973"/>
      <c r="KJX206" s="973"/>
      <c r="KJY206" s="973"/>
      <c r="KJZ206" s="973"/>
      <c r="KKA206" s="973"/>
      <c r="KKB206" s="973"/>
      <c r="KKC206" s="973"/>
      <c r="KKD206" s="973"/>
      <c r="KKE206" s="973"/>
      <c r="KKF206" s="973"/>
      <c r="KKG206" s="973"/>
      <c r="KKH206" s="973"/>
      <c r="KKI206" s="973"/>
      <c r="KKJ206" s="973"/>
      <c r="KKK206" s="973"/>
      <c r="KKL206" s="973"/>
      <c r="KKM206" s="973"/>
      <c r="KKN206" s="973"/>
      <c r="KKO206" s="973"/>
      <c r="KKP206" s="973"/>
      <c r="KKQ206" s="973"/>
      <c r="KKR206" s="973"/>
      <c r="KKS206" s="973"/>
      <c r="KKT206" s="973"/>
      <c r="KKU206" s="973"/>
      <c r="KKV206" s="973"/>
      <c r="KKW206" s="973"/>
      <c r="KKX206" s="973"/>
      <c r="KKY206" s="973"/>
      <c r="KKZ206" s="973"/>
      <c r="KLA206" s="973"/>
      <c r="KLB206" s="973"/>
      <c r="KLC206" s="973"/>
      <c r="KLD206" s="973"/>
      <c r="KLE206" s="973"/>
      <c r="KLF206" s="973"/>
      <c r="KLG206" s="973"/>
      <c r="KLH206" s="973"/>
      <c r="KLI206" s="973"/>
      <c r="KLJ206" s="973"/>
      <c r="KLK206" s="973"/>
      <c r="KLL206" s="973"/>
      <c r="KLM206" s="973"/>
      <c r="KLN206" s="973"/>
      <c r="KLO206" s="973"/>
      <c r="KLP206" s="973"/>
      <c r="KLQ206" s="973"/>
      <c r="KLR206" s="973"/>
      <c r="KLS206" s="973"/>
      <c r="KLT206" s="973"/>
      <c r="KLU206" s="973"/>
      <c r="KLV206" s="973"/>
      <c r="KLW206" s="973"/>
      <c r="KLX206" s="973"/>
      <c r="KLY206" s="973"/>
      <c r="KLZ206" s="973"/>
      <c r="KMA206" s="973"/>
      <c r="KMB206" s="973"/>
      <c r="KMC206" s="973"/>
      <c r="KMD206" s="973"/>
      <c r="KME206" s="973"/>
      <c r="KMF206" s="973"/>
      <c r="KMG206" s="973"/>
      <c r="KMH206" s="973"/>
      <c r="KMI206" s="973"/>
      <c r="KMJ206" s="973"/>
      <c r="KMK206" s="973"/>
      <c r="KML206" s="973"/>
      <c r="KMM206" s="973"/>
      <c r="KMN206" s="973"/>
      <c r="KMO206" s="973"/>
      <c r="KMP206" s="973"/>
      <c r="KMQ206" s="973"/>
      <c r="KMR206" s="973"/>
      <c r="KMS206" s="973"/>
      <c r="KMT206" s="973"/>
      <c r="KMU206" s="973"/>
      <c r="KMV206" s="973"/>
      <c r="KMW206" s="973"/>
      <c r="KMX206" s="973"/>
      <c r="KMY206" s="973"/>
      <c r="KMZ206" s="973"/>
      <c r="KNA206" s="973"/>
      <c r="KNB206" s="973"/>
      <c r="KNC206" s="973"/>
      <c r="KND206" s="973"/>
      <c r="KNE206" s="973"/>
      <c r="KNF206" s="973"/>
      <c r="KNG206" s="973"/>
      <c r="KNH206" s="973"/>
      <c r="KNI206" s="973"/>
      <c r="KNJ206" s="973"/>
      <c r="KNK206" s="973"/>
      <c r="KNL206" s="973"/>
      <c r="KNM206" s="973"/>
      <c r="KNN206" s="973"/>
      <c r="KNO206" s="973"/>
      <c r="KNP206" s="973"/>
      <c r="KNQ206" s="973"/>
      <c r="KNR206" s="973"/>
      <c r="KNS206" s="973"/>
      <c r="KNT206" s="973"/>
      <c r="KNU206" s="973"/>
      <c r="KNV206" s="973"/>
      <c r="KNW206" s="973"/>
      <c r="KNX206" s="973"/>
      <c r="KNY206" s="973"/>
      <c r="KNZ206" s="973"/>
      <c r="KOA206" s="973"/>
      <c r="KOB206" s="973"/>
      <c r="KOC206" s="973"/>
      <c r="KOD206" s="973"/>
      <c r="KOE206" s="973"/>
      <c r="KOF206" s="973"/>
      <c r="KOG206" s="973"/>
      <c r="KOH206" s="973"/>
      <c r="KOI206" s="973"/>
      <c r="KOJ206" s="973"/>
      <c r="KOK206" s="973"/>
      <c r="KOL206" s="973"/>
      <c r="KOM206" s="973"/>
      <c r="KON206" s="973"/>
      <c r="KOO206" s="973"/>
      <c r="KOP206" s="973"/>
      <c r="KOQ206" s="973"/>
      <c r="KOR206" s="973"/>
      <c r="KOS206" s="973"/>
      <c r="KOT206" s="973"/>
      <c r="KOU206" s="973"/>
      <c r="KOV206" s="973"/>
      <c r="KOW206" s="973"/>
      <c r="KOX206" s="973"/>
      <c r="KOY206" s="973"/>
      <c r="KOZ206" s="973"/>
      <c r="KPA206" s="973"/>
      <c r="KPB206" s="973"/>
      <c r="KPC206" s="973"/>
      <c r="KPD206" s="973"/>
      <c r="KPE206" s="973"/>
      <c r="KPF206" s="973"/>
      <c r="KPG206" s="973"/>
      <c r="KPH206" s="973"/>
      <c r="KPI206" s="973"/>
      <c r="KPJ206" s="973"/>
      <c r="KPK206" s="973"/>
      <c r="KPL206" s="973"/>
      <c r="KPM206" s="973"/>
      <c r="KPN206" s="973"/>
      <c r="KPO206" s="973"/>
      <c r="KPP206" s="973"/>
      <c r="KPQ206" s="973"/>
      <c r="KPR206" s="973"/>
      <c r="KPS206" s="973"/>
      <c r="KPT206" s="973"/>
      <c r="KPU206" s="973"/>
      <c r="KPV206" s="973"/>
      <c r="KPW206" s="973"/>
      <c r="KPX206" s="973"/>
      <c r="KPY206" s="973"/>
      <c r="KPZ206" s="973"/>
      <c r="KQA206" s="973"/>
      <c r="KQB206" s="973"/>
      <c r="KQC206" s="973"/>
      <c r="KQD206" s="973"/>
      <c r="KQE206" s="973"/>
      <c r="KQF206" s="973"/>
      <c r="KQG206" s="973"/>
      <c r="KQH206" s="973"/>
      <c r="KQI206" s="973"/>
      <c r="KQJ206" s="973"/>
      <c r="KQK206" s="973"/>
      <c r="KQL206" s="973"/>
      <c r="KQM206" s="973"/>
      <c r="KQN206" s="973"/>
      <c r="KQO206" s="973"/>
      <c r="KQP206" s="973"/>
      <c r="KQQ206" s="973"/>
      <c r="KQR206" s="973"/>
      <c r="KQS206" s="973"/>
      <c r="KQT206" s="973"/>
      <c r="KQU206" s="973"/>
      <c r="KQV206" s="973"/>
      <c r="KQW206" s="973"/>
      <c r="KQX206" s="973"/>
      <c r="KQY206" s="973"/>
      <c r="KQZ206" s="973"/>
      <c r="KRA206" s="973"/>
      <c r="KRB206" s="973"/>
      <c r="KRC206" s="973"/>
      <c r="KRD206" s="973"/>
      <c r="KRE206" s="973"/>
      <c r="KRF206" s="973"/>
      <c r="KRG206" s="973"/>
      <c r="KRH206" s="973"/>
      <c r="KRI206" s="973"/>
      <c r="KRJ206" s="973"/>
      <c r="KRK206" s="973"/>
      <c r="KRL206" s="973"/>
      <c r="KRM206" s="973"/>
      <c r="KRN206" s="973"/>
      <c r="KRO206" s="973"/>
      <c r="KRP206" s="973"/>
      <c r="KRQ206" s="973"/>
      <c r="KRR206" s="973"/>
      <c r="KRS206" s="973"/>
      <c r="KRT206" s="973"/>
      <c r="KRU206" s="973"/>
      <c r="KRV206" s="973"/>
      <c r="KRW206" s="973"/>
      <c r="KRX206" s="973"/>
      <c r="KRY206" s="973"/>
      <c r="KRZ206" s="973"/>
      <c r="KSA206" s="973"/>
      <c r="KSB206" s="973"/>
      <c r="KSC206" s="973"/>
      <c r="KSD206" s="973"/>
      <c r="KSE206" s="973"/>
      <c r="KSF206" s="973"/>
      <c r="KSG206" s="973"/>
      <c r="KSH206" s="973"/>
      <c r="KSI206" s="973"/>
      <c r="KSJ206" s="973"/>
      <c r="KSK206" s="973"/>
      <c r="KSL206" s="973"/>
      <c r="KSM206" s="973"/>
      <c r="KSN206" s="973"/>
      <c r="KSO206" s="973"/>
      <c r="KSP206" s="973"/>
      <c r="KSQ206" s="973"/>
      <c r="KSR206" s="973"/>
      <c r="KSS206" s="973"/>
      <c r="KST206" s="973"/>
      <c r="KSU206" s="973"/>
      <c r="KSV206" s="973"/>
      <c r="KSW206" s="973"/>
      <c r="KSX206" s="973"/>
      <c r="KSY206" s="973"/>
      <c r="KSZ206" s="973"/>
      <c r="KTA206" s="973"/>
      <c r="KTB206" s="973"/>
      <c r="KTC206" s="973"/>
      <c r="KTD206" s="973"/>
      <c r="KTE206" s="973"/>
      <c r="KTF206" s="973"/>
      <c r="KTG206" s="973"/>
      <c r="KTH206" s="973"/>
      <c r="KTI206" s="973"/>
      <c r="KTJ206" s="973"/>
      <c r="KTK206" s="973"/>
      <c r="KTL206" s="973"/>
      <c r="KTM206" s="973"/>
      <c r="KTN206" s="973"/>
      <c r="KTO206" s="973"/>
      <c r="KTP206" s="973"/>
      <c r="KTQ206" s="973"/>
      <c r="KTR206" s="973"/>
      <c r="KTS206" s="973"/>
      <c r="KTT206" s="973"/>
      <c r="KTU206" s="973"/>
      <c r="KTV206" s="973"/>
      <c r="KTW206" s="973"/>
      <c r="KTX206" s="973"/>
      <c r="KTY206" s="973"/>
      <c r="KTZ206" s="973"/>
      <c r="KUA206" s="973"/>
      <c r="KUB206" s="973"/>
      <c r="KUC206" s="973"/>
      <c r="KUD206" s="973"/>
      <c r="KUE206" s="973"/>
      <c r="KUF206" s="973"/>
      <c r="KUG206" s="973"/>
      <c r="KUH206" s="973"/>
      <c r="KUI206" s="973"/>
      <c r="KUJ206" s="973"/>
      <c r="KUK206" s="973"/>
      <c r="KUL206" s="973"/>
      <c r="KUM206" s="973"/>
      <c r="KUN206" s="973"/>
      <c r="KUO206" s="973"/>
      <c r="KUP206" s="973"/>
      <c r="KUQ206" s="973"/>
      <c r="KUR206" s="973"/>
      <c r="KUS206" s="973"/>
      <c r="KUT206" s="973"/>
      <c r="KUU206" s="973"/>
      <c r="KUV206" s="973"/>
      <c r="KUW206" s="973"/>
      <c r="KUX206" s="973"/>
      <c r="KUY206" s="973"/>
      <c r="KUZ206" s="973"/>
      <c r="KVA206" s="973"/>
      <c r="KVB206" s="973"/>
      <c r="KVC206" s="973"/>
      <c r="KVD206" s="973"/>
      <c r="KVE206" s="973"/>
      <c r="KVF206" s="973"/>
      <c r="KVG206" s="973"/>
      <c r="KVH206" s="973"/>
      <c r="KVI206" s="973"/>
      <c r="KVJ206" s="973"/>
      <c r="KVK206" s="973"/>
      <c r="KVL206" s="973"/>
      <c r="KVM206" s="973"/>
      <c r="KVN206" s="973"/>
      <c r="KVO206" s="973"/>
      <c r="KVP206" s="973"/>
      <c r="KVQ206" s="973"/>
      <c r="KVR206" s="973"/>
      <c r="KVS206" s="973"/>
      <c r="KVT206" s="973"/>
      <c r="KVU206" s="973"/>
      <c r="KVV206" s="973"/>
      <c r="KVW206" s="973"/>
      <c r="KVX206" s="973"/>
      <c r="KVY206" s="973"/>
      <c r="KVZ206" s="973"/>
      <c r="KWA206" s="973"/>
      <c r="KWB206" s="973"/>
      <c r="KWC206" s="973"/>
      <c r="KWD206" s="973"/>
      <c r="KWE206" s="973"/>
      <c r="KWF206" s="973"/>
      <c r="KWG206" s="973"/>
      <c r="KWH206" s="973"/>
      <c r="KWI206" s="973"/>
      <c r="KWJ206" s="973"/>
      <c r="KWK206" s="973"/>
      <c r="KWL206" s="973"/>
      <c r="KWM206" s="973"/>
      <c r="KWN206" s="973"/>
      <c r="KWO206" s="973"/>
      <c r="KWP206" s="973"/>
      <c r="KWQ206" s="973"/>
      <c r="KWR206" s="973"/>
      <c r="KWS206" s="973"/>
      <c r="KWT206" s="973"/>
      <c r="KWU206" s="973"/>
      <c r="KWV206" s="973"/>
      <c r="KWW206" s="973"/>
      <c r="KWX206" s="973"/>
      <c r="KWY206" s="973"/>
      <c r="KWZ206" s="973"/>
      <c r="KXA206" s="973"/>
      <c r="KXB206" s="973"/>
      <c r="KXC206" s="973"/>
      <c r="KXD206" s="973"/>
      <c r="KXE206" s="973"/>
      <c r="KXF206" s="973"/>
      <c r="KXG206" s="973"/>
      <c r="KXH206" s="973"/>
      <c r="KXI206" s="973"/>
      <c r="KXJ206" s="973"/>
      <c r="KXK206" s="973"/>
      <c r="KXL206" s="973"/>
      <c r="KXM206" s="973"/>
      <c r="KXN206" s="973"/>
      <c r="KXO206" s="973"/>
      <c r="KXP206" s="973"/>
      <c r="KXQ206" s="973"/>
      <c r="KXR206" s="973"/>
      <c r="KXS206" s="973"/>
      <c r="KXT206" s="973"/>
      <c r="KXU206" s="973"/>
      <c r="KXV206" s="973"/>
      <c r="KXW206" s="973"/>
      <c r="KXX206" s="973"/>
      <c r="KXY206" s="973"/>
      <c r="KXZ206" s="973"/>
      <c r="KYA206" s="973"/>
      <c r="KYB206" s="973"/>
      <c r="KYC206" s="973"/>
      <c r="KYD206" s="973"/>
      <c r="KYE206" s="973"/>
      <c r="KYF206" s="973"/>
      <c r="KYG206" s="973"/>
      <c r="KYH206" s="973"/>
      <c r="KYI206" s="973"/>
      <c r="KYJ206" s="973"/>
      <c r="KYK206" s="973"/>
      <c r="KYL206" s="973"/>
      <c r="KYM206" s="973"/>
      <c r="KYN206" s="973"/>
      <c r="KYO206" s="973"/>
      <c r="KYP206" s="973"/>
      <c r="KYQ206" s="973"/>
      <c r="KYR206" s="973"/>
      <c r="KYS206" s="973"/>
      <c r="KYT206" s="973"/>
      <c r="KYU206" s="973"/>
      <c r="KYV206" s="973"/>
      <c r="KYW206" s="973"/>
      <c r="KYX206" s="973"/>
      <c r="KYY206" s="973"/>
      <c r="KYZ206" s="973"/>
      <c r="KZA206" s="973"/>
      <c r="KZB206" s="973"/>
      <c r="KZC206" s="973"/>
      <c r="KZD206" s="973"/>
      <c r="KZE206" s="973"/>
      <c r="KZF206" s="973"/>
      <c r="KZG206" s="973"/>
      <c r="KZH206" s="973"/>
      <c r="KZI206" s="973"/>
      <c r="KZJ206" s="973"/>
      <c r="KZK206" s="973"/>
      <c r="KZL206" s="973"/>
      <c r="KZM206" s="973"/>
      <c r="KZN206" s="973"/>
      <c r="KZO206" s="973"/>
      <c r="KZP206" s="973"/>
      <c r="KZQ206" s="973"/>
      <c r="KZR206" s="973"/>
      <c r="KZS206" s="973"/>
      <c r="KZT206" s="973"/>
      <c r="KZU206" s="973"/>
      <c r="KZV206" s="973"/>
      <c r="KZW206" s="973"/>
      <c r="KZX206" s="973"/>
      <c r="KZY206" s="973"/>
      <c r="KZZ206" s="973"/>
      <c r="LAA206" s="973"/>
      <c r="LAB206" s="973"/>
      <c r="LAC206" s="973"/>
      <c r="LAD206" s="973"/>
      <c r="LAE206" s="973"/>
      <c r="LAF206" s="973"/>
      <c r="LAG206" s="973"/>
      <c r="LAH206" s="973"/>
      <c r="LAI206" s="973"/>
      <c r="LAJ206" s="973"/>
      <c r="LAK206" s="973"/>
      <c r="LAL206" s="973"/>
      <c r="LAM206" s="973"/>
      <c r="LAN206" s="973"/>
      <c r="LAO206" s="973"/>
      <c r="LAP206" s="973"/>
      <c r="LAQ206" s="973"/>
      <c r="LAR206" s="973"/>
      <c r="LAS206" s="973"/>
      <c r="LAT206" s="973"/>
      <c r="LAU206" s="973"/>
      <c r="LAV206" s="973"/>
      <c r="LAW206" s="973"/>
      <c r="LAX206" s="973"/>
      <c r="LAY206" s="973"/>
      <c r="LAZ206" s="973"/>
      <c r="LBA206" s="973"/>
      <c r="LBB206" s="973"/>
      <c r="LBC206" s="973"/>
      <c r="LBD206" s="973"/>
      <c r="LBE206" s="973"/>
      <c r="LBF206" s="973"/>
      <c r="LBG206" s="973"/>
      <c r="LBH206" s="973"/>
      <c r="LBI206" s="973"/>
      <c r="LBJ206" s="973"/>
      <c r="LBK206" s="973"/>
      <c r="LBL206" s="973"/>
      <c r="LBM206" s="973"/>
      <c r="LBN206" s="973"/>
      <c r="LBO206" s="973"/>
      <c r="LBP206" s="973"/>
      <c r="LBQ206" s="973"/>
      <c r="LBR206" s="973"/>
      <c r="LBS206" s="973"/>
      <c r="LBT206" s="973"/>
      <c r="LBU206" s="973"/>
      <c r="LBV206" s="973"/>
      <c r="LBW206" s="973"/>
      <c r="LBX206" s="973"/>
      <c r="LBY206" s="973"/>
      <c r="LBZ206" s="973"/>
      <c r="LCA206" s="973"/>
      <c r="LCB206" s="973"/>
      <c r="LCC206" s="973"/>
      <c r="LCD206" s="973"/>
      <c r="LCE206" s="973"/>
      <c r="LCF206" s="973"/>
      <c r="LCG206" s="973"/>
      <c r="LCH206" s="973"/>
      <c r="LCI206" s="973"/>
      <c r="LCJ206" s="973"/>
      <c r="LCK206" s="973"/>
      <c r="LCL206" s="973"/>
      <c r="LCM206" s="973"/>
      <c r="LCN206" s="973"/>
      <c r="LCO206" s="973"/>
      <c r="LCP206" s="973"/>
      <c r="LCQ206" s="973"/>
      <c r="LCR206" s="973"/>
      <c r="LCS206" s="973"/>
      <c r="LCT206" s="973"/>
      <c r="LCU206" s="973"/>
      <c r="LCV206" s="973"/>
      <c r="LCW206" s="973"/>
      <c r="LCX206" s="973"/>
      <c r="LCY206" s="973"/>
      <c r="LCZ206" s="973"/>
      <c r="LDA206" s="973"/>
      <c r="LDB206" s="973"/>
      <c r="LDC206" s="973"/>
      <c r="LDD206" s="973"/>
      <c r="LDE206" s="973"/>
      <c r="LDF206" s="973"/>
      <c r="LDG206" s="973"/>
      <c r="LDH206" s="973"/>
      <c r="LDI206" s="973"/>
      <c r="LDJ206" s="973"/>
      <c r="LDK206" s="973"/>
      <c r="LDL206" s="973"/>
      <c r="LDM206" s="973"/>
      <c r="LDN206" s="973"/>
      <c r="LDO206" s="973"/>
      <c r="LDP206" s="973"/>
      <c r="LDQ206" s="973"/>
      <c r="LDR206" s="973"/>
      <c r="LDS206" s="973"/>
      <c r="LDT206" s="973"/>
      <c r="LDU206" s="973"/>
      <c r="LDV206" s="973"/>
      <c r="LDW206" s="973"/>
      <c r="LDX206" s="973"/>
      <c r="LDY206" s="973"/>
      <c r="LDZ206" s="973"/>
      <c r="LEA206" s="973"/>
      <c r="LEB206" s="973"/>
      <c r="LEC206" s="973"/>
      <c r="LED206" s="973"/>
      <c r="LEE206" s="973"/>
      <c r="LEF206" s="973"/>
      <c r="LEG206" s="973"/>
      <c r="LEH206" s="973"/>
      <c r="LEI206" s="973"/>
      <c r="LEJ206" s="973"/>
      <c r="LEK206" s="973"/>
      <c r="LEL206" s="973"/>
      <c r="LEM206" s="973"/>
      <c r="LEN206" s="973"/>
      <c r="LEO206" s="973"/>
      <c r="LEP206" s="973"/>
      <c r="LEQ206" s="973"/>
      <c r="LER206" s="973"/>
      <c r="LES206" s="973"/>
      <c r="LET206" s="973"/>
      <c r="LEU206" s="973"/>
      <c r="LEV206" s="973"/>
      <c r="LEW206" s="973"/>
      <c r="LEX206" s="973"/>
      <c r="LEY206" s="973"/>
      <c r="LEZ206" s="973"/>
      <c r="LFA206" s="973"/>
      <c r="LFB206" s="973"/>
      <c r="LFC206" s="973"/>
      <c r="LFD206" s="973"/>
      <c r="LFE206" s="973"/>
      <c r="LFF206" s="973"/>
      <c r="LFG206" s="973"/>
      <c r="LFH206" s="973"/>
      <c r="LFI206" s="973"/>
      <c r="LFJ206" s="973"/>
      <c r="LFK206" s="973"/>
      <c r="LFL206" s="973"/>
      <c r="LFM206" s="973"/>
      <c r="LFN206" s="973"/>
      <c r="LFO206" s="973"/>
      <c r="LFP206" s="973"/>
      <c r="LFQ206" s="973"/>
      <c r="LFR206" s="973"/>
      <c r="LFS206" s="973"/>
      <c r="LFT206" s="973"/>
      <c r="LFU206" s="973"/>
      <c r="LFV206" s="973"/>
      <c r="LFW206" s="973"/>
      <c r="LFX206" s="973"/>
      <c r="LFY206" s="973"/>
      <c r="LFZ206" s="973"/>
      <c r="LGA206" s="973"/>
      <c r="LGB206" s="973"/>
      <c r="LGC206" s="973"/>
      <c r="LGD206" s="973"/>
      <c r="LGE206" s="973"/>
      <c r="LGF206" s="973"/>
      <c r="LGG206" s="973"/>
      <c r="LGH206" s="973"/>
      <c r="LGI206" s="973"/>
      <c r="LGJ206" s="973"/>
      <c r="LGK206" s="973"/>
      <c r="LGL206" s="973"/>
      <c r="LGM206" s="973"/>
      <c r="LGN206" s="973"/>
      <c r="LGO206" s="973"/>
      <c r="LGP206" s="973"/>
      <c r="LGQ206" s="973"/>
      <c r="LGR206" s="973"/>
      <c r="LGS206" s="973"/>
      <c r="LGT206" s="973"/>
      <c r="LGU206" s="973"/>
      <c r="LGV206" s="973"/>
      <c r="LGW206" s="973"/>
      <c r="LGX206" s="973"/>
      <c r="LGY206" s="973"/>
      <c r="LGZ206" s="973"/>
      <c r="LHA206" s="973"/>
      <c r="LHB206" s="973"/>
      <c r="LHC206" s="973"/>
      <c r="LHD206" s="973"/>
      <c r="LHE206" s="973"/>
      <c r="LHF206" s="973"/>
      <c r="LHG206" s="973"/>
      <c r="LHH206" s="973"/>
      <c r="LHI206" s="973"/>
      <c r="LHJ206" s="973"/>
      <c r="LHK206" s="973"/>
      <c r="LHL206" s="973"/>
      <c r="LHM206" s="973"/>
      <c r="LHN206" s="973"/>
      <c r="LHO206" s="973"/>
      <c r="LHP206" s="973"/>
      <c r="LHQ206" s="973"/>
      <c r="LHR206" s="973"/>
      <c r="LHS206" s="973"/>
      <c r="LHT206" s="973"/>
      <c r="LHU206" s="973"/>
      <c r="LHV206" s="973"/>
      <c r="LHW206" s="973"/>
      <c r="LHX206" s="973"/>
      <c r="LHY206" s="973"/>
      <c r="LHZ206" s="973"/>
      <c r="LIA206" s="973"/>
      <c r="LIB206" s="973"/>
      <c r="LIC206" s="973"/>
      <c r="LID206" s="973"/>
      <c r="LIE206" s="973"/>
      <c r="LIF206" s="973"/>
      <c r="LIG206" s="973"/>
      <c r="LIH206" s="973"/>
      <c r="LII206" s="973"/>
      <c r="LIJ206" s="973"/>
      <c r="LIK206" s="973"/>
      <c r="LIL206" s="973"/>
      <c r="LIM206" s="973"/>
      <c r="LIN206" s="973"/>
      <c r="LIO206" s="973"/>
      <c r="LIP206" s="973"/>
      <c r="LIQ206" s="973"/>
      <c r="LIR206" s="973"/>
      <c r="LIS206" s="973"/>
      <c r="LIT206" s="973"/>
      <c r="LIU206" s="973"/>
      <c r="LIV206" s="973"/>
      <c r="LIW206" s="973"/>
      <c r="LIX206" s="973"/>
      <c r="LIY206" s="973"/>
      <c r="LIZ206" s="973"/>
      <c r="LJA206" s="973"/>
      <c r="LJB206" s="973"/>
      <c r="LJC206" s="973"/>
      <c r="LJD206" s="973"/>
      <c r="LJE206" s="973"/>
      <c r="LJF206" s="973"/>
      <c r="LJG206" s="973"/>
      <c r="LJH206" s="973"/>
      <c r="LJI206" s="973"/>
      <c r="LJJ206" s="973"/>
      <c r="LJK206" s="973"/>
      <c r="LJL206" s="973"/>
      <c r="LJM206" s="973"/>
      <c r="LJN206" s="973"/>
      <c r="LJO206" s="973"/>
      <c r="LJP206" s="973"/>
      <c r="LJQ206" s="973"/>
      <c r="LJR206" s="973"/>
      <c r="LJS206" s="973"/>
      <c r="LJT206" s="973"/>
      <c r="LJU206" s="973"/>
      <c r="LJV206" s="973"/>
      <c r="LJW206" s="973"/>
      <c r="LJX206" s="973"/>
      <c r="LJY206" s="973"/>
      <c r="LJZ206" s="973"/>
      <c r="LKA206" s="973"/>
      <c r="LKB206" s="973"/>
      <c r="LKC206" s="973"/>
      <c r="LKD206" s="973"/>
      <c r="LKE206" s="973"/>
      <c r="LKF206" s="973"/>
      <c r="LKG206" s="973"/>
      <c r="LKH206" s="973"/>
      <c r="LKI206" s="973"/>
      <c r="LKJ206" s="973"/>
      <c r="LKK206" s="973"/>
      <c r="LKL206" s="973"/>
      <c r="LKM206" s="973"/>
      <c r="LKN206" s="973"/>
      <c r="LKO206" s="973"/>
      <c r="LKP206" s="973"/>
      <c r="LKQ206" s="973"/>
      <c r="LKR206" s="973"/>
      <c r="LKS206" s="973"/>
      <c r="LKT206" s="973"/>
      <c r="LKU206" s="973"/>
      <c r="LKV206" s="973"/>
      <c r="LKW206" s="973"/>
      <c r="LKX206" s="973"/>
      <c r="LKY206" s="973"/>
      <c r="LKZ206" s="973"/>
      <c r="LLA206" s="973"/>
      <c r="LLB206" s="973"/>
      <c r="LLC206" s="973"/>
      <c r="LLD206" s="973"/>
      <c r="LLE206" s="973"/>
      <c r="LLF206" s="973"/>
      <c r="LLG206" s="973"/>
      <c r="LLH206" s="973"/>
      <c r="LLI206" s="973"/>
      <c r="LLJ206" s="973"/>
      <c r="LLK206" s="973"/>
      <c r="LLL206" s="973"/>
      <c r="LLM206" s="973"/>
      <c r="LLN206" s="973"/>
      <c r="LLO206" s="973"/>
      <c r="LLP206" s="973"/>
      <c r="LLQ206" s="973"/>
      <c r="LLR206" s="973"/>
      <c r="LLS206" s="973"/>
      <c r="LLT206" s="973"/>
      <c r="LLU206" s="973"/>
      <c r="LLV206" s="973"/>
      <c r="LLW206" s="973"/>
      <c r="LLX206" s="973"/>
      <c r="LLY206" s="973"/>
      <c r="LLZ206" s="973"/>
      <c r="LMA206" s="973"/>
      <c r="LMB206" s="973"/>
      <c r="LMC206" s="973"/>
      <c r="LMD206" s="973"/>
      <c r="LME206" s="973"/>
      <c r="LMF206" s="973"/>
      <c r="LMG206" s="973"/>
      <c r="LMH206" s="973"/>
      <c r="LMI206" s="973"/>
      <c r="LMJ206" s="973"/>
      <c r="LMK206" s="973"/>
      <c r="LML206" s="973"/>
      <c r="LMM206" s="973"/>
      <c r="LMN206" s="973"/>
      <c r="LMO206" s="973"/>
      <c r="LMP206" s="973"/>
      <c r="LMQ206" s="973"/>
      <c r="LMR206" s="973"/>
      <c r="LMS206" s="973"/>
      <c r="LMT206" s="973"/>
      <c r="LMU206" s="973"/>
      <c r="LMV206" s="973"/>
      <c r="LMW206" s="973"/>
      <c r="LMX206" s="973"/>
      <c r="LMY206" s="973"/>
      <c r="LMZ206" s="973"/>
      <c r="LNA206" s="973"/>
      <c r="LNB206" s="973"/>
      <c r="LNC206" s="973"/>
      <c r="LND206" s="973"/>
      <c r="LNE206" s="973"/>
      <c r="LNF206" s="973"/>
      <c r="LNG206" s="973"/>
      <c r="LNH206" s="973"/>
      <c r="LNI206" s="973"/>
      <c r="LNJ206" s="973"/>
      <c r="LNK206" s="973"/>
      <c r="LNL206" s="973"/>
      <c r="LNM206" s="973"/>
      <c r="LNN206" s="973"/>
      <c r="LNO206" s="973"/>
      <c r="LNP206" s="973"/>
      <c r="LNQ206" s="973"/>
      <c r="LNR206" s="973"/>
      <c r="LNS206" s="973"/>
      <c r="LNT206" s="973"/>
      <c r="LNU206" s="973"/>
      <c r="LNV206" s="973"/>
      <c r="LNW206" s="973"/>
      <c r="LNX206" s="973"/>
      <c r="LNY206" s="973"/>
      <c r="LNZ206" s="973"/>
      <c r="LOA206" s="973"/>
      <c r="LOB206" s="973"/>
      <c r="LOC206" s="973"/>
      <c r="LOD206" s="973"/>
      <c r="LOE206" s="973"/>
      <c r="LOF206" s="973"/>
      <c r="LOG206" s="973"/>
      <c r="LOH206" s="973"/>
      <c r="LOI206" s="973"/>
      <c r="LOJ206" s="973"/>
      <c r="LOK206" s="973"/>
      <c r="LOL206" s="973"/>
      <c r="LOM206" s="973"/>
      <c r="LON206" s="973"/>
      <c r="LOO206" s="973"/>
      <c r="LOP206" s="973"/>
      <c r="LOQ206" s="973"/>
      <c r="LOR206" s="973"/>
      <c r="LOS206" s="973"/>
      <c r="LOT206" s="973"/>
      <c r="LOU206" s="973"/>
      <c r="LOV206" s="973"/>
      <c r="LOW206" s="973"/>
      <c r="LOX206" s="973"/>
      <c r="LOY206" s="973"/>
      <c r="LOZ206" s="973"/>
      <c r="LPA206" s="973"/>
      <c r="LPB206" s="973"/>
      <c r="LPC206" s="973"/>
      <c r="LPD206" s="973"/>
      <c r="LPE206" s="973"/>
      <c r="LPF206" s="973"/>
      <c r="LPG206" s="973"/>
      <c r="LPH206" s="973"/>
      <c r="LPI206" s="973"/>
      <c r="LPJ206" s="973"/>
      <c r="LPK206" s="973"/>
      <c r="LPL206" s="973"/>
      <c r="LPM206" s="973"/>
      <c r="LPN206" s="973"/>
      <c r="LPO206" s="973"/>
      <c r="LPP206" s="973"/>
      <c r="LPQ206" s="973"/>
      <c r="LPR206" s="973"/>
      <c r="LPS206" s="973"/>
      <c r="LPT206" s="973"/>
      <c r="LPU206" s="973"/>
      <c r="LPV206" s="973"/>
      <c r="LPW206" s="973"/>
      <c r="LPX206" s="973"/>
      <c r="LPY206" s="973"/>
      <c r="LPZ206" s="973"/>
      <c r="LQA206" s="973"/>
      <c r="LQB206" s="973"/>
      <c r="LQC206" s="973"/>
      <c r="LQD206" s="973"/>
      <c r="LQE206" s="973"/>
      <c r="LQF206" s="973"/>
      <c r="LQG206" s="973"/>
      <c r="LQH206" s="973"/>
      <c r="LQI206" s="973"/>
      <c r="LQJ206" s="973"/>
      <c r="LQK206" s="973"/>
      <c r="LQL206" s="973"/>
      <c r="LQM206" s="973"/>
      <c r="LQN206" s="973"/>
      <c r="LQO206" s="973"/>
      <c r="LQP206" s="973"/>
      <c r="LQQ206" s="973"/>
      <c r="LQR206" s="973"/>
      <c r="LQS206" s="973"/>
      <c r="LQT206" s="973"/>
      <c r="LQU206" s="973"/>
      <c r="LQV206" s="973"/>
      <c r="LQW206" s="973"/>
      <c r="LQX206" s="973"/>
      <c r="LQY206" s="973"/>
      <c r="LQZ206" s="973"/>
      <c r="LRA206" s="973"/>
      <c r="LRB206" s="973"/>
      <c r="LRC206" s="973"/>
      <c r="LRD206" s="973"/>
      <c r="LRE206" s="973"/>
      <c r="LRF206" s="973"/>
      <c r="LRG206" s="973"/>
      <c r="LRH206" s="973"/>
      <c r="LRI206" s="973"/>
      <c r="LRJ206" s="973"/>
      <c r="LRK206" s="973"/>
      <c r="LRL206" s="973"/>
      <c r="LRM206" s="973"/>
      <c r="LRN206" s="973"/>
      <c r="LRO206" s="973"/>
      <c r="LRP206" s="973"/>
      <c r="LRQ206" s="973"/>
      <c r="LRR206" s="973"/>
      <c r="LRS206" s="973"/>
      <c r="LRT206" s="973"/>
      <c r="LRU206" s="973"/>
      <c r="LRV206" s="973"/>
      <c r="LRW206" s="973"/>
      <c r="LRX206" s="973"/>
      <c r="LRY206" s="973"/>
      <c r="LRZ206" s="973"/>
      <c r="LSA206" s="973"/>
      <c r="LSB206" s="973"/>
      <c r="LSC206" s="973"/>
      <c r="LSD206" s="973"/>
      <c r="LSE206" s="973"/>
      <c r="LSF206" s="973"/>
      <c r="LSG206" s="973"/>
      <c r="LSH206" s="973"/>
      <c r="LSI206" s="973"/>
      <c r="LSJ206" s="973"/>
      <c r="LSK206" s="973"/>
      <c r="LSL206" s="973"/>
      <c r="LSM206" s="973"/>
      <c r="LSN206" s="973"/>
      <c r="LSO206" s="973"/>
      <c r="LSP206" s="973"/>
      <c r="LSQ206" s="973"/>
      <c r="LSR206" s="973"/>
      <c r="LSS206" s="973"/>
      <c r="LST206" s="973"/>
      <c r="LSU206" s="973"/>
      <c r="LSV206" s="973"/>
      <c r="LSW206" s="973"/>
      <c r="LSX206" s="973"/>
      <c r="LSY206" s="973"/>
      <c r="LSZ206" s="973"/>
      <c r="LTA206" s="973"/>
      <c r="LTB206" s="973"/>
      <c r="LTC206" s="973"/>
      <c r="LTD206" s="973"/>
      <c r="LTE206" s="973"/>
      <c r="LTF206" s="973"/>
      <c r="LTG206" s="973"/>
      <c r="LTH206" s="973"/>
      <c r="LTI206" s="973"/>
      <c r="LTJ206" s="973"/>
      <c r="LTK206" s="973"/>
      <c r="LTL206" s="973"/>
      <c r="LTM206" s="973"/>
      <c r="LTN206" s="973"/>
      <c r="LTO206" s="973"/>
      <c r="LTP206" s="973"/>
      <c r="LTQ206" s="973"/>
      <c r="LTR206" s="973"/>
      <c r="LTS206" s="973"/>
      <c r="LTT206" s="973"/>
      <c r="LTU206" s="973"/>
      <c r="LTV206" s="973"/>
      <c r="LTW206" s="973"/>
      <c r="LTX206" s="973"/>
      <c r="LTY206" s="973"/>
      <c r="LTZ206" s="973"/>
      <c r="LUA206" s="973"/>
      <c r="LUB206" s="973"/>
      <c r="LUC206" s="973"/>
      <c r="LUD206" s="973"/>
      <c r="LUE206" s="973"/>
      <c r="LUF206" s="973"/>
      <c r="LUG206" s="973"/>
      <c r="LUH206" s="973"/>
      <c r="LUI206" s="973"/>
      <c r="LUJ206" s="973"/>
      <c r="LUK206" s="973"/>
      <c r="LUL206" s="973"/>
      <c r="LUM206" s="973"/>
      <c r="LUN206" s="973"/>
      <c r="LUO206" s="973"/>
      <c r="LUP206" s="973"/>
      <c r="LUQ206" s="973"/>
      <c r="LUR206" s="973"/>
      <c r="LUS206" s="973"/>
      <c r="LUT206" s="973"/>
      <c r="LUU206" s="973"/>
      <c r="LUV206" s="973"/>
      <c r="LUW206" s="973"/>
      <c r="LUX206" s="973"/>
      <c r="LUY206" s="973"/>
      <c r="LUZ206" s="973"/>
      <c r="LVA206" s="973"/>
      <c r="LVB206" s="973"/>
      <c r="LVC206" s="973"/>
      <c r="LVD206" s="973"/>
      <c r="LVE206" s="973"/>
      <c r="LVF206" s="973"/>
      <c r="LVG206" s="973"/>
      <c r="LVH206" s="973"/>
      <c r="LVI206" s="973"/>
      <c r="LVJ206" s="973"/>
      <c r="LVK206" s="973"/>
      <c r="LVL206" s="973"/>
      <c r="LVM206" s="973"/>
      <c r="LVN206" s="973"/>
      <c r="LVO206" s="973"/>
      <c r="LVP206" s="973"/>
      <c r="LVQ206" s="973"/>
      <c r="LVR206" s="973"/>
      <c r="LVS206" s="973"/>
      <c r="LVT206" s="973"/>
      <c r="LVU206" s="973"/>
      <c r="LVV206" s="973"/>
      <c r="LVW206" s="973"/>
      <c r="LVX206" s="973"/>
      <c r="LVY206" s="973"/>
      <c r="LVZ206" s="973"/>
      <c r="LWA206" s="973"/>
      <c r="LWB206" s="973"/>
      <c r="LWC206" s="973"/>
      <c r="LWD206" s="973"/>
      <c r="LWE206" s="973"/>
      <c r="LWF206" s="973"/>
      <c r="LWG206" s="973"/>
      <c r="LWH206" s="973"/>
      <c r="LWI206" s="973"/>
      <c r="LWJ206" s="973"/>
      <c r="LWK206" s="973"/>
      <c r="LWL206" s="973"/>
      <c r="LWM206" s="973"/>
      <c r="LWN206" s="973"/>
      <c r="LWO206" s="973"/>
      <c r="LWP206" s="973"/>
      <c r="LWQ206" s="973"/>
      <c r="LWR206" s="973"/>
      <c r="LWS206" s="973"/>
      <c r="LWT206" s="973"/>
      <c r="LWU206" s="973"/>
      <c r="LWV206" s="973"/>
      <c r="LWW206" s="973"/>
      <c r="LWX206" s="973"/>
      <c r="LWY206" s="973"/>
      <c r="LWZ206" s="973"/>
      <c r="LXA206" s="973"/>
      <c r="LXB206" s="973"/>
      <c r="LXC206" s="973"/>
      <c r="LXD206" s="973"/>
      <c r="LXE206" s="973"/>
      <c r="LXF206" s="973"/>
      <c r="LXG206" s="973"/>
      <c r="LXH206" s="973"/>
      <c r="LXI206" s="973"/>
      <c r="LXJ206" s="973"/>
      <c r="LXK206" s="973"/>
      <c r="LXL206" s="973"/>
      <c r="LXM206" s="973"/>
      <c r="LXN206" s="973"/>
      <c r="LXO206" s="973"/>
      <c r="LXP206" s="973"/>
      <c r="LXQ206" s="973"/>
      <c r="LXR206" s="973"/>
      <c r="LXS206" s="973"/>
      <c r="LXT206" s="973"/>
      <c r="LXU206" s="973"/>
      <c r="LXV206" s="973"/>
      <c r="LXW206" s="973"/>
      <c r="LXX206" s="973"/>
      <c r="LXY206" s="973"/>
      <c r="LXZ206" s="973"/>
      <c r="LYA206" s="973"/>
      <c r="LYB206" s="973"/>
      <c r="LYC206" s="973"/>
      <c r="LYD206" s="973"/>
      <c r="LYE206" s="973"/>
      <c r="LYF206" s="973"/>
      <c r="LYG206" s="973"/>
      <c r="LYH206" s="973"/>
      <c r="LYI206" s="973"/>
      <c r="LYJ206" s="973"/>
      <c r="LYK206" s="973"/>
      <c r="LYL206" s="973"/>
      <c r="LYM206" s="973"/>
      <c r="LYN206" s="973"/>
      <c r="LYO206" s="973"/>
      <c r="LYP206" s="973"/>
      <c r="LYQ206" s="973"/>
      <c r="LYR206" s="973"/>
      <c r="LYS206" s="973"/>
      <c r="LYT206" s="973"/>
      <c r="LYU206" s="973"/>
      <c r="LYV206" s="973"/>
      <c r="LYW206" s="973"/>
      <c r="LYX206" s="973"/>
      <c r="LYY206" s="973"/>
      <c r="LYZ206" s="973"/>
      <c r="LZA206" s="973"/>
      <c r="LZB206" s="973"/>
      <c r="LZC206" s="973"/>
      <c r="LZD206" s="973"/>
      <c r="LZE206" s="973"/>
      <c r="LZF206" s="973"/>
      <c r="LZG206" s="973"/>
      <c r="LZH206" s="973"/>
      <c r="LZI206" s="973"/>
      <c r="LZJ206" s="973"/>
      <c r="LZK206" s="973"/>
      <c r="LZL206" s="973"/>
      <c r="LZM206" s="973"/>
      <c r="LZN206" s="973"/>
      <c r="LZO206" s="973"/>
      <c r="LZP206" s="973"/>
      <c r="LZQ206" s="973"/>
      <c r="LZR206" s="973"/>
      <c r="LZS206" s="973"/>
      <c r="LZT206" s="973"/>
      <c r="LZU206" s="973"/>
      <c r="LZV206" s="973"/>
      <c r="LZW206" s="973"/>
      <c r="LZX206" s="973"/>
      <c r="LZY206" s="973"/>
      <c r="LZZ206" s="973"/>
      <c r="MAA206" s="973"/>
      <c r="MAB206" s="973"/>
      <c r="MAC206" s="973"/>
      <c r="MAD206" s="973"/>
      <c r="MAE206" s="973"/>
      <c r="MAF206" s="973"/>
      <c r="MAG206" s="973"/>
      <c r="MAH206" s="973"/>
      <c r="MAI206" s="973"/>
      <c r="MAJ206" s="973"/>
      <c r="MAK206" s="973"/>
      <c r="MAL206" s="973"/>
      <c r="MAM206" s="973"/>
      <c r="MAN206" s="973"/>
      <c r="MAO206" s="973"/>
      <c r="MAP206" s="973"/>
      <c r="MAQ206" s="973"/>
      <c r="MAR206" s="973"/>
      <c r="MAS206" s="973"/>
      <c r="MAT206" s="973"/>
      <c r="MAU206" s="973"/>
      <c r="MAV206" s="973"/>
      <c r="MAW206" s="973"/>
      <c r="MAX206" s="973"/>
      <c r="MAY206" s="973"/>
      <c r="MAZ206" s="973"/>
      <c r="MBA206" s="973"/>
      <c r="MBB206" s="973"/>
      <c r="MBC206" s="973"/>
      <c r="MBD206" s="973"/>
      <c r="MBE206" s="973"/>
      <c r="MBF206" s="973"/>
      <c r="MBG206" s="973"/>
      <c r="MBH206" s="973"/>
      <c r="MBI206" s="973"/>
      <c r="MBJ206" s="973"/>
      <c r="MBK206" s="973"/>
      <c r="MBL206" s="973"/>
      <c r="MBM206" s="973"/>
      <c r="MBN206" s="973"/>
      <c r="MBO206" s="973"/>
      <c r="MBP206" s="973"/>
      <c r="MBQ206" s="973"/>
      <c r="MBR206" s="973"/>
      <c r="MBS206" s="973"/>
      <c r="MBT206" s="973"/>
      <c r="MBU206" s="973"/>
      <c r="MBV206" s="973"/>
      <c r="MBW206" s="973"/>
      <c r="MBX206" s="973"/>
      <c r="MBY206" s="973"/>
      <c r="MBZ206" s="973"/>
      <c r="MCA206" s="973"/>
      <c r="MCB206" s="973"/>
      <c r="MCC206" s="973"/>
      <c r="MCD206" s="973"/>
      <c r="MCE206" s="973"/>
      <c r="MCF206" s="973"/>
      <c r="MCG206" s="973"/>
      <c r="MCH206" s="973"/>
      <c r="MCI206" s="973"/>
      <c r="MCJ206" s="973"/>
      <c r="MCK206" s="973"/>
      <c r="MCL206" s="973"/>
      <c r="MCM206" s="973"/>
      <c r="MCN206" s="973"/>
      <c r="MCO206" s="973"/>
      <c r="MCP206" s="973"/>
      <c r="MCQ206" s="973"/>
      <c r="MCR206" s="973"/>
      <c r="MCS206" s="973"/>
      <c r="MCT206" s="973"/>
      <c r="MCU206" s="973"/>
      <c r="MCV206" s="973"/>
      <c r="MCW206" s="973"/>
      <c r="MCX206" s="973"/>
      <c r="MCY206" s="973"/>
      <c r="MCZ206" s="973"/>
      <c r="MDA206" s="973"/>
      <c r="MDB206" s="973"/>
      <c r="MDC206" s="973"/>
      <c r="MDD206" s="973"/>
      <c r="MDE206" s="973"/>
      <c r="MDF206" s="973"/>
      <c r="MDG206" s="973"/>
      <c r="MDH206" s="973"/>
      <c r="MDI206" s="973"/>
      <c r="MDJ206" s="973"/>
      <c r="MDK206" s="973"/>
      <c r="MDL206" s="973"/>
      <c r="MDM206" s="973"/>
      <c r="MDN206" s="973"/>
      <c r="MDO206" s="973"/>
      <c r="MDP206" s="973"/>
      <c r="MDQ206" s="973"/>
      <c r="MDR206" s="973"/>
      <c r="MDS206" s="973"/>
      <c r="MDT206" s="973"/>
      <c r="MDU206" s="973"/>
      <c r="MDV206" s="973"/>
      <c r="MDW206" s="973"/>
      <c r="MDX206" s="973"/>
      <c r="MDY206" s="973"/>
      <c r="MDZ206" s="973"/>
      <c r="MEA206" s="973"/>
      <c r="MEB206" s="973"/>
      <c r="MEC206" s="973"/>
      <c r="MED206" s="973"/>
      <c r="MEE206" s="973"/>
      <c r="MEF206" s="973"/>
      <c r="MEG206" s="973"/>
      <c r="MEH206" s="973"/>
      <c r="MEI206" s="973"/>
      <c r="MEJ206" s="973"/>
      <c r="MEK206" s="973"/>
      <c r="MEL206" s="973"/>
      <c r="MEM206" s="973"/>
      <c r="MEN206" s="973"/>
      <c r="MEO206" s="973"/>
      <c r="MEP206" s="973"/>
      <c r="MEQ206" s="973"/>
      <c r="MER206" s="973"/>
      <c r="MES206" s="973"/>
      <c r="MET206" s="973"/>
      <c r="MEU206" s="973"/>
      <c r="MEV206" s="973"/>
      <c r="MEW206" s="973"/>
      <c r="MEX206" s="973"/>
      <c r="MEY206" s="973"/>
      <c r="MEZ206" s="973"/>
      <c r="MFA206" s="973"/>
      <c r="MFB206" s="973"/>
      <c r="MFC206" s="973"/>
      <c r="MFD206" s="973"/>
      <c r="MFE206" s="973"/>
      <c r="MFF206" s="973"/>
      <c r="MFG206" s="973"/>
      <c r="MFH206" s="973"/>
      <c r="MFI206" s="973"/>
      <c r="MFJ206" s="973"/>
      <c r="MFK206" s="973"/>
      <c r="MFL206" s="973"/>
      <c r="MFM206" s="973"/>
      <c r="MFN206" s="973"/>
      <c r="MFO206" s="973"/>
      <c r="MFP206" s="973"/>
      <c r="MFQ206" s="973"/>
      <c r="MFR206" s="973"/>
      <c r="MFS206" s="973"/>
      <c r="MFT206" s="973"/>
      <c r="MFU206" s="973"/>
      <c r="MFV206" s="973"/>
      <c r="MFW206" s="973"/>
      <c r="MFX206" s="973"/>
      <c r="MFY206" s="973"/>
      <c r="MFZ206" s="973"/>
      <c r="MGA206" s="973"/>
      <c r="MGB206" s="973"/>
      <c r="MGC206" s="973"/>
      <c r="MGD206" s="973"/>
      <c r="MGE206" s="973"/>
      <c r="MGF206" s="973"/>
      <c r="MGG206" s="973"/>
      <c r="MGH206" s="973"/>
      <c r="MGI206" s="973"/>
      <c r="MGJ206" s="973"/>
      <c r="MGK206" s="973"/>
      <c r="MGL206" s="973"/>
      <c r="MGM206" s="973"/>
      <c r="MGN206" s="973"/>
      <c r="MGO206" s="973"/>
      <c r="MGP206" s="973"/>
      <c r="MGQ206" s="973"/>
      <c r="MGR206" s="973"/>
      <c r="MGS206" s="973"/>
      <c r="MGT206" s="973"/>
      <c r="MGU206" s="973"/>
      <c r="MGV206" s="973"/>
      <c r="MGW206" s="973"/>
      <c r="MGX206" s="973"/>
      <c r="MGY206" s="973"/>
      <c r="MGZ206" s="973"/>
      <c r="MHA206" s="973"/>
      <c r="MHB206" s="973"/>
      <c r="MHC206" s="973"/>
      <c r="MHD206" s="973"/>
      <c r="MHE206" s="973"/>
      <c r="MHF206" s="973"/>
      <c r="MHG206" s="973"/>
      <c r="MHH206" s="973"/>
      <c r="MHI206" s="973"/>
      <c r="MHJ206" s="973"/>
      <c r="MHK206" s="973"/>
      <c r="MHL206" s="973"/>
      <c r="MHM206" s="973"/>
      <c r="MHN206" s="973"/>
      <c r="MHO206" s="973"/>
      <c r="MHP206" s="973"/>
      <c r="MHQ206" s="973"/>
      <c r="MHR206" s="973"/>
      <c r="MHS206" s="973"/>
      <c r="MHT206" s="973"/>
      <c r="MHU206" s="973"/>
      <c r="MHV206" s="973"/>
      <c r="MHW206" s="973"/>
      <c r="MHX206" s="973"/>
      <c r="MHY206" s="973"/>
      <c r="MHZ206" s="973"/>
      <c r="MIA206" s="973"/>
      <c r="MIB206" s="973"/>
      <c r="MIC206" s="973"/>
      <c r="MID206" s="973"/>
      <c r="MIE206" s="973"/>
      <c r="MIF206" s="973"/>
      <c r="MIG206" s="973"/>
      <c r="MIH206" s="973"/>
      <c r="MII206" s="973"/>
      <c r="MIJ206" s="973"/>
      <c r="MIK206" s="973"/>
      <c r="MIL206" s="973"/>
      <c r="MIM206" s="973"/>
      <c r="MIN206" s="973"/>
      <c r="MIO206" s="973"/>
      <c r="MIP206" s="973"/>
      <c r="MIQ206" s="973"/>
      <c r="MIR206" s="973"/>
      <c r="MIS206" s="973"/>
      <c r="MIT206" s="973"/>
      <c r="MIU206" s="973"/>
      <c r="MIV206" s="973"/>
      <c r="MIW206" s="973"/>
      <c r="MIX206" s="973"/>
      <c r="MIY206" s="973"/>
      <c r="MIZ206" s="973"/>
      <c r="MJA206" s="973"/>
      <c r="MJB206" s="973"/>
      <c r="MJC206" s="973"/>
      <c r="MJD206" s="973"/>
      <c r="MJE206" s="973"/>
      <c r="MJF206" s="973"/>
      <c r="MJG206" s="973"/>
      <c r="MJH206" s="973"/>
      <c r="MJI206" s="973"/>
      <c r="MJJ206" s="973"/>
      <c r="MJK206" s="973"/>
      <c r="MJL206" s="973"/>
      <c r="MJM206" s="973"/>
      <c r="MJN206" s="973"/>
      <c r="MJO206" s="973"/>
      <c r="MJP206" s="973"/>
      <c r="MJQ206" s="973"/>
      <c r="MJR206" s="973"/>
      <c r="MJS206" s="973"/>
      <c r="MJT206" s="973"/>
      <c r="MJU206" s="973"/>
      <c r="MJV206" s="973"/>
      <c r="MJW206" s="973"/>
      <c r="MJX206" s="973"/>
      <c r="MJY206" s="973"/>
      <c r="MJZ206" s="973"/>
      <c r="MKA206" s="973"/>
      <c r="MKB206" s="973"/>
      <c r="MKC206" s="973"/>
      <c r="MKD206" s="973"/>
      <c r="MKE206" s="973"/>
      <c r="MKF206" s="973"/>
      <c r="MKG206" s="973"/>
      <c r="MKH206" s="973"/>
      <c r="MKI206" s="973"/>
      <c r="MKJ206" s="973"/>
      <c r="MKK206" s="973"/>
      <c r="MKL206" s="973"/>
      <c r="MKM206" s="973"/>
      <c r="MKN206" s="973"/>
      <c r="MKO206" s="973"/>
      <c r="MKP206" s="973"/>
      <c r="MKQ206" s="973"/>
      <c r="MKR206" s="973"/>
      <c r="MKS206" s="973"/>
      <c r="MKT206" s="973"/>
      <c r="MKU206" s="973"/>
      <c r="MKV206" s="973"/>
      <c r="MKW206" s="973"/>
      <c r="MKX206" s="973"/>
      <c r="MKY206" s="973"/>
      <c r="MKZ206" s="973"/>
      <c r="MLA206" s="973"/>
      <c r="MLB206" s="973"/>
      <c r="MLC206" s="973"/>
      <c r="MLD206" s="973"/>
      <c r="MLE206" s="973"/>
      <c r="MLF206" s="973"/>
      <c r="MLG206" s="973"/>
      <c r="MLH206" s="973"/>
      <c r="MLI206" s="973"/>
      <c r="MLJ206" s="973"/>
      <c r="MLK206" s="973"/>
      <c r="MLL206" s="973"/>
      <c r="MLM206" s="973"/>
      <c r="MLN206" s="973"/>
      <c r="MLO206" s="973"/>
      <c r="MLP206" s="973"/>
      <c r="MLQ206" s="973"/>
      <c r="MLR206" s="973"/>
      <c r="MLS206" s="973"/>
      <c r="MLT206" s="973"/>
      <c r="MLU206" s="973"/>
      <c r="MLV206" s="973"/>
      <c r="MLW206" s="973"/>
      <c r="MLX206" s="973"/>
      <c r="MLY206" s="973"/>
      <c r="MLZ206" s="973"/>
      <c r="MMA206" s="973"/>
      <c r="MMB206" s="973"/>
      <c r="MMC206" s="973"/>
      <c r="MMD206" s="973"/>
      <c r="MME206" s="973"/>
      <c r="MMF206" s="973"/>
      <c r="MMG206" s="973"/>
      <c r="MMH206" s="973"/>
      <c r="MMI206" s="973"/>
      <c r="MMJ206" s="973"/>
      <c r="MMK206" s="973"/>
      <c r="MML206" s="973"/>
      <c r="MMM206" s="973"/>
      <c r="MMN206" s="973"/>
      <c r="MMO206" s="973"/>
      <c r="MMP206" s="973"/>
      <c r="MMQ206" s="973"/>
      <c r="MMR206" s="973"/>
      <c r="MMS206" s="973"/>
      <c r="MMT206" s="973"/>
      <c r="MMU206" s="973"/>
      <c r="MMV206" s="973"/>
      <c r="MMW206" s="973"/>
      <c r="MMX206" s="973"/>
      <c r="MMY206" s="973"/>
      <c r="MMZ206" s="973"/>
      <c r="MNA206" s="973"/>
      <c r="MNB206" s="973"/>
      <c r="MNC206" s="973"/>
      <c r="MND206" s="973"/>
      <c r="MNE206" s="973"/>
      <c r="MNF206" s="973"/>
      <c r="MNG206" s="973"/>
      <c r="MNH206" s="973"/>
      <c r="MNI206" s="973"/>
      <c r="MNJ206" s="973"/>
      <c r="MNK206" s="973"/>
      <c r="MNL206" s="973"/>
      <c r="MNM206" s="973"/>
      <c r="MNN206" s="973"/>
      <c r="MNO206" s="973"/>
      <c r="MNP206" s="973"/>
      <c r="MNQ206" s="973"/>
      <c r="MNR206" s="973"/>
      <c r="MNS206" s="973"/>
      <c r="MNT206" s="973"/>
      <c r="MNU206" s="973"/>
      <c r="MNV206" s="973"/>
      <c r="MNW206" s="973"/>
      <c r="MNX206" s="973"/>
      <c r="MNY206" s="973"/>
      <c r="MNZ206" s="973"/>
      <c r="MOA206" s="973"/>
      <c r="MOB206" s="973"/>
      <c r="MOC206" s="973"/>
      <c r="MOD206" s="973"/>
      <c r="MOE206" s="973"/>
      <c r="MOF206" s="973"/>
      <c r="MOG206" s="973"/>
      <c r="MOH206" s="973"/>
      <c r="MOI206" s="973"/>
      <c r="MOJ206" s="973"/>
      <c r="MOK206" s="973"/>
      <c r="MOL206" s="973"/>
      <c r="MOM206" s="973"/>
      <c r="MON206" s="973"/>
      <c r="MOO206" s="973"/>
      <c r="MOP206" s="973"/>
      <c r="MOQ206" s="973"/>
      <c r="MOR206" s="973"/>
      <c r="MOS206" s="973"/>
      <c r="MOT206" s="973"/>
      <c r="MOU206" s="973"/>
      <c r="MOV206" s="973"/>
      <c r="MOW206" s="973"/>
      <c r="MOX206" s="973"/>
      <c r="MOY206" s="973"/>
      <c r="MOZ206" s="973"/>
      <c r="MPA206" s="973"/>
      <c r="MPB206" s="973"/>
      <c r="MPC206" s="973"/>
      <c r="MPD206" s="973"/>
      <c r="MPE206" s="973"/>
      <c r="MPF206" s="973"/>
      <c r="MPG206" s="973"/>
      <c r="MPH206" s="973"/>
      <c r="MPI206" s="973"/>
      <c r="MPJ206" s="973"/>
      <c r="MPK206" s="973"/>
      <c r="MPL206" s="973"/>
      <c r="MPM206" s="973"/>
      <c r="MPN206" s="973"/>
      <c r="MPO206" s="973"/>
      <c r="MPP206" s="973"/>
      <c r="MPQ206" s="973"/>
      <c r="MPR206" s="973"/>
      <c r="MPS206" s="973"/>
      <c r="MPT206" s="973"/>
      <c r="MPU206" s="973"/>
      <c r="MPV206" s="973"/>
      <c r="MPW206" s="973"/>
      <c r="MPX206" s="973"/>
      <c r="MPY206" s="973"/>
      <c r="MPZ206" s="973"/>
      <c r="MQA206" s="973"/>
      <c r="MQB206" s="973"/>
      <c r="MQC206" s="973"/>
      <c r="MQD206" s="973"/>
      <c r="MQE206" s="973"/>
      <c r="MQF206" s="973"/>
      <c r="MQG206" s="973"/>
      <c r="MQH206" s="973"/>
      <c r="MQI206" s="973"/>
      <c r="MQJ206" s="973"/>
      <c r="MQK206" s="973"/>
      <c r="MQL206" s="973"/>
      <c r="MQM206" s="973"/>
      <c r="MQN206" s="973"/>
      <c r="MQO206" s="973"/>
      <c r="MQP206" s="973"/>
      <c r="MQQ206" s="973"/>
      <c r="MQR206" s="973"/>
      <c r="MQS206" s="973"/>
      <c r="MQT206" s="973"/>
      <c r="MQU206" s="973"/>
      <c r="MQV206" s="973"/>
      <c r="MQW206" s="973"/>
      <c r="MQX206" s="973"/>
      <c r="MQY206" s="973"/>
      <c r="MQZ206" s="973"/>
      <c r="MRA206" s="973"/>
      <c r="MRB206" s="973"/>
      <c r="MRC206" s="973"/>
      <c r="MRD206" s="973"/>
      <c r="MRE206" s="973"/>
      <c r="MRF206" s="973"/>
      <c r="MRG206" s="973"/>
      <c r="MRH206" s="973"/>
      <c r="MRI206" s="973"/>
      <c r="MRJ206" s="973"/>
      <c r="MRK206" s="973"/>
      <c r="MRL206" s="973"/>
      <c r="MRM206" s="973"/>
      <c r="MRN206" s="973"/>
      <c r="MRO206" s="973"/>
      <c r="MRP206" s="973"/>
      <c r="MRQ206" s="973"/>
      <c r="MRR206" s="973"/>
      <c r="MRS206" s="973"/>
      <c r="MRT206" s="973"/>
      <c r="MRU206" s="973"/>
      <c r="MRV206" s="973"/>
      <c r="MRW206" s="973"/>
      <c r="MRX206" s="973"/>
      <c r="MRY206" s="973"/>
      <c r="MRZ206" s="973"/>
      <c r="MSA206" s="973"/>
      <c r="MSB206" s="973"/>
      <c r="MSC206" s="973"/>
      <c r="MSD206" s="973"/>
      <c r="MSE206" s="973"/>
      <c r="MSF206" s="973"/>
      <c r="MSG206" s="973"/>
      <c r="MSH206" s="973"/>
      <c r="MSI206" s="973"/>
      <c r="MSJ206" s="973"/>
      <c r="MSK206" s="973"/>
      <c r="MSL206" s="973"/>
      <c r="MSM206" s="973"/>
      <c r="MSN206" s="973"/>
      <c r="MSO206" s="973"/>
      <c r="MSP206" s="973"/>
      <c r="MSQ206" s="973"/>
      <c r="MSR206" s="973"/>
      <c r="MSS206" s="973"/>
      <c r="MST206" s="973"/>
      <c r="MSU206" s="973"/>
      <c r="MSV206" s="973"/>
      <c r="MSW206" s="973"/>
      <c r="MSX206" s="973"/>
      <c r="MSY206" s="973"/>
      <c r="MSZ206" s="973"/>
      <c r="MTA206" s="973"/>
      <c r="MTB206" s="973"/>
      <c r="MTC206" s="973"/>
      <c r="MTD206" s="973"/>
      <c r="MTE206" s="973"/>
      <c r="MTF206" s="973"/>
      <c r="MTG206" s="973"/>
      <c r="MTH206" s="973"/>
      <c r="MTI206" s="973"/>
      <c r="MTJ206" s="973"/>
      <c r="MTK206" s="973"/>
      <c r="MTL206" s="973"/>
      <c r="MTM206" s="973"/>
      <c r="MTN206" s="973"/>
      <c r="MTO206" s="973"/>
      <c r="MTP206" s="973"/>
      <c r="MTQ206" s="973"/>
      <c r="MTR206" s="973"/>
      <c r="MTS206" s="973"/>
      <c r="MTT206" s="973"/>
      <c r="MTU206" s="973"/>
      <c r="MTV206" s="973"/>
      <c r="MTW206" s="973"/>
      <c r="MTX206" s="973"/>
      <c r="MTY206" s="973"/>
      <c r="MTZ206" s="973"/>
      <c r="MUA206" s="973"/>
      <c r="MUB206" s="973"/>
      <c r="MUC206" s="973"/>
      <c r="MUD206" s="973"/>
      <c r="MUE206" s="973"/>
      <c r="MUF206" s="973"/>
      <c r="MUG206" s="973"/>
      <c r="MUH206" s="973"/>
      <c r="MUI206" s="973"/>
      <c r="MUJ206" s="973"/>
      <c r="MUK206" s="973"/>
      <c r="MUL206" s="973"/>
      <c r="MUM206" s="973"/>
      <c r="MUN206" s="973"/>
      <c r="MUO206" s="973"/>
      <c r="MUP206" s="973"/>
      <c r="MUQ206" s="973"/>
      <c r="MUR206" s="973"/>
      <c r="MUS206" s="973"/>
      <c r="MUT206" s="973"/>
      <c r="MUU206" s="973"/>
      <c r="MUV206" s="973"/>
      <c r="MUW206" s="973"/>
      <c r="MUX206" s="973"/>
      <c r="MUY206" s="973"/>
      <c r="MUZ206" s="973"/>
      <c r="MVA206" s="973"/>
      <c r="MVB206" s="973"/>
      <c r="MVC206" s="973"/>
      <c r="MVD206" s="973"/>
      <c r="MVE206" s="973"/>
      <c r="MVF206" s="973"/>
      <c r="MVG206" s="973"/>
      <c r="MVH206" s="973"/>
      <c r="MVI206" s="973"/>
      <c r="MVJ206" s="973"/>
      <c r="MVK206" s="973"/>
      <c r="MVL206" s="973"/>
      <c r="MVM206" s="973"/>
      <c r="MVN206" s="973"/>
      <c r="MVO206" s="973"/>
      <c r="MVP206" s="973"/>
      <c r="MVQ206" s="973"/>
      <c r="MVR206" s="973"/>
      <c r="MVS206" s="973"/>
      <c r="MVT206" s="973"/>
      <c r="MVU206" s="973"/>
      <c r="MVV206" s="973"/>
      <c r="MVW206" s="973"/>
      <c r="MVX206" s="973"/>
      <c r="MVY206" s="973"/>
      <c r="MVZ206" s="973"/>
      <c r="MWA206" s="973"/>
      <c r="MWB206" s="973"/>
      <c r="MWC206" s="973"/>
      <c r="MWD206" s="973"/>
      <c r="MWE206" s="973"/>
      <c r="MWF206" s="973"/>
      <c r="MWG206" s="973"/>
      <c r="MWH206" s="973"/>
      <c r="MWI206" s="973"/>
      <c r="MWJ206" s="973"/>
      <c r="MWK206" s="973"/>
      <c r="MWL206" s="973"/>
      <c r="MWM206" s="973"/>
      <c r="MWN206" s="973"/>
      <c r="MWO206" s="973"/>
      <c r="MWP206" s="973"/>
      <c r="MWQ206" s="973"/>
      <c r="MWR206" s="973"/>
      <c r="MWS206" s="973"/>
      <c r="MWT206" s="973"/>
      <c r="MWU206" s="973"/>
      <c r="MWV206" s="973"/>
      <c r="MWW206" s="973"/>
      <c r="MWX206" s="973"/>
      <c r="MWY206" s="973"/>
      <c r="MWZ206" s="973"/>
      <c r="MXA206" s="973"/>
      <c r="MXB206" s="973"/>
      <c r="MXC206" s="973"/>
      <c r="MXD206" s="973"/>
      <c r="MXE206" s="973"/>
      <c r="MXF206" s="973"/>
      <c r="MXG206" s="973"/>
      <c r="MXH206" s="973"/>
      <c r="MXI206" s="973"/>
      <c r="MXJ206" s="973"/>
      <c r="MXK206" s="973"/>
      <c r="MXL206" s="973"/>
      <c r="MXM206" s="973"/>
      <c r="MXN206" s="973"/>
      <c r="MXO206" s="973"/>
      <c r="MXP206" s="973"/>
      <c r="MXQ206" s="973"/>
      <c r="MXR206" s="973"/>
      <c r="MXS206" s="973"/>
      <c r="MXT206" s="973"/>
      <c r="MXU206" s="973"/>
      <c r="MXV206" s="973"/>
      <c r="MXW206" s="973"/>
      <c r="MXX206" s="973"/>
      <c r="MXY206" s="973"/>
      <c r="MXZ206" s="973"/>
      <c r="MYA206" s="973"/>
      <c r="MYB206" s="973"/>
      <c r="MYC206" s="973"/>
      <c r="MYD206" s="973"/>
      <c r="MYE206" s="973"/>
      <c r="MYF206" s="973"/>
      <c r="MYG206" s="973"/>
      <c r="MYH206" s="973"/>
      <c r="MYI206" s="973"/>
      <c r="MYJ206" s="973"/>
      <c r="MYK206" s="973"/>
      <c r="MYL206" s="973"/>
      <c r="MYM206" s="973"/>
      <c r="MYN206" s="973"/>
      <c r="MYO206" s="973"/>
      <c r="MYP206" s="973"/>
      <c r="MYQ206" s="973"/>
      <c r="MYR206" s="973"/>
      <c r="MYS206" s="973"/>
      <c r="MYT206" s="973"/>
      <c r="MYU206" s="973"/>
      <c r="MYV206" s="973"/>
      <c r="MYW206" s="973"/>
      <c r="MYX206" s="973"/>
      <c r="MYY206" s="973"/>
      <c r="MYZ206" s="973"/>
      <c r="MZA206" s="973"/>
      <c r="MZB206" s="973"/>
      <c r="MZC206" s="973"/>
      <c r="MZD206" s="973"/>
      <c r="MZE206" s="973"/>
      <c r="MZF206" s="973"/>
      <c r="MZG206" s="973"/>
      <c r="MZH206" s="973"/>
      <c r="MZI206" s="973"/>
      <c r="MZJ206" s="973"/>
      <c r="MZK206" s="973"/>
      <c r="MZL206" s="973"/>
      <c r="MZM206" s="973"/>
      <c r="MZN206" s="973"/>
      <c r="MZO206" s="973"/>
      <c r="MZP206" s="973"/>
      <c r="MZQ206" s="973"/>
      <c r="MZR206" s="973"/>
      <c r="MZS206" s="973"/>
      <c r="MZT206" s="973"/>
      <c r="MZU206" s="973"/>
      <c r="MZV206" s="973"/>
      <c r="MZW206" s="973"/>
      <c r="MZX206" s="973"/>
      <c r="MZY206" s="973"/>
      <c r="MZZ206" s="973"/>
      <c r="NAA206" s="973"/>
      <c r="NAB206" s="973"/>
      <c r="NAC206" s="973"/>
      <c r="NAD206" s="973"/>
      <c r="NAE206" s="973"/>
      <c r="NAF206" s="973"/>
      <c r="NAG206" s="973"/>
      <c r="NAH206" s="973"/>
      <c r="NAI206" s="973"/>
      <c r="NAJ206" s="973"/>
      <c r="NAK206" s="973"/>
      <c r="NAL206" s="973"/>
      <c r="NAM206" s="973"/>
      <c r="NAN206" s="973"/>
      <c r="NAO206" s="973"/>
      <c r="NAP206" s="973"/>
      <c r="NAQ206" s="973"/>
      <c r="NAR206" s="973"/>
      <c r="NAS206" s="973"/>
      <c r="NAT206" s="973"/>
      <c r="NAU206" s="973"/>
      <c r="NAV206" s="973"/>
      <c r="NAW206" s="973"/>
      <c r="NAX206" s="973"/>
      <c r="NAY206" s="973"/>
      <c r="NAZ206" s="973"/>
      <c r="NBA206" s="973"/>
      <c r="NBB206" s="973"/>
      <c r="NBC206" s="973"/>
      <c r="NBD206" s="973"/>
      <c r="NBE206" s="973"/>
      <c r="NBF206" s="973"/>
      <c r="NBG206" s="973"/>
      <c r="NBH206" s="973"/>
      <c r="NBI206" s="973"/>
      <c r="NBJ206" s="973"/>
      <c r="NBK206" s="973"/>
      <c r="NBL206" s="973"/>
      <c r="NBM206" s="973"/>
      <c r="NBN206" s="973"/>
      <c r="NBO206" s="973"/>
      <c r="NBP206" s="973"/>
      <c r="NBQ206" s="973"/>
      <c r="NBR206" s="973"/>
      <c r="NBS206" s="973"/>
      <c r="NBT206" s="973"/>
      <c r="NBU206" s="973"/>
      <c r="NBV206" s="973"/>
      <c r="NBW206" s="973"/>
      <c r="NBX206" s="973"/>
      <c r="NBY206" s="973"/>
      <c r="NBZ206" s="973"/>
      <c r="NCA206" s="973"/>
      <c r="NCB206" s="973"/>
      <c r="NCC206" s="973"/>
      <c r="NCD206" s="973"/>
      <c r="NCE206" s="973"/>
      <c r="NCF206" s="973"/>
      <c r="NCG206" s="973"/>
      <c r="NCH206" s="973"/>
      <c r="NCI206" s="973"/>
      <c r="NCJ206" s="973"/>
      <c r="NCK206" s="973"/>
      <c r="NCL206" s="973"/>
      <c r="NCM206" s="973"/>
      <c r="NCN206" s="973"/>
      <c r="NCO206" s="973"/>
      <c r="NCP206" s="973"/>
      <c r="NCQ206" s="973"/>
      <c r="NCR206" s="973"/>
      <c r="NCS206" s="973"/>
      <c r="NCT206" s="973"/>
      <c r="NCU206" s="973"/>
      <c r="NCV206" s="973"/>
      <c r="NCW206" s="973"/>
      <c r="NCX206" s="973"/>
      <c r="NCY206" s="973"/>
      <c r="NCZ206" s="973"/>
      <c r="NDA206" s="973"/>
      <c r="NDB206" s="973"/>
      <c r="NDC206" s="973"/>
      <c r="NDD206" s="973"/>
      <c r="NDE206" s="973"/>
      <c r="NDF206" s="973"/>
      <c r="NDG206" s="973"/>
      <c r="NDH206" s="973"/>
      <c r="NDI206" s="973"/>
      <c r="NDJ206" s="973"/>
      <c r="NDK206" s="973"/>
      <c r="NDL206" s="973"/>
      <c r="NDM206" s="973"/>
      <c r="NDN206" s="973"/>
      <c r="NDO206" s="973"/>
      <c r="NDP206" s="973"/>
      <c r="NDQ206" s="973"/>
      <c r="NDR206" s="973"/>
      <c r="NDS206" s="973"/>
      <c r="NDT206" s="973"/>
      <c r="NDU206" s="973"/>
      <c r="NDV206" s="973"/>
      <c r="NDW206" s="973"/>
      <c r="NDX206" s="973"/>
      <c r="NDY206" s="973"/>
      <c r="NDZ206" s="973"/>
      <c r="NEA206" s="973"/>
      <c r="NEB206" s="973"/>
      <c r="NEC206" s="973"/>
      <c r="NED206" s="973"/>
      <c r="NEE206" s="973"/>
      <c r="NEF206" s="973"/>
      <c r="NEG206" s="973"/>
      <c r="NEH206" s="973"/>
      <c r="NEI206" s="973"/>
      <c r="NEJ206" s="973"/>
      <c r="NEK206" s="973"/>
      <c r="NEL206" s="973"/>
      <c r="NEM206" s="973"/>
      <c r="NEN206" s="973"/>
      <c r="NEO206" s="973"/>
      <c r="NEP206" s="973"/>
      <c r="NEQ206" s="973"/>
      <c r="NER206" s="973"/>
      <c r="NES206" s="973"/>
      <c r="NET206" s="973"/>
      <c r="NEU206" s="973"/>
      <c r="NEV206" s="973"/>
      <c r="NEW206" s="973"/>
      <c r="NEX206" s="973"/>
      <c r="NEY206" s="973"/>
      <c r="NEZ206" s="973"/>
      <c r="NFA206" s="973"/>
      <c r="NFB206" s="973"/>
      <c r="NFC206" s="973"/>
      <c r="NFD206" s="973"/>
      <c r="NFE206" s="973"/>
      <c r="NFF206" s="973"/>
      <c r="NFG206" s="973"/>
      <c r="NFH206" s="973"/>
      <c r="NFI206" s="973"/>
      <c r="NFJ206" s="973"/>
      <c r="NFK206" s="973"/>
      <c r="NFL206" s="973"/>
      <c r="NFM206" s="973"/>
      <c r="NFN206" s="973"/>
      <c r="NFO206" s="973"/>
      <c r="NFP206" s="973"/>
      <c r="NFQ206" s="973"/>
      <c r="NFR206" s="973"/>
      <c r="NFS206" s="973"/>
      <c r="NFT206" s="973"/>
      <c r="NFU206" s="973"/>
      <c r="NFV206" s="973"/>
      <c r="NFW206" s="973"/>
      <c r="NFX206" s="973"/>
      <c r="NFY206" s="973"/>
      <c r="NFZ206" s="973"/>
      <c r="NGA206" s="973"/>
      <c r="NGB206" s="973"/>
      <c r="NGC206" s="973"/>
      <c r="NGD206" s="973"/>
      <c r="NGE206" s="973"/>
      <c r="NGF206" s="973"/>
      <c r="NGG206" s="973"/>
      <c r="NGH206" s="973"/>
      <c r="NGI206" s="973"/>
      <c r="NGJ206" s="973"/>
      <c r="NGK206" s="973"/>
      <c r="NGL206" s="973"/>
      <c r="NGM206" s="973"/>
      <c r="NGN206" s="973"/>
      <c r="NGO206" s="973"/>
      <c r="NGP206" s="973"/>
      <c r="NGQ206" s="973"/>
      <c r="NGR206" s="973"/>
      <c r="NGS206" s="973"/>
      <c r="NGT206" s="973"/>
      <c r="NGU206" s="973"/>
      <c r="NGV206" s="973"/>
      <c r="NGW206" s="973"/>
      <c r="NGX206" s="973"/>
      <c r="NGY206" s="973"/>
      <c r="NGZ206" s="973"/>
      <c r="NHA206" s="973"/>
      <c r="NHB206" s="973"/>
      <c r="NHC206" s="973"/>
      <c r="NHD206" s="973"/>
      <c r="NHE206" s="973"/>
      <c r="NHF206" s="973"/>
      <c r="NHG206" s="973"/>
      <c r="NHH206" s="973"/>
      <c r="NHI206" s="973"/>
      <c r="NHJ206" s="973"/>
      <c r="NHK206" s="973"/>
      <c r="NHL206" s="973"/>
      <c r="NHM206" s="973"/>
      <c r="NHN206" s="973"/>
      <c r="NHO206" s="973"/>
      <c r="NHP206" s="973"/>
      <c r="NHQ206" s="973"/>
      <c r="NHR206" s="973"/>
      <c r="NHS206" s="973"/>
      <c r="NHT206" s="973"/>
      <c r="NHU206" s="973"/>
      <c r="NHV206" s="973"/>
      <c r="NHW206" s="973"/>
      <c r="NHX206" s="973"/>
      <c r="NHY206" s="973"/>
      <c r="NHZ206" s="973"/>
      <c r="NIA206" s="973"/>
      <c r="NIB206" s="973"/>
      <c r="NIC206" s="973"/>
      <c r="NID206" s="973"/>
      <c r="NIE206" s="973"/>
      <c r="NIF206" s="973"/>
      <c r="NIG206" s="973"/>
      <c r="NIH206" s="973"/>
      <c r="NII206" s="973"/>
      <c r="NIJ206" s="973"/>
      <c r="NIK206" s="973"/>
      <c r="NIL206" s="973"/>
      <c r="NIM206" s="973"/>
      <c r="NIN206" s="973"/>
      <c r="NIO206" s="973"/>
      <c r="NIP206" s="973"/>
      <c r="NIQ206" s="973"/>
      <c r="NIR206" s="973"/>
      <c r="NIS206" s="973"/>
      <c r="NIT206" s="973"/>
      <c r="NIU206" s="973"/>
      <c r="NIV206" s="973"/>
      <c r="NIW206" s="973"/>
      <c r="NIX206" s="973"/>
      <c r="NIY206" s="973"/>
      <c r="NIZ206" s="973"/>
      <c r="NJA206" s="973"/>
      <c r="NJB206" s="973"/>
      <c r="NJC206" s="973"/>
      <c r="NJD206" s="973"/>
      <c r="NJE206" s="973"/>
      <c r="NJF206" s="973"/>
      <c r="NJG206" s="973"/>
      <c r="NJH206" s="973"/>
      <c r="NJI206" s="973"/>
      <c r="NJJ206" s="973"/>
      <c r="NJK206" s="973"/>
      <c r="NJL206" s="973"/>
      <c r="NJM206" s="973"/>
      <c r="NJN206" s="973"/>
      <c r="NJO206" s="973"/>
      <c r="NJP206" s="973"/>
      <c r="NJQ206" s="973"/>
      <c r="NJR206" s="973"/>
      <c r="NJS206" s="973"/>
      <c r="NJT206" s="973"/>
      <c r="NJU206" s="973"/>
      <c r="NJV206" s="973"/>
      <c r="NJW206" s="973"/>
      <c r="NJX206" s="973"/>
      <c r="NJY206" s="973"/>
      <c r="NJZ206" s="973"/>
      <c r="NKA206" s="973"/>
      <c r="NKB206" s="973"/>
      <c r="NKC206" s="973"/>
      <c r="NKD206" s="973"/>
      <c r="NKE206" s="973"/>
      <c r="NKF206" s="973"/>
      <c r="NKG206" s="973"/>
      <c r="NKH206" s="973"/>
      <c r="NKI206" s="973"/>
      <c r="NKJ206" s="973"/>
      <c r="NKK206" s="973"/>
      <c r="NKL206" s="973"/>
      <c r="NKM206" s="973"/>
      <c r="NKN206" s="973"/>
      <c r="NKO206" s="973"/>
      <c r="NKP206" s="973"/>
      <c r="NKQ206" s="973"/>
      <c r="NKR206" s="973"/>
      <c r="NKS206" s="973"/>
      <c r="NKT206" s="973"/>
      <c r="NKU206" s="973"/>
      <c r="NKV206" s="973"/>
      <c r="NKW206" s="973"/>
      <c r="NKX206" s="973"/>
      <c r="NKY206" s="973"/>
      <c r="NKZ206" s="973"/>
      <c r="NLA206" s="973"/>
      <c r="NLB206" s="973"/>
      <c r="NLC206" s="973"/>
      <c r="NLD206" s="973"/>
      <c r="NLE206" s="973"/>
      <c r="NLF206" s="973"/>
      <c r="NLG206" s="973"/>
      <c r="NLH206" s="973"/>
      <c r="NLI206" s="973"/>
      <c r="NLJ206" s="973"/>
      <c r="NLK206" s="973"/>
      <c r="NLL206" s="973"/>
      <c r="NLM206" s="973"/>
      <c r="NLN206" s="973"/>
      <c r="NLO206" s="973"/>
      <c r="NLP206" s="973"/>
      <c r="NLQ206" s="973"/>
      <c r="NLR206" s="973"/>
      <c r="NLS206" s="973"/>
      <c r="NLT206" s="973"/>
      <c r="NLU206" s="973"/>
      <c r="NLV206" s="973"/>
      <c r="NLW206" s="973"/>
      <c r="NLX206" s="973"/>
      <c r="NLY206" s="973"/>
      <c r="NLZ206" s="973"/>
      <c r="NMA206" s="973"/>
      <c r="NMB206" s="973"/>
      <c r="NMC206" s="973"/>
      <c r="NMD206" s="973"/>
      <c r="NME206" s="973"/>
      <c r="NMF206" s="973"/>
      <c r="NMG206" s="973"/>
      <c r="NMH206" s="973"/>
      <c r="NMI206" s="973"/>
      <c r="NMJ206" s="973"/>
      <c r="NMK206" s="973"/>
      <c r="NML206" s="973"/>
      <c r="NMM206" s="973"/>
      <c r="NMN206" s="973"/>
      <c r="NMO206" s="973"/>
      <c r="NMP206" s="973"/>
      <c r="NMQ206" s="973"/>
      <c r="NMR206" s="973"/>
      <c r="NMS206" s="973"/>
      <c r="NMT206" s="973"/>
      <c r="NMU206" s="973"/>
      <c r="NMV206" s="973"/>
      <c r="NMW206" s="973"/>
      <c r="NMX206" s="973"/>
      <c r="NMY206" s="973"/>
      <c r="NMZ206" s="973"/>
      <c r="NNA206" s="973"/>
      <c r="NNB206" s="973"/>
      <c r="NNC206" s="973"/>
      <c r="NND206" s="973"/>
      <c r="NNE206" s="973"/>
      <c r="NNF206" s="973"/>
      <c r="NNG206" s="973"/>
      <c r="NNH206" s="973"/>
      <c r="NNI206" s="973"/>
      <c r="NNJ206" s="973"/>
      <c r="NNK206" s="973"/>
      <c r="NNL206" s="973"/>
      <c r="NNM206" s="973"/>
      <c r="NNN206" s="973"/>
      <c r="NNO206" s="973"/>
      <c r="NNP206" s="973"/>
      <c r="NNQ206" s="973"/>
      <c r="NNR206" s="973"/>
      <c r="NNS206" s="973"/>
      <c r="NNT206" s="973"/>
      <c r="NNU206" s="973"/>
      <c r="NNV206" s="973"/>
      <c r="NNW206" s="973"/>
      <c r="NNX206" s="973"/>
      <c r="NNY206" s="973"/>
      <c r="NNZ206" s="973"/>
      <c r="NOA206" s="973"/>
      <c r="NOB206" s="973"/>
      <c r="NOC206" s="973"/>
      <c r="NOD206" s="973"/>
      <c r="NOE206" s="973"/>
      <c r="NOF206" s="973"/>
      <c r="NOG206" s="973"/>
      <c r="NOH206" s="973"/>
      <c r="NOI206" s="973"/>
      <c r="NOJ206" s="973"/>
      <c r="NOK206" s="973"/>
      <c r="NOL206" s="973"/>
      <c r="NOM206" s="973"/>
      <c r="NON206" s="973"/>
      <c r="NOO206" s="973"/>
      <c r="NOP206" s="973"/>
      <c r="NOQ206" s="973"/>
      <c r="NOR206" s="973"/>
      <c r="NOS206" s="973"/>
      <c r="NOT206" s="973"/>
      <c r="NOU206" s="973"/>
      <c r="NOV206" s="973"/>
      <c r="NOW206" s="973"/>
      <c r="NOX206" s="973"/>
      <c r="NOY206" s="973"/>
      <c r="NOZ206" s="973"/>
      <c r="NPA206" s="973"/>
      <c r="NPB206" s="973"/>
      <c r="NPC206" s="973"/>
      <c r="NPD206" s="973"/>
      <c r="NPE206" s="973"/>
      <c r="NPF206" s="973"/>
      <c r="NPG206" s="973"/>
      <c r="NPH206" s="973"/>
      <c r="NPI206" s="973"/>
      <c r="NPJ206" s="973"/>
      <c r="NPK206" s="973"/>
      <c r="NPL206" s="973"/>
      <c r="NPM206" s="973"/>
      <c r="NPN206" s="973"/>
      <c r="NPO206" s="973"/>
      <c r="NPP206" s="973"/>
      <c r="NPQ206" s="973"/>
      <c r="NPR206" s="973"/>
      <c r="NPS206" s="973"/>
      <c r="NPT206" s="973"/>
      <c r="NPU206" s="973"/>
      <c r="NPV206" s="973"/>
      <c r="NPW206" s="973"/>
      <c r="NPX206" s="973"/>
      <c r="NPY206" s="973"/>
      <c r="NPZ206" s="973"/>
      <c r="NQA206" s="973"/>
      <c r="NQB206" s="973"/>
      <c r="NQC206" s="973"/>
      <c r="NQD206" s="973"/>
      <c r="NQE206" s="973"/>
      <c r="NQF206" s="973"/>
      <c r="NQG206" s="973"/>
      <c r="NQH206" s="973"/>
      <c r="NQI206" s="973"/>
      <c r="NQJ206" s="973"/>
      <c r="NQK206" s="973"/>
      <c r="NQL206" s="973"/>
      <c r="NQM206" s="973"/>
      <c r="NQN206" s="973"/>
      <c r="NQO206" s="973"/>
      <c r="NQP206" s="973"/>
      <c r="NQQ206" s="973"/>
      <c r="NQR206" s="973"/>
      <c r="NQS206" s="973"/>
      <c r="NQT206" s="973"/>
      <c r="NQU206" s="973"/>
      <c r="NQV206" s="973"/>
      <c r="NQW206" s="973"/>
      <c r="NQX206" s="973"/>
      <c r="NQY206" s="973"/>
      <c r="NQZ206" s="973"/>
      <c r="NRA206" s="973"/>
      <c r="NRB206" s="973"/>
      <c r="NRC206" s="973"/>
      <c r="NRD206" s="973"/>
      <c r="NRE206" s="973"/>
      <c r="NRF206" s="973"/>
      <c r="NRG206" s="973"/>
      <c r="NRH206" s="973"/>
      <c r="NRI206" s="973"/>
      <c r="NRJ206" s="973"/>
      <c r="NRK206" s="973"/>
      <c r="NRL206" s="973"/>
      <c r="NRM206" s="973"/>
      <c r="NRN206" s="973"/>
      <c r="NRO206" s="973"/>
      <c r="NRP206" s="973"/>
      <c r="NRQ206" s="973"/>
      <c r="NRR206" s="973"/>
      <c r="NRS206" s="973"/>
      <c r="NRT206" s="973"/>
      <c r="NRU206" s="973"/>
      <c r="NRV206" s="973"/>
      <c r="NRW206" s="973"/>
      <c r="NRX206" s="973"/>
      <c r="NRY206" s="973"/>
      <c r="NRZ206" s="973"/>
      <c r="NSA206" s="973"/>
      <c r="NSB206" s="973"/>
      <c r="NSC206" s="973"/>
      <c r="NSD206" s="973"/>
      <c r="NSE206" s="973"/>
      <c r="NSF206" s="973"/>
      <c r="NSG206" s="973"/>
      <c r="NSH206" s="973"/>
      <c r="NSI206" s="973"/>
      <c r="NSJ206" s="973"/>
      <c r="NSK206" s="973"/>
      <c r="NSL206" s="973"/>
      <c r="NSM206" s="973"/>
      <c r="NSN206" s="973"/>
      <c r="NSO206" s="973"/>
      <c r="NSP206" s="973"/>
      <c r="NSQ206" s="973"/>
      <c r="NSR206" s="973"/>
      <c r="NSS206" s="973"/>
      <c r="NST206" s="973"/>
      <c r="NSU206" s="973"/>
      <c r="NSV206" s="973"/>
      <c r="NSW206" s="973"/>
      <c r="NSX206" s="973"/>
      <c r="NSY206" s="973"/>
      <c r="NSZ206" s="973"/>
      <c r="NTA206" s="973"/>
      <c r="NTB206" s="973"/>
      <c r="NTC206" s="973"/>
      <c r="NTD206" s="973"/>
      <c r="NTE206" s="973"/>
      <c r="NTF206" s="973"/>
      <c r="NTG206" s="973"/>
      <c r="NTH206" s="973"/>
      <c r="NTI206" s="973"/>
      <c r="NTJ206" s="973"/>
      <c r="NTK206" s="973"/>
      <c r="NTL206" s="973"/>
      <c r="NTM206" s="973"/>
      <c r="NTN206" s="973"/>
      <c r="NTO206" s="973"/>
      <c r="NTP206" s="973"/>
      <c r="NTQ206" s="973"/>
      <c r="NTR206" s="973"/>
      <c r="NTS206" s="973"/>
      <c r="NTT206" s="973"/>
      <c r="NTU206" s="973"/>
      <c r="NTV206" s="973"/>
      <c r="NTW206" s="973"/>
      <c r="NTX206" s="973"/>
      <c r="NTY206" s="973"/>
      <c r="NTZ206" s="973"/>
      <c r="NUA206" s="973"/>
      <c r="NUB206" s="973"/>
      <c r="NUC206" s="973"/>
      <c r="NUD206" s="973"/>
      <c r="NUE206" s="973"/>
      <c r="NUF206" s="973"/>
      <c r="NUG206" s="973"/>
      <c r="NUH206" s="973"/>
      <c r="NUI206" s="973"/>
      <c r="NUJ206" s="973"/>
      <c r="NUK206" s="973"/>
      <c r="NUL206" s="973"/>
      <c r="NUM206" s="973"/>
      <c r="NUN206" s="973"/>
      <c r="NUO206" s="973"/>
      <c r="NUP206" s="973"/>
      <c r="NUQ206" s="973"/>
      <c r="NUR206" s="973"/>
      <c r="NUS206" s="973"/>
      <c r="NUT206" s="973"/>
      <c r="NUU206" s="973"/>
      <c r="NUV206" s="973"/>
      <c r="NUW206" s="973"/>
      <c r="NUX206" s="973"/>
      <c r="NUY206" s="973"/>
      <c r="NUZ206" s="973"/>
      <c r="NVA206" s="973"/>
      <c r="NVB206" s="973"/>
      <c r="NVC206" s="973"/>
      <c r="NVD206" s="973"/>
      <c r="NVE206" s="973"/>
      <c r="NVF206" s="973"/>
      <c r="NVG206" s="973"/>
      <c r="NVH206" s="973"/>
      <c r="NVI206" s="973"/>
      <c r="NVJ206" s="973"/>
      <c r="NVK206" s="973"/>
      <c r="NVL206" s="973"/>
      <c r="NVM206" s="973"/>
      <c r="NVN206" s="973"/>
      <c r="NVO206" s="973"/>
      <c r="NVP206" s="973"/>
      <c r="NVQ206" s="973"/>
      <c r="NVR206" s="973"/>
      <c r="NVS206" s="973"/>
      <c r="NVT206" s="973"/>
      <c r="NVU206" s="973"/>
      <c r="NVV206" s="973"/>
      <c r="NVW206" s="973"/>
      <c r="NVX206" s="973"/>
      <c r="NVY206" s="973"/>
      <c r="NVZ206" s="973"/>
      <c r="NWA206" s="973"/>
      <c r="NWB206" s="973"/>
      <c r="NWC206" s="973"/>
      <c r="NWD206" s="973"/>
      <c r="NWE206" s="973"/>
      <c r="NWF206" s="973"/>
      <c r="NWG206" s="973"/>
      <c r="NWH206" s="973"/>
      <c r="NWI206" s="973"/>
      <c r="NWJ206" s="973"/>
      <c r="NWK206" s="973"/>
      <c r="NWL206" s="973"/>
      <c r="NWM206" s="973"/>
      <c r="NWN206" s="973"/>
      <c r="NWO206" s="973"/>
      <c r="NWP206" s="973"/>
      <c r="NWQ206" s="973"/>
      <c r="NWR206" s="973"/>
      <c r="NWS206" s="973"/>
      <c r="NWT206" s="973"/>
      <c r="NWU206" s="973"/>
      <c r="NWV206" s="973"/>
      <c r="NWW206" s="973"/>
      <c r="NWX206" s="973"/>
      <c r="NWY206" s="973"/>
      <c r="NWZ206" s="973"/>
      <c r="NXA206" s="973"/>
      <c r="NXB206" s="973"/>
      <c r="NXC206" s="973"/>
      <c r="NXD206" s="973"/>
      <c r="NXE206" s="973"/>
      <c r="NXF206" s="973"/>
      <c r="NXG206" s="973"/>
      <c r="NXH206" s="973"/>
      <c r="NXI206" s="973"/>
      <c r="NXJ206" s="973"/>
      <c r="NXK206" s="973"/>
      <c r="NXL206" s="973"/>
      <c r="NXM206" s="973"/>
      <c r="NXN206" s="973"/>
      <c r="NXO206" s="973"/>
      <c r="NXP206" s="973"/>
      <c r="NXQ206" s="973"/>
      <c r="NXR206" s="973"/>
      <c r="NXS206" s="973"/>
      <c r="NXT206" s="973"/>
      <c r="NXU206" s="973"/>
      <c r="NXV206" s="973"/>
      <c r="NXW206" s="973"/>
      <c r="NXX206" s="973"/>
      <c r="NXY206" s="973"/>
      <c r="NXZ206" s="973"/>
      <c r="NYA206" s="973"/>
      <c r="NYB206" s="973"/>
      <c r="NYC206" s="973"/>
      <c r="NYD206" s="973"/>
      <c r="NYE206" s="973"/>
      <c r="NYF206" s="973"/>
      <c r="NYG206" s="973"/>
      <c r="NYH206" s="973"/>
      <c r="NYI206" s="973"/>
      <c r="NYJ206" s="973"/>
      <c r="NYK206" s="973"/>
      <c r="NYL206" s="973"/>
      <c r="NYM206" s="973"/>
      <c r="NYN206" s="973"/>
      <c r="NYO206" s="973"/>
      <c r="NYP206" s="973"/>
      <c r="NYQ206" s="973"/>
      <c r="NYR206" s="973"/>
      <c r="NYS206" s="973"/>
      <c r="NYT206" s="973"/>
      <c r="NYU206" s="973"/>
      <c r="NYV206" s="973"/>
      <c r="NYW206" s="973"/>
      <c r="NYX206" s="973"/>
      <c r="NYY206" s="973"/>
      <c r="NYZ206" s="973"/>
      <c r="NZA206" s="973"/>
      <c r="NZB206" s="973"/>
      <c r="NZC206" s="973"/>
      <c r="NZD206" s="973"/>
      <c r="NZE206" s="973"/>
      <c r="NZF206" s="973"/>
      <c r="NZG206" s="973"/>
      <c r="NZH206" s="973"/>
      <c r="NZI206" s="973"/>
      <c r="NZJ206" s="973"/>
      <c r="NZK206" s="973"/>
      <c r="NZL206" s="973"/>
      <c r="NZM206" s="973"/>
      <c r="NZN206" s="973"/>
      <c r="NZO206" s="973"/>
      <c r="NZP206" s="973"/>
      <c r="NZQ206" s="973"/>
      <c r="NZR206" s="973"/>
      <c r="NZS206" s="973"/>
      <c r="NZT206" s="973"/>
      <c r="NZU206" s="973"/>
      <c r="NZV206" s="973"/>
      <c r="NZW206" s="973"/>
      <c r="NZX206" s="973"/>
      <c r="NZY206" s="973"/>
      <c r="NZZ206" s="973"/>
      <c r="OAA206" s="973"/>
      <c r="OAB206" s="973"/>
      <c r="OAC206" s="973"/>
      <c r="OAD206" s="973"/>
      <c r="OAE206" s="973"/>
      <c r="OAF206" s="973"/>
      <c r="OAG206" s="973"/>
      <c r="OAH206" s="973"/>
      <c r="OAI206" s="973"/>
      <c r="OAJ206" s="973"/>
      <c r="OAK206" s="973"/>
      <c r="OAL206" s="973"/>
      <c r="OAM206" s="973"/>
      <c r="OAN206" s="973"/>
      <c r="OAO206" s="973"/>
      <c r="OAP206" s="973"/>
      <c r="OAQ206" s="973"/>
      <c r="OAR206" s="973"/>
      <c r="OAS206" s="973"/>
      <c r="OAT206" s="973"/>
      <c r="OAU206" s="973"/>
      <c r="OAV206" s="973"/>
      <c r="OAW206" s="973"/>
      <c r="OAX206" s="973"/>
      <c r="OAY206" s="973"/>
      <c r="OAZ206" s="973"/>
      <c r="OBA206" s="973"/>
      <c r="OBB206" s="973"/>
      <c r="OBC206" s="973"/>
      <c r="OBD206" s="973"/>
      <c r="OBE206" s="973"/>
      <c r="OBF206" s="973"/>
      <c r="OBG206" s="973"/>
      <c r="OBH206" s="973"/>
      <c r="OBI206" s="973"/>
      <c r="OBJ206" s="973"/>
      <c r="OBK206" s="973"/>
      <c r="OBL206" s="973"/>
      <c r="OBM206" s="973"/>
      <c r="OBN206" s="973"/>
      <c r="OBO206" s="973"/>
      <c r="OBP206" s="973"/>
      <c r="OBQ206" s="973"/>
      <c r="OBR206" s="973"/>
      <c r="OBS206" s="973"/>
      <c r="OBT206" s="973"/>
      <c r="OBU206" s="973"/>
      <c r="OBV206" s="973"/>
      <c r="OBW206" s="973"/>
      <c r="OBX206" s="973"/>
      <c r="OBY206" s="973"/>
      <c r="OBZ206" s="973"/>
      <c r="OCA206" s="973"/>
      <c r="OCB206" s="973"/>
      <c r="OCC206" s="973"/>
      <c r="OCD206" s="973"/>
      <c r="OCE206" s="973"/>
      <c r="OCF206" s="973"/>
      <c r="OCG206" s="973"/>
      <c r="OCH206" s="973"/>
      <c r="OCI206" s="973"/>
      <c r="OCJ206" s="973"/>
      <c r="OCK206" s="973"/>
      <c r="OCL206" s="973"/>
      <c r="OCM206" s="973"/>
      <c r="OCN206" s="973"/>
      <c r="OCO206" s="973"/>
      <c r="OCP206" s="973"/>
      <c r="OCQ206" s="973"/>
      <c r="OCR206" s="973"/>
      <c r="OCS206" s="973"/>
      <c r="OCT206" s="973"/>
      <c r="OCU206" s="973"/>
      <c r="OCV206" s="973"/>
      <c r="OCW206" s="973"/>
      <c r="OCX206" s="973"/>
      <c r="OCY206" s="973"/>
      <c r="OCZ206" s="973"/>
      <c r="ODA206" s="973"/>
      <c r="ODB206" s="973"/>
      <c r="ODC206" s="973"/>
      <c r="ODD206" s="973"/>
      <c r="ODE206" s="973"/>
      <c r="ODF206" s="973"/>
      <c r="ODG206" s="973"/>
      <c r="ODH206" s="973"/>
      <c r="ODI206" s="973"/>
      <c r="ODJ206" s="973"/>
      <c r="ODK206" s="973"/>
      <c r="ODL206" s="973"/>
      <c r="ODM206" s="973"/>
      <c r="ODN206" s="973"/>
      <c r="ODO206" s="973"/>
      <c r="ODP206" s="973"/>
      <c r="ODQ206" s="973"/>
      <c r="ODR206" s="973"/>
      <c r="ODS206" s="973"/>
      <c r="ODT206" s="973"/>
      <c r="ODU206" s="973"/>
      <c r="ODV206" s="973"/>
      <c r="ODW206" s="973"/>
      <c r="ODX206" s="973"/>
      <c r="ODY206" s="973"/>
      <c r="ODZ206" s="973"/>
      <c r="OEA206" s="973"/>
      <c r="OEB206" s="973"/>
      <c r="OEC206" s="973"/>
      <c r="OED206" s="973"/>
      <c r="OEE206" s="973"/>
      <c r="OEF206" s="973"/>
      <c r="OEG206" s="973"/>
      <c r="OEH206" s="973"/>
      <c r="OEI206" s="973"/>
      <c r="OEJ206" s="973"/>
      <c r="OEK206" s="973"/>
      <c r="OEL206" s="973"/>
      <c r="OEM206" s="973"/>
      <c r="OEN206" s="973"/>
      <c r="OEO206" s="973"/>
      <c r="OEP206" s="973"/>
      <c r="OEQ206" s="973"/>
      <c r="OER206" s="973"/>
      <c r="OES206" s="973"/>
      <c r="OET206" s="973"/>
      <c r="OEU206" s="973"/>
      <c r="OEV206" s="973"/>
      <c r="OEW206" s="973"/>
      <c r="OEX206" s="973"/>
      <c r="OEY206" s="973"/>
      <c r="OEZ206" s="973"/>
      <c r="OFA206" s="973"/>
      <c r="OFB206" s="973"/>
      <c r="OFC206" s="973"/>
      <c r="OFD206" s="973"/>
      <c r="OFE206" s="973"/>
      <c r="OFF206" s="973"/>
      <c r="OFG206" s="973"/>
      <c r="OFH206" s="973"/>
      <c r="OFI206" s="973"/>
      <c r="OFJ206" s="973"/>
      <c r="OFK206" s="973"/>
      <c r="OFL206" s="973"/>
      <c r="OFM206" s="973"/>
      <c r="OFN206" s="973"/>
      <c r="OFO206" s="973"/>
      <c r="OFP206" s="973"/>
      <c r="OFQ206" s="973"/>
      <c r="OFR206" s="973"/>
      <c r="OFS206" s="973"/>
      <c r="OFT206" s="973"/>
      <c r="OFU206" s="973"/>
      <c r="OFV206" s="973"/>
      <c r="OFW206" s="973"/>
      <c r="OFX206" s="973"/>
      <c r="OFY206" s="973"/>
      <c r="OFZ206" s="973"/>
      <c r="OGA206" s="973"/>
      <c r="OGB206" s="973"/>
      <c r="OGC206" s="973"/>
      <c r="OGD206" s="973"/>
      <c r="OGE206" s="973"/>
      <c r="OGF206" s="973"/>
      <c r="OGG206" s="973"/>
      <c r="OGH206" s="973"/>
      <c r="OGI206" s="973"/>
      <c r="OGJ206" s="973"/>
      <c r="OGK206" s="973"/>
      <c r="OGL206" s="973"/>
      <c r="OGM206" s="973"/>
      <c r="OGN206" s="973"/>
      <c r="OGO206" s="973"/>
      <c r="OGP206" s="973"/>
      <c r="OGQ206" s="973"/>
      <c r="OGR206" s="973"/>
      <c r="OGS206" s="973"/>
      <c r="OGT206" s="973"/>
      <c r="OGU206" s="973"/>
      <c r="OGV206" s="973"/>
      <c r="OGW206" s="973"/>
      <c r="OGX206" s="973"/>
      <c r="OGY206" s="973"/>
      <c r="OGZ206" s="973"/>
      <c r="OHA206" s="973"/>
      <c r="OHB206" s="973"/>
      <c r="OHC206" s="973"/>
      <c r="OHD206" s="973"/>
      <c r="OHE206" s="973"/>
      <c r="OHF206" s="973"/>
      <c r="OHG206" s="973"/>
      <c r="OHH206" s="973"/>
      <c r="OHI206" s="973"/>
      <c r="OHJ206" s="973"/>
      <c r="OHK206" s="973"/>
      <c r="OHL206" s="973"/>
      <c r="OHM206" s="973"/>
      <c r="OHN206" s="973"/>
      <c r="OHO206" s="973"/>
      <c r="OHP206" s="973"/>
      <c r="OHQ206" s="973"/>
      <c r="OHR206" s="973"/>
      <c r="OHS206" s="973"/>
      <c r="OHT206" s="973"/>
      <c r="OHU206" s="973"/>
      <c r="OHV206" s="973"/>
      <c r="OHW206" s="973"/>
      <c r="OHX206" s="973"/>
      <c r="OHY206" s="973"/>
      <c r="OHZ206" s="973"/>
      <c r="OIA206" s="973"/>
      <c r="OIB206" s="973"/>
      <c r="OIC206" s="973"/>
      <c r="OID206" s="973"/>
      <c r="OIE206" s="973"/>
      <c r="OIF206" s="973"/>
      <c r="OIG206" s="973"/>
      <c r="OIH206" s="973"/>
      <c r="OII206" s="973"/>
      <c r="OIJ206" s="973"/>
      <c r="OIK206" s="973"/>
      <c r="OIL206" s="973"/>
      <c r="OIM206" s="973"/>
      <c r="OIN206" s="973"/>
      <c r="OIO206" s="973"/>
      <c r="OIP206" s="973"/>
      <c r="OIQ206" s="973"/>
      <c r="OIR206" s="973"/>
      <c r="OIS206" s="973"/>
      <c r="OIT206" s="973"/>
      <c r="OIU206" s="973"/>
      <c r="OIV206" s="973"/>
      <c r="OIW206" s="973"/>
      <c r="OIX206" s="973"/>
      <c r="OIY206" s="973"/>
      <c r="OIZ206" s="973"/>
      <c r="OJA206" s="973"/>
      <c r="OJB206" s="973"/>
      <c r="OJC206" s="973"/>
      <c r="OJD206" s="973"/>
      <c r="OJE206" s="973"/>
      <c r="OJF206" s="973"/>
      <c r="OJG206" s="973"/>
      <c r="OJH206" s="973"/>
      <c r="OJI206" s="973"/>
      <c r="OJJ206" s="973"/>
      <c r="OJK206" s="973"/>
      <c r="OJL206" s="973"/>
      <c r="OJM206" s="973"/>
      <c r="OJN206" s="973"/>
      <c r="OJO206" s="973"/>
      <c r="OJP206" s="973"/>
      <c r="OJQ206" s="973"/>
      <c r="OJR206" s="973"/>
      <c r="OJS206" s="973"/>
      <c r="OJT206" s="973"/>
      <c r="OJU206" s="973"/>
      <c r="OJV206" s="973"/>
      <c r="OJW206" s="973"/>
      <c r="OJX206" s="973"/>
      <c r="OJY206" s="973"/>
      <c r="OJZ206" s="973"/>
      <c r="OKA206" s="973"/>
      <c r="OKB206" s="973"/>
      <c r="OKC206" s="973"/>
      <c r="OKD206" s="973"/>
      <c r="OKE206" s="973"/>
      <c r="OKF206" s="973"/>
      <c r="OKG206" s="973"/>
      <c r="OKH206" s="973"/>
      <c r="OKI206" s="973"/>
      <c r="OKJ206" s="973"/>
      <c r="OKK206" s="973"/>
      <c r="OKL206" s="973"/>
      <c r="OKM206" s="973"/>
      <c r="OKN206" s="973"/>
      <c r="OKO206" s="973"/>
      <c r="OKP206" s="973"/>
      <c r="OKQ206" s="973"/>
      <c r="OKR206" s="973"/>
      <c r="OKS206" s="973"/>
      <c r="OKT206" s="973"/>
      <c r="OKU206" s="973"/>
      <c r="OKV206" s="973"/>
      <c r="OKW206" s="973"/>
      <c r="OKX206" s="973"/>
      <c r="OKY206" s="973"/>
      <c r="OKZ206" s="973"/>
      <c r="OLA206" s="973"/>
      <c r="OLB206" s="973"/>
      <c r="OLC206" s="973"/>
      <c r="OLD206" s="973"/>
      <c r="OLE206" s="973"/>
      <c r="OLF206" s="973"/>
      <c r="OLG206" s="973"/>
      <c r="OLH206" s="973"/>
      <c r="OLI206" s="973"/>
      <c r="OLJ206" s="973"/>
      <c r="OLK206" s="973"/>
      <c r="OLL206" s="973"/>
      <c r="OLM206" s="973"/>
      <c r="OLN206" s="973"/>
      <c r="OLO206" s="973"/>
      <c r="OLP206" s="973"/>
      <c r="OLQ206" s="973"/>
      <c r="OLR206" s="973"/>
      <c r="OLS206" s="973"/>
      <c r="OLT206" s="973"/>
      <c r="OLU206" s="973"/>
      <c r="OLV206" s="973"/>
      <c r="OLW206" s="973"/>
      <c r="OLX206" s="973"/>
      <c r="OLY206" s="973"/>
      <c r="OLZ206" s="973"/>
      <c r="OMA206" s="973"/>
      <c r="OMB206" s="973"/>
      <c r="OMC206" s="973"/>
      <c r="OMD206" s="973"/>
      <c r="OME206" s="973"/>
      <c r="OMF206" s="973"/>
      <c r="OMG206" s="973"/>
      <c r="OMH206" s="973"/>
      <c r="OMI206" s="973"/>
      <c r="OMJ206" s="973"/>
      <c r="OMK206" s="973"/>
      <c r="OML206" s="973"/>
      <c r="OMM206" s="973"/>
      <c r="OMN206" s="973"/>
      <c r="OMO206" s="973"/>
      <c r="OMP206" s="973"/>
      <c r="OMQ206" s="973"/>
      <c r="OMR206" s="973"/>
      <c r="OMS206" s="973"/>
      <c r="OMT206" s="973"/>
      <c r="OMU206" s="973"/>
      <c r="OMV206" s="973"/>
      <c r="OMW206" s="973"/>
      <c r="OMX206" s="973"/>
      <c r="OMY206" s="973"/>
      <c r="OMZ206" s="973"/>
      <c r="ONA206" s="973"/>
      <c r="ONB206" s="973"/>
      <c r="ONC206" s="973"/>
      <c r="OND206" s="973"/>
      <c r="ONE206" s="973"/>
      <c r="ONF206" s="973"/>
      <c r="ONG206" s="973"/>
      <c r="ONH206" s="973"/>
      <c r="ONI206" s="973"/>
      <c r="ONJ206" s="973"/>
      <c r="ONK206" s="973"/>
      <c r="ONL206" s="973"/>
      <c r="ONM206" s="973"/>
      <c r="ONN206" s="973"/>
      <c r="ONO206" s="973"/>
      <c r="ONP206" s="973"/>
      <c r="ONQ206" s="973"/>
      <c r="ONR206" s="973"/>
      <c r="ONS206" s="973"/>
      <c r="ONT206" s="973"/>
      <c r="ONU206" s="973"/>
      <c r="ONV206" s="973"/>
      <c r="ONW206" s="973"/>
      <c r="ONX206" s="973"/>
      <c r="ONY206" s="973"/>
      <c r="ONZ206" s="973"/>
      <c r="OOA206" s="973"/>
      <c r="OOB206" s="973"/>
      <c r="OOC206" s="973"/>
      <c r="OOD206" s="973"/>
      <c r="OOE206" s="973"/>
      <c r="OOF206" s="973"/>
      <c r="OOG206" s="973"/>
      <c r="OOH206" s="973"/>
      <c r="OOI206" s="973"/>
      <c r="OOJ206" s="973"/>
      <c r="OOK206" s="973"/>
      <c r="OOL206" s="973"/>
      <c r="OOM206" s="973"/>
      <c r="OON206" s="973"/>
      <c r="OOO206" s="973"/>
      <c r="OOP206" s="973"/>
      <c r="OOQ206" s="973"/>
      <c r="OOR206" s="973"/>
      <c r="OOS206" s="973"/>
      <c r="OOT206" s="973"/>
      <c r="OOU206" s="973"/>
      <c r="OOV206" s="973"/>
      <c r="OOW206" s="973"/>
      <c r="OOX206" s="973"/>
      <c r="OOY206" s="973"/>
      <c r="OOZ206" s="973"/>
      <c r="OPA206" s="973"/>
      <c r="OPB206" s="973"/>
      <c r="OPC206" s="973"/>
      <c r="OPD206" s="973"/>
      <c r="OPE206" s="973"/>
      <c r="OPF206" s="973"/>
      <c r="OPG206" s="973"/>
      <c r="OPH206" s="973"/>
      <c r="OPI206" s="973"/>
      <c r="OPJ206" s="973"/>
      <c r="OPK206" s="973"/>
      <c r="OPL206" s="973"/>
      <c r="OPM206" s="973"/>
      <c r="OPN206" s="973"/>
      <c r="OPO206" s="973"/>
      <c r="OPP206" s="973"/>
      <c r="OPQ206" s="973"/>
      <c r="OPR206" s="973"/>
      <c r="OPS206" s="973"/>
      <c r="OPT206" s="973"/>
      <c r="OPU206" s="973"/>
      <c r="OPV206" s="973"/>
      <c r="OPW206" s="973"/>
      <c r="OPX206" s="973"/>
      <c r="OPY206" s="973"/>
      <c r="OPZ206" s="973"/>
      <c r="OQA206" s="973"/>
      <c r="OQB206" s="973"/>
      <c r="OQC206" s="973"/>
      <c r="OQD206" s="973"/>
      <c r="OQE206" s="973"/>
      <c r="OQF206" s="973"/>
      <c r="OQG206" s="973"/>
      <c r="OQH206" s="973"/>
      <c r="OQI206" s="973"/>
      <c r="OQJ206" s="973"/>
      <c r="OQK206" s="973"/>
      <c r="OQL206" s="973"/>
      <c r="OQM206" s="973"/>
      <c r="OQN206" s="973"/>
      <c r="OQO206" s="973"/>
      <c r="OQP206" s="973"/>
      <c r="OQQ206" s="973"/>
      <c r="OQR206" s="973"/>
      <c r="OQS206" s="973"/>
      <c r="OQT206" s="973"/>
      <c r="OQU206" s="973"/>
      <c r="OQV206" s="973"/>
      <c r="OQW206" s="973"/>
      <c r="OQX206" s="973"/>
      <c r="OQY206" s="973"/>
      <c r="OQZ206" s="973"/>
      <c r="ORA206" s="973"/>
      <c r="ORB206" s="973"/>
      <c r="ORC206" s="973"/>
      <c r="ORD206" s="973"/>
      <c r="ORE206" s="973"/>
      <c r="ORF206" s="973"/>
      <c r="ORG206" s="973"/>
      <c r="ORH206" s="973"/>
      <c r="ORI206" s="973"/>
      <c r="ORJ206" s="973"/>
      <c r="ORK206" s="973"/>
      <c r="ORL206" s="973"/>
      <c r="ORM206" s="973"/>
      <c r="ORN206" s="973"/>
      <c r="ORO206" s="973"/>
      <c r="ORP206" s="973"/>
      <c r="ORQ206" s="973"/>
      <c r="ORR206" s="973"/>
      <c r="ORS206" s="973"/>
      <c r="ORT206" s="973"/>
      <c r="ORU206" s="973"/>
      <c r="ORV206" s="973"/>
      <c r="ORW206" s="973"/>
      <c r="ORX206" s="973"/>
      <c r="ORY206" s="973"/>
      <c r="ORZ206" s="973"/>
      <c r="OSA206" s="973"/>
      <c r="OSB206" s="973"/>
      <c r="OSC206" s="973"/>
      <c r="OSD206" s="973"/>
      <c r="OSE206" s="973"/>
      <c r="OSF206" s="973"/>
      <c r="OSG206" s="973"/>
      <c r="OSH206" s="973"/>
      <c r="OSI206" s="973"/>
      <c r="OSJ206" s="973"/>
      <c r="OSK206" s="973"/>
      <c r="OSL206" s="973"/>
      <c r="OSM206" s="973"/>
      <c r="OSN206" s="973"/>
      <c r="OSO206" s="973"/>
      <c r="OSP206" s="973"/>
      <c r="OSQ206" s="973"/>
      <c r="OSR206" s="973"/>
      <c r="OSS206" s="973"/>
      <c r="OST206" s="973"/>
      <c r="OSU206" s="973"/>
      <c r="OSV206" s="973"/>
      <c r="OSW206" s="973"/>
      <c r="OSX206" s="973"/>
      <c r="OSY206" s="973"/>
      <c r="OSZ206" s="973"/>
      <c r="OTA206" s="973"/>
      <c r="OTB206" s="973"/>
      <c r="OTC206" s="973"/>
      <c r="OTD206" s="973"/>
      <c r="OTE206" s="973"/>
      <c r="OTF206" s="973"/>
      <c r="OTG206" s="973"/>
      <c r="OTH206" s="973"/>
      <c r="OTI206" s="973"/>
      <c r="OTJ206" s="973"/>
      <c r="OTK206" s="973"/>
      <c r="OTL206" s="973"/>
      <c r="OTM206" s="973"/>
      <c r="OTN206" s="973"/>
      <c r="OTO206" s="973"/>
      <c r="OTP206" s="973"/>
      <c r="OTQ206" s="973"/>
      <c r="OTR206" s="973"/>
      <c r="OTS206" s="973"/>
      <c r="OTT206" s="973"/>
      <c r="OTU206" s="973"/>
      <c r="OTV206" s="973"/>
      <c r="OTW206" s="973"/>
      <c r="OTX206" s="973"/>
      <c r="OTY206" s="973"/>
      <c r="OTZ206" s="973"/>
      <c r="OUA206" s="973"/>
      <c r="OUB206" s="973"/>
      <c r="OUC206" s="973"/>
      <c r="OUD206" s="973"/>
      <c r="OUE206" s="973"/>
      <c r="OUF206" s="973"/>
      <c r="OUG206" s="973"/>
      <c r="OUH206" s="973"/>
      <c r="OUI206" s="973"/>
      <c r="OUJ206" s="973"/>
      <c r="OUK206" s="973"/>
      <c r="OUL206" s="973"/>
      <c r="OUM206" s="973"/>
      <c r="OUN206" s="973"/>
      <c r="OUO206" s="973"/>
      <c r="OUP206" s="973"/>
      <c r="OUQ206" s="973"/>
      <c r="OUR206" s="973"/>
      <c r="OUS206" s="973"/>
      <c r="OUT206" s="973"/>
      <c r="OUU206" s="973"/>
      <c r="OUV206" s="973"/>
      <c r="OUW206" s="973"/>
      <c r="OUX206" s="973"/>
      <c r="OUY206" s="973"/>
      <c r="OUZ206" s="973"/>
      <c r="OVA206" s="973"/>
      <c r="OVB206" s="973"/>
      <c r="OVC206" s="973"/>
      <c r="OVD206" s="973"/>
      <c r="OVE206" s="973"/>
      <c r="OVF206" s="973"/>
      <c r="OVG206" s="973"/>
      <c r="OVH206" s="973"/>
      <c r="OVI206" s="973"/>
      <c r="OVJ206" s="973"/>
      <c r="OVK206" s="973"/>
      <c r="OVL206" s="973"/>
      <c r="OVM206" s="973"/>
      <c r="OVN206" s="973"/>
      <c r="OVO206" s="973"/>
      <c r="OVP206" s="973"/>
      <c r="OVQ206" s="973"/>
      <c r="OVR206" s="973"/>
      <c r="OVS206" s="973"/>
      <c r="OVT206" s="973"/>
      <c r="OVU206" s="973"/>
      <c r="OVV206" s="973"/>
      <c r="OVW206" s="973"/>
      <c r="OVX206" s="973"/>
      <c r="OVY206" s="973"/>
      <c r="OVZ206" s="973"/>
      <c r="OWA206" s="973"/>
      <c r="OWB206" s="973"/>
      <c r="OWC206" s="973"/>
      <c r="OWD206" s="973"/>
      <c r="OWE206" s="973"/>
      <c r="OWF206" s="973"/>
      <c r="OWG206" s="973"/>
      <c r="OWH206" s="973"/>
      <c r="OWI206" s="973"/>
      <c r="OWJ206" s="973"/>
      <c r="OWK206" s="973"/>
      <c r="OWL206" s="973"/>
      <c r="OWM206" s="973"/>
      <c r="OWN206" s="973"/>
      <c r="OWO206" s="973"/>
      <c r="OWP206" s="973"/>
      <c r="OWQ206" s="973"/>
      <c r="OWR206" s="973"/>
      <c r="OWS206" s="973"/>
      <c r="OWT206" s="973"/>
      <c r="OWU206" s="973"/>
      <c r="OWV206" s="973"/>
      <c r="OWW206" s="973"/>
      <c r="OWX206" s="973"/>
      <c r="OWY206" s="973"/>
      <c r="OWZ206" s="973"/>
      <c r="OXA206" s="973"/>
      <c r="OXB206" s="973"/>
      <c r="OXC206" s="973"/>
      <c r="OXD206" s="973"/>
      <c r="OXE206" s="973"/>
      <c r="OXF206" s="973"/>
      <c r="OXG206" s="973"/>
      <c r="OXH206" s="973"/>
      <c r="OXI206" s="973"/>
      <c r="OXJ206" s="973"/>
      <c r="OXK206" s="973"/>
      <c r="OXL206" s="973"/>
      <c r="OXM206" s="973"/>
      <c r="OXN206" s="973"/>
      <c r="OXO206" s="973"/>
      <c r="OXP206" s="973"/>
      <c r="OXQ206" s="973"/>
      <c r="OXR206" s="973"/>
      <c r="OXS206" s="973"/>
      <c r="OXT206" s="973"/>
      <c r="OXU206" s="973"/>
      <c r="OXV206" s="973"/>
      <c r="OXW206" s="973"/>
      <c r="OXX206" s="973"/>
      <c r="OXY206" s="973"/>
      <c r="OXZ206" s="973"/>
      <c r="OYA206" s="973"/>
      <c r="OYB206" s="973"/>
      <c r="OYC206" s="973"/>
      <c r="OYD206" s="973"/>
      <c r="OYE206" s="973"/>
      <c r="OYF206" s="973"/>
      <c r="OYG206" s="973"/>
      <c r="OYH206" s="973"/>
      <c r="OYI206" s="973"/>
      <c r="OYJ206" s="973"/>
      <c r="OYK206" s="973"/>
      <c r="OYL206" s="973"/>
      <c r="OYM206" s="973"/>
      <c r="OYN206" s="973"/>
      <c r="OYO206" s="973"/>
      <c r="OYP206" s="973"/>
      <c r="OYQ206" s="973"/>
      <c r="OYR206" s="973"/>
      <c r="OYS206" s="973"/>
      <c r="OYT206" s="973"/>
      <c r="OYU206" s="973"/>
      <c r="OYV206" s="973"/>
      <c r="OYW206" s="973"/>
      <c r="OYX206" s="973"/>
      <c r="OYY206" s="973"/>
      <c r="OYZ206" s="973"/>
      <c r="OZA206" s="973"/>
      <c r="OZB206" s="973"/>
      <c r="OZC206" s="973"/>
      <c r="OZD206" s="973"/>
      <c r="OZE206" s="973"/>
      <c r="OZF206" s="973"/>
      <c r="OZG206" s="973"/>
      <c r="OZH206" s="973"/>
      <c r="OZI206" s="973"/>
      <c r="OZJ206" s="973"/>
      <c r="OZK206" s="973"/>
      <c r="OZL206" s="973"/>
      <c r="OZM206" s="973"/>
      <c r="OZN206" s="973"/>
      <c r="OZO206" s="973"/>
      <c r="OZP206" s="973"/>
      <c r="OZQ206" s="973"/>
      <c r="OZR206" s="973"/>
      <c r="OZS206" s="973"/>
      <c r="OZT206" s="973"/>
      <c r="OZU206" s="973"/>
      <c r="OZV206" s="973"/>
      <c r="OZW206" s="973"/>
      <c r="OZX206" s="973"/>
      <c r="OZY206" s="973"/>
      <c r="OZZ206" s="973"/>
      <c r="PAA206" s="973"/>
      <c r="PAB206" s="973"/>
      <c r="PAC206" s="973"/>
      <c r="PAD206" s="973"/>
      <c r="PAE206" s="973"/>
      <c r="PAF206" s="973"/>
      <c r="PAG206" s="973"/>
      <c r="PAH206" s="973"/>
      <c r="PAI206" s="973"/>
      <c r="PAJ206" s="973"/>
      <c r="PAK206" s="973"/>
      <c r="PAL206" s="973"/>
      <c r="PAM206" s="973"/>
      <c r="PAN206" s="973"/>
      <c r="PAO206" s="973"/>
      <c r="PAP206" s="973"/>
      <c r="PAQ206" s="973"/>
      <c r="PAR206" s="973"/>
      <c r="PAS206" s="973"/>
      <c r="PAT206" s="973"/>
      <c r="PAU206" s="973"/>
      <c r="PAV206" s="973"/>
      <c r="PAW206" s="973"/>
      <c r="PAX206" s="973"/>
      <c r="PAY206" s="973"/>
      <c r="PAZ206" s="973"/>
      <c r="PBA206" s="973"/>
      <c r="PBB206" s="973"/>
      <c r="PBC206" s="973"/>
      <c r="PBD206" s="973"/>
      <c r="PBE206" s="973"/>
      <c r="PBF206" s="973"/>
      <c r="PBG206" s="973"/>
      <c r="PBH206" s="973"/>
      <c r="PBI206" s="973"/>
      <c r="PBJ206" s="973"/>
      <c r="PBK206" s="973"/>
      <c r="PBL206" s="973"/>
      <c r="PBM206" s="973"/>
      <c r="PBN206" s="973"/>
      <c r="PBO206" s="973"/>
      <c r="PBP206" s="973"/>
      <c r="PBQ206" s="973"/>
      <c r="PBR206" s="973"/>
      <c r="PBS206" s="973"/>
      <c r="PBT206" s="973"/>
      <c r="PBU206" s="973"/>
      <c r="PBV206" s="973"/>
      <c r="PBW206" s="973"/>
      <c r="PBX206" s="973"/>
      <c r="PBY206" s="973"/>
      <c r="PBZ206" s="973"/>
      <c r="PCA206" s="973"/>
      <c r="PCB206" s="973"/>
      <c r="PCC206" s="973"/>
      <c r="PCD206" s="973"/>
      <c r="PCE206" s="973"/>
      <c r="PCF206" s="973"/>
      <c r="PCG206" s="973"/>
      <c r="PCH206" s="973"/>
      <c r="PCI206" s="973"/>
      <c r="PCJ206" s="973"/>
      <c r="PCK206" s="973"/>
      <c r="PCL206" s="973"/>
      <c r="PCM206" s="973"/>
      <c r="PCN206" s="973"/>
      <c r="PCO206" s="973"/>
      <c r="PCP206" s="973"/>
      <c r="PCQ206" s="973"/>
      <c r="PCR206" s="973"/>
      <c r="PCS206" s="973"/>
      <c r="PCT206" s="973"/>
      <c r="PCU206" s="973"/>
      <c r="PCV206" s="973"/>
      <c r="PCW206" s="973"/>
      <c r="PCX206" s="973"/>
      <c r="PCY206" s="973"/>
      <c r="PCZ206" s="973"/>
      <c r="PDA206" s="973"/>
      <c r="PDB206" s="973"/>
      <c r="PDC206" s="973"/>
      <c r="PDD206" s="973"/>
      <c r="PDE206" s="973"/>
      <c r="PDF206" s="973"/>
      <c r="PDG206" s="973"/>
      <c r="PDH206" s="973"/>
      <c r="PDI206" s="973"/>
      <c r="PDJ206" s="973"/>
      <c r="PDK206" s="973"/>
      <c r="PDL206" s="973"/>
      <c r="PDM206" s="973"/>
      <c r="PDN206" s="973"/>
      <c r="PDO206" s="973"/>
      <c r="PDP206" s="973"/>
      <c r="PDQ206" s="973"/>
      <c r="PDR206" s="973"/>
      <c r="PDS206" s="973"/>
      <c r="PDT206" s="973"/>
      <c r="PDU206" s="973"/>
      <c r="PDV206" s="973"/>
      <c r="PDW206" s="973"/>
      <c r="PDX206" s="973"/>
      <c r="PDY206" s="973"/>
      <c r="PDZ206" s="973"/>
      <c r="PEA206" s="973"/>
      <c r="PEB206" s="973"/>
      <c r="PEC206" s="973"/>
      <c r="PED206" s="973"/>
      <c r="PEE206" s="973"/>
      <c r="PEF206" s="973"/>
      <c r="PEG206" s="973"/>
      <c r="PEH206" s="973"/>
      <c r="PEI206" s="973"/>
      <c r="PEJ206" s="973"/>
      <c r="PEK206" s="973"/>
      <c r="PEL206" s="973"/>
      <c r="PEM206" s="973"/>
      <c r="PEN206" s="973"/>
      <c r="PEO206" s="973"/>
      <c r="PEP206" s="973"/>
      <c r="PEQ206" s="973"/>
      <c r="PER206" s="973"/>
      <c r="PES206" s="973"/>
      <c r="PET206" s="973"/>
      <c r="PEU206" s="973"/>
      <c r="PEV206" s="973"/>
      <c r="PEW206" s="973"/>
      <c r="PEX206" s="973"/>
      <c r="PEY206" s="973"/>
      <c r="PEZ206" s="973"/>
      <c r="PFA206" s="973"/>
      <c r="PFB206" s="973"/>
      <c r="PFC206" s="973"/>
      <c r="PFD206" s="973"/>
      <c r="PFE206" s="973"/>
      <c r="PFF206" s="973"/>
      <c r="PFG206" s="973"/>
      <c r="PFH206" s="973"/>
      <c r="PFI206" s="973"/>
      <c r="PFJ206" s="973"/>
      <c r="PFK206" s="973"/>
      <c r="PFL206" s="973"/>
      <c r="PFM206" s="973"/>
      <c r="PFN206" s="973"/>
      <c r="PFO206" s="973"/>
      <c r="PFP206" s="973"/>
      <c r="PFQ206" s="973"/>
      <c r="PFR206" s="973"/>
      <c r="PFS206" s="973"/>
      <c r="PFT206" s="973"/>
      <c r="PFU206" s="973"/>
      <c r="PFV206" s="973"/>
      <c r="PFW206" s="973"/>
      <c r="PFX206" s="973"/>
      <c r="PFY206" s="973"/>
      <c r="PFZ206" s="973"/>
      <c r="PGA206" s="973"/>
      <c r="PGB206" s="973"/>
      <c r="PGC206" s="973"/>
      <c r="PGD206" s="973"/>
      <c r="PGE206" s="973"/>
      <c r="PGF206" s="973"/>
      <c r="PGG206" s="973"/>
      <c r="PGH206" s="973"/>
      <c r="PGI206" s="973"/>
      <c r="PGJ206" s="973"/>
      <c r="PGK206" s="973"/>
      <c r="PGL206" s="973"/>
      <c r="PGM206" s="973"/>
      <c r="PGN206" s="973"/>
      <c r="PGO206" s="973"/>
      <c r="PGP206" s="973"/>
      <c r="PGQ206" s="973"/>
      <c r="PGR206" s="973"/>
      <c r="PGS206" s="973"/>
      <c r="PGT206" s="973"/>
      <c r="PGU206" s="973"/>
      <c r="PGV206" s="973"/>
      <c r="PGW206" s="973"/>
      <c r="PGX206" s="973"/>
      <c r="PGY206" s="973"/>
      <c r="PGZ206" s="973"/>
      <c r="PHA206" s="973"/>
      <c r="PHB206" s="973"/>
      <c r="PHC206" s="973"/>
      <c r="PHD206" s="973"/>
      <c r="PHE206" s="973"/>
      <c r="PHF206" s="973"/>
      <c r="PHG206" s="973"/>
      <c r="PHH206" s="973"/>
      <c r="PHI206" s="973"/>
      <c r="PHJ206" s="973"/>
      <c r="PHK206" s="973"/>
      <c r="PHL206" s="973"/>
      <c r="PHM206" s="973"/>
      <c r="PHN206" s="973"/>
      <c r="PHO206" s="973"/>
      <c r="PHP206" s="973"/>
      <c r="PHQ206" s="973"/>
      <c r="PHR206" s="973"/>
      <c r="PHS206" s="973"/>
      <c r="PHT206" s="973"/>
      <c r="PHU206" s="973"/>
      <c r="PHV206" s="973"/>
      <c r="PHW206" s="973"/>
      <c r="PHX206" s="973"/>
      <c r="PHY206" s="973"/>
      <c r="PHZ206" s="973"/>
      <c r="PIA206" s="973"/>
      <c r="PIB206" s="973"/>
      <c r="PIC206" s="973"/>
      <c r="PID206" s="973"/>
      <c r="PIE206" s="973"/>
      <c r="PIF206" s="973"/>
      <c r="PIG206" s="973"/>
      <c r="PIH206" s="973"/>
      <c r="PII206" s="973"/>
      <c r="PIJ206" s="973"/>
      <c r="PIK206" s="973"/>
      <c r="PIL206" s="973"/>
      <c r="PIM206" s="973"/>
      <c r="PIN206" s="973"/>
      <c r="PIO206" s="973"/>
      <c r="PIP206" s="973"/>
      <c r="PIQ206" s="973"/>
      <c r="PIR206" s="973"/>
      <c r="PIS206" s="973"/>
      <c r="PIT206" s="973"/>
      <c r="PIU206" s="973"/>
      <c r="PIV206" s="973"/>
      <c r="PIW206" s="973"/>
      <c r="PIX206" s="973"/>
      <c r="PIY206" s="973"/>
      <c r="PIZ206" s="973"/>
      <c r="PJA206" s="973"/>
      <c r="PJB206" s="973"/>
      <c r="PJC206" s="973"/>
      <c r="PJD206" s="973"/>
      <c r="PJE206" s="973"/>
      <c r="PJF206" s="973"/>
      <c r="PJG206" s="973"/>
      <c r="PJH206" s="973"/>
      <c r="PJI206" s="973"/>
      <c r="PJJ206" s="973"/>
      <c r="PJK206" s="973"/>
      <c r="PJL206" s="973"/>
      <c r="PJM206" s="973"/>
      <c r="PJN206" s="973"/>
      <c r="PJO206" s="973"/>
      <c r="PJP206" s="973"/>
      <c r="PJQ206" s="973"/>
      <c r="PJR206" s="973"/>
      <c r="PJS206" s="973"/>
      <c r="PJT206" s="973"/>
      <c r="PJU206" s="973"/>
      <c r="PJV206" s="973"/>
      <c r="PJW206" s="973"/>
      <c r="PJX206" s="973"/>
      <c r="PJY206" s="973"/>
      <c r="PJZ206" s="973"/>
      <c r="PKA206" s="973"/>
      <c r="PKB206" s="973"/>
      <c r="PKC206" s="973"/>
      <c r="PKD206" s="973"/>
      <c r="PKE206" s="973"/>
      <c r="PKF206" s="973"/>
      <c r="PKG206" s="973"/>
      <c r="PKH206" s="973"/>
      <c r="PKI206" s="973"/>
      <c r="PKJ206" s="973"/>
      <c r="PKK206" s="973"/>
      <c r="PKL206" s="973"/>
      <c r="PKM206" s="973"/>
      <c r="PKN206" s="973"/>
      <c r="PKO206" s="973"/>
      <c r="PKP206" s="973"/>
      <c r="PKQ206" s="973"/>
      <c r="PKR206" s="973"/>
      <c r="PKS206" s="973"/>
      <c r="PKT206" s="973"/>
      <c r="PKU206" s="973"/>
      <c r="PKV206" s="973"/>
      <c r="PKW206" s="973"/>
      <c r="PKX206" s="973"/>
      <c r="PKY206" s="973"/>
      <c r="PKZ206" s="973"/>
      <c r="PLA206" s="973"/>
      <c r="PLB206" s="973"/>
      <c r="PLC206" s="973"/>
      <c r="PLD206" s="973"/>
      <c r="PLE206" s="973"/>
      <c r="PLF206" s="973"/>
      <c r="PLG206" s="973"/>
      <c r="PLH206" s="973"/>
      <c r="PLI206" s="973"/>
      <c r="PLJ206" s="973"/>
      <c r="PLK206" s="973"/>
      <c r="PLL206" s="973"/>
      <c r="PLM206" s="973"/>
      <c r="PLN206" s="973"/>
      <c r="PLO206" s="973"/>
      <c r="PLP206" s="973"/>
      <c r="PLQ206" s="973"/>
      <c r="PLR206" s="973"/>
      <c r="PLS206" s="973"/>
      <c r="PLT206" s="973"/>
      <c r="PLU206" s="973"/>
      <c r="PLV206" s="973"/>
      <c r="PLW206" s="973"/>
      <c r="PLX206" s="973"/>
      <c r="PLY206" s="973"/>
      <c r="PLZ206" s="973"/>
      <c r="PMA206" s="973"/>
      <c r="PMB206" s="973"/>
      <c r="PMC206" s="973"/>
      <c r="PMD206" s="973"/>
      <c r="PME206" s="973"/>
      <c r="PMF206" s="973"/>
      <c r="PMG206" s="973"/>
      <c r="PMH206" s="973"/>
      <c r="PMI206" s="973"/>
      <c r="PMJ206" s="973"/>
      <c r="PMK206" s="973"/>
      <c r="PML206" s="973"/>
      <c r="PMM206" s="973"/>
      <c r="PMN206" s="973"/>
      <c r="PMO206" s="973"/>
      <c r="PMP206" s="973"/>
      <c r="PMQ206" s="973"/>
      <c r="PMR206" s="973"/>
      <c r="PMS206" s="973"/>
      <c r="PMT206" s="973"/>
      <c r="PMU206" s="973"/>
      <c r="PMV206" s="973"/>
      <c r="PMW206" s="973"/>
      <c r="PMX206" s="973"/>
      <c r="PMY206" s="973"/>
      <c r="PMZ206" s="973"/>
      <c r="PNA206" s="973"/>
      <c r="PNB206" s="973"/>
      <c r="PNC206" s="973"/>
      <c r="PND206" s="973"/>
      <c r="PNE206" s="973"/>
      <c r="PNF206" s="973"/>
      <c r="PNG206" s="973"/>
      <c r="PNH206" s="973"/>
      <c r="PNI206" s="973"/>
      <c r="PNJ206" s="973"/>
      <c r="PNK206" s="973"/>
      <c r="PNL206" s="973"/>
      <c r="PNM206" s="973"/>
      <c r="PNN206" s="973"/>
      <c r="PNO206" s="973"/>
      <c r="PNP206" s="973"/>
      <c r="PNQ206" s="973"/>
      <c r="PNR206" s="973"/>
      <c r="PNS206" s="973"/>
      <c r="PNT206" s="973"/>
      <c r="PNU206" s="973"/>
      <c r="PNV206" s="973"/>
      <c r="PNW206" s="973"/>
      <c r="PNX206" s="973"/>
      <c r="PNY206" s="973"/>
      <c r="PNZ206" s="973"/>
      <c r="POA206" s="973"/>
      <c r="POB206" s="973"/>
      <c r="POC206" s="973"/>
      <c r="POD206" s="973"/>
      <c r="POE206" s="973"/>
      <c r="POF206" s="973"/>
      <c r="POG206" s="973"/>
      <c r="POH206" s="973"/>
      <c r="POI206" s="973"/>
      <c r="POJ206" s="973"/>
      <c r="POK206" s="973"/>
      <c r="POL206" s="973"/>
      <c r="POM206" s="973"/>
      <c r="PON206" s="973"/>
      <c r="POO206" s="973"/>
      <c r="POP206" s="973"/>
      <c r="POQ206" s="973"/>
      <c r="POR206" s="973"/>
      <c r="POS206" s="973"/>
      <c r="POT206" s="973"/>
      <c r="POU206" s="973"/>
      <c r="POV206" s="973"/>
      <c r="POW206" s="973"/>
      <c r="POX206" s="973"/>
      <c r="POY206" s="973"/>
      <c r="POZ206" s="973"/>
      <c r="PPA206" s="973"/>
      <c r="PPB206" s="973"/>
      <c r="PPC206" s="973"/>
      <c r="PPD206" s="973"/>
      <c r="PPE206" s="973"/>
      <c r="PPF206" s="973"/>
      <c r="PPG206" s="973"/>
      <c r="PPH206" s="973"/>
      <c r="PPI206" s="973"/>
      <c r="PPJ206" s="973"/>
      <c r="PPK206" s="973"/>
      <c r="PPL206" s="973"/>
      <c r="PPM206" s="973"/>
      <c r="PPN206" s="973"/>
      <c r="PPO206" s="973"/>
      <c r="PPP206" s="973"/>
      <c r="PPQ206" s="973"/>
      <c r="PPR206" s="973"/>
      <c r="PPS206" s="973"/>
      <c r="PPT206" s="973"/>
      <c r="PPU206" s="973"/>
      <c r="PPV206" s="973"/>
      <c r="PPW206" s="973"/>
      <c r="PPX206" s="973"/>
      <c r="PPY206" s="973"/>
      <c r="PPZ206" s="973"/>
      <c r="PQA206" s="973"/>
      <c r="PQB206" s="973"/>
      <c r="PQC206" s="973"/>
      <c r="PQD206" s="973"/>
      <c r="PQE206" s="973"/>
      <c r="PQF206" s="973"/>
      <c r="PQG206" s="973"/>
      <c r="PQH206" s="973"/>
      <c r="PQI206" s="973"/>
      <c r="PQJ206" s="973"/>
      <c r="PQK206" s="973"/>
      <c r="PQL206" s="973"/>
      <c r="PQM206" s="973"/>
      <c r="PQN206" s="973"/>
      <c r="PQO206" s="973"/>
      <c r="PQP206" s="973"/>
      <c r="PQQ206" s="973"/>
      <c r="PQR206" s="973"/>
      <c r="PQS206" s="973"/>
      <c r="PQT206" s="973"/>
      <c r="PQU206" s="973"/>
      <c r="PQV206" s="973"/>
      <c r="PQW206" s="973"/>
      <c r="PQX206" s="973"/>
      <c r="PQY206" s="973"/>
      <c r="PQZ206" s="973"/>
      <c r="PRA206" s="973"/>
      <c r="PRB206" s="973"/>
      <c r="PRC206" s="973"/>
      <c r="PRD206" s="973"/>
      <c r="PRE206" s="973"/>
      <c r="PRF206" s="973"/>
      <c r="PRG206" s="973"/>
      <c r="PRH206" s="973"/>
      <c r="PRI206" s="973"/>
      <c r="PRJ206" s="973"/>
      <c r="PRK206" s="973"/>
      <c r="PRL206" s="973"/>
      <c r="PRM206" s="973"/>
      <c r="PRN206" s="973"/>
      <c r="PRO206" s="973"/>
      <c r="PRP206" s="973"/>
      <c r="PRQ206" s="973"/>
      <c r="PRR206" s="973"/>
      <c r="PRS206" s="973"/>
      <c r="PRT206" s="973"/>
      <c r="PRU206" s="973"/>
      <c r="PRV206" s="973"/>
      <c r="PRW206" s="973"/>
      <c r="PRX206" s="973"/>
      <c r="PRY206" s="973"/>
      <c r="PRZ206" s="973"/>
      <c r="PSA206" s="973"/>
      <c r="PSB206" s="973"/>
      <c r="PSC206" s="973"/>
      <c r="PSD206" s="973"/>
      <c r="PSE206" s="973"/>
      <c r="PSF206" s="973"/>
      <c r="PSG206" s="973"/>
      <c r="PSH206" s="973"/>
      <c r="PSI206" s="973"/>
      <c r="PSJ206" s="973"/>
      <c r="PSK206" s="973"/>
      <c r="PSL206" s="973"/>
      <c r="PSM206" s="973"/>
      <c r="PSN206" s="973"/>
      <c r="PSO206" s="973"/>
      <c r="PSP206" s="973"/>
      <c r="PSQ206" s="973"/>
      <c r="PSR206" s="973"/>
      <c r="PSS206" s="973"/>
      <c r="PST206" s="973"/>
      <c r="PSU206" s="973"/>
      <c r="PSV206" s="973"/>
      <c r="PSW206" s="973"/>
      <c r="PSX206" s="973"/>
      <c r="PSY206" s="973"/>
      <c r="PSZ206" s="973"/>
      <c r="PTA206" s="973"/>
      <c r="PTB206" s="973"/>
      <c r="PTC206" s="973"/>
      <c r="PTD206" s="973"/>
      <c r="PTE206" s="973"/>
      <c r="PTF206" s="973"/>
      <c r="PTG206" s="973"/>
      <c r="PTH206" s="973"/>
      <c r="PTI206" s="973"/>
      <c r="PTJ206" s="973"/>
      <c r="PTK206" s="973"/>
      <c r="PTL206" s="973"/>
      <c r="PTM206" s="973"/>
      <c r="PTN206" s="973"/>
      <c r="PTO206" s="973"/>
      <c r="PTP206" s="973"/>
      <c r="PTQ206" s="973"/>
      <c r="PTR206" s="973"/>
      <c r="PTS206" s="973"/>
      <c r="PTT206" s="973"/>
      <c r="PTU206" s="973"/>
      <c r="PTV206" s="973"/>
      <c r="PTW206" s="973"/>
      <c r="PTX206" s="973"/>
      <c r="PTY206" s="973"/>
      <c r="PTZ206" s="973"/>
      <c r="PUA206" s="973"/>
      <c r="PUB206" s="973"/>
      <c r="PUC206" s="973"/>
      <c r="PUD206" s="973"/>
      <c r="PUE206" s="973"/>
      <c r="PUF206" s="973"/>
      <c r="PUG206" s="973"/>
      <c r="PUH206" s="973"/>
      <c r="PUI206" s="973"/>
      <c r="PUJ206" s="973"/>
      <c r="PUK206" s="973"/>
      <c r="PUL206" s="973"/>
      <c r="PUM206" s="973"/>
      <c r="PUN206" s="973"/>
      <c r="PUO206" s="973"/>
      <c r="PUP206" s="973"/>
      <c r="PUQ206" s="973"/>
      <c r="PUR206" s="973"/>
      <c r="PUS206" s="973"/>
      <c r="PUT206" s="973"/>
      <c r="PUU206" s="973"/>
      <c r="PUV206" s="973"/>
      <c r="PUW206" s="973"/>
      <c r="PUX206" s="973"/>
      <c r="PUY206" s="973"/>
      <c r="PUZ206" s="973"/>
      <c r="PVA206" s="973"/>
      <c r="PVB206" s="973"/>
      <c r="PVC206" s="973"/>
      <c r="PVD206" s="973"/>
      <c r="PVE206" s="973"/>
      <c r="PVF206" s="973"/>
      <c r="PVG206" s="973"/>
      <c r="PVH206" s="973"/>
      <c r="PVI206" s="973"/>
      <c r="PVJ206" s="973"/>
      <c r="PVK206" s="973"/>
      <c r="PVL206" s="973"/>
      <c r="PVM206" s="973"/>
      <c r="PVN206" s="973"/>
      <c r="PVO206" s="973"/>
      <c r="PVP206" s="973"/>
      <c r="PVQ206" s="973"/>
      <c r="PVR206" s="973"/>
      <c r="PVS206" s="973"/>
      <c r="PVT206" s="973"/>
      <c r="PVU206" s="973"/>
      <c r="PVV206" s="973"/>
      <c r="PVW206" s="973"/>
      <c r="PVX206" s="973"/>
      <c r="PVY206" s="973"/>
      <c r="PVZ206" s="973"/>
      <c r="PWA206" s="973"/>
      <c r="PWB206" s="973"/>
      <c r="PWC206" s="973"/>
      <c r="PWD206" s="973"/>
      <c r="PWE206" s="973"/>
      <c r="PWF206" s="973"/>
      <c r="PWG206" s="973"/>
      <c r="PWH206" s="973"/>
      <c r="PWI206" s="973"/>
      <c r="PWJ206" s="973"/>
      <c r="PWK206" s="973"/>
      <c r="PWL206" s="973"/>
      <c r="PWM206" s="973"/>
      <c r="PWN206" s="973"/>
      <c r="PWO206" s="973"/>
      <c r="PWP206" s="973"/>
      <c r="PWQ206" s="973"/>
      <c r="PWR206" s="973"/>
      <c r="PWS206" s="973"/>
      <c r="PWT206" s="973"/>
      <c r="PWU206" s="973"/>
      <c r="PWV206" s="973"/>
      <c r="PWW206" s="973"/>
      <c r="PWX206" s="973"/>
      <c r="PWY206" s="973"/>
      <c r="PWZ206" s="973"/>
      <c r="PXA206" s="973"/>
      <c r="PXB206" s="973"/>
      <c r="PXC206" s="973"/>
      <c r="PXD206" s="973"/>
      <c r="PXE206" s="973"/>
      <c r="PXF206" s="973"/>
      <c r="PXG206" s="973"/>
      <c r="PXH206" s="973"/>
      <c r="PXI206" s="973"/>
      <c r="PXJ206" s="973"/>
      <c r="PXK206" s="973"/>
      <c r="PXL206" s="973"/>
      <c r="PXM206" s="973"/>
      <c r="PXN206" s="973"/>
      <c r="PXO206" s="973"/>
      <c r="PXP206" s="973"/>
      <c r="PXQ206" s="973"/>
      <c r="PXR206" s="973"/>
      <c r="PXS206" s="973"/>
      <c r="PXT206" s="973"/>
      <c r="PXU206" s="973"/>
      <c r="PXV206" s="973"/>
      <c r="PXW206" s="973"/>
      <c r="PXX206" s="973"/>
      <c r="PXY206" s="973"/>
      <c r="PXZ206" s="973"/>
      <c r="PYA206" s="973"/>
      <c r="PYB206" s="973"/>
      <c r="PYC206" s="973"/>
      <c r="PYD206" s="973"/>
      <c r="PYE206" s="973"/>
      <c r="PYF206" s="973"/>
      <c r="PYG206" s="973"/>
      <c r="PYH206" s="973"/>
      <c r="PYI206" s="973"/>
      <c r="PYJ206" s="973"/>
      <c r="PYK206" s="973"/>
      <c r="PYL206" s="973"/>
      <c r="PYM206" s="973"/>
      <c r="PYN206" s="973"/>
      <c r="PYO206" s="973"/>
      <c r="PYP206" s="973"/>
      <c r="PYQ206" s="973"/>
      <c r="PYR206" s="973"/>
      <c r="PYS206" s="973"/>
      <c r="PYT206" s="973"/>
      <c r="PYU206" s="973"/>
      <c r="PYV206" s="973"/>
      <c r="PYW206" s="973"/>
      <c r="PYX206" s="973"/>
      <c r="PYY206" s="973"/>
      <c r="PYZ206" s="973"/>
      <c r="PZA206" s="973"/>
      <c r="PZB206" s="973"/>
      <c r="PZC206" s="973"/>
      <c r="PZD206" s="973"/>
      <c r="PZE206" s="973"/>
      <c r="PZF206" s="973"/>
      <c r="PZG206" s="973"/>
      <c r="PZH206" s="973"/>
      <c r="PZI206" s="973"/>
      <c r="PZJ206" s="973"/>
      <c r="PZK206" s="973"/>
      <c r="PZL206" s="973"/>
      <c r="PZM206" s="973"/>
      <c r="PZN206" s="973"/>
      <c r="PZO206" s="973"/>
      <c r="PZP206" s="973"/>
      <c r="PZQ206" s="973"/>
      <c r="PZR206" s="973"/>
      <c r="PZS206" s="973"/>
      <c r="PZT206" s="973"/>
      <c r="PZU206" s="973"/>
      <c r="PZV206" s="973"/>
      <c r="PZW206" s="973"/>
      <c r="PZX206" s="973"/>
      <c r="PZY206" s="973"/>
      <c r="PZZ206" s="973"/>
      <c r="QAA206" s="973"/>
      <c r="QAB206" s="973"/>
      <c r="QAC206" s="973"/>
      <c r="QAD206" s="973"/>
      <c r="QAE206" s="973"/>
      <c r="QAF206" s="973"/>
      <c r="QAG206" s="973"/>
      <c r="QAH206" s="973"/>
      <c r="QAI206" s="973"/>
      <c r="QAJ206" s="973"/>
      <c r="QAK206" s="973"/>
      <c r="QAL206" s="973"/>
      <c r="QAM206" s="973"/>
      <c r="QAN206" s="973"/>
      <c r="QAO206" s="973"/>
      <c r="QAP206" s="973"/>
      <c r="QAQ206" s="973"/>
      <c r="QAR206" s="973"/>
      <c r="QAS206" s="973"/>
      <c r="QAT206" s="973"/>
      <c r="QAU206" s="973"/>
      <c r="QAV206" s="973"/>
      <c r="QAW206" s="973"/>
      <c r="QAX206" s="973"/>
      <c r="QAY206" s="973"/>
      <c r="QAZ206" s="973"/>
      <c r="QBA206" s="973"/>
      <c r="QBB206" s="973"/>
      <c r="QBC206" s="973"/>
      <c r="QBD206" s="973"/>
      <c r="QBE206" s="973"/>
      <c r="QBF206" s="973"/>
      <c r="QBG206" s="973"/>
      <c r="QBH206" s="973"/>
      <c r="QBI206" s="973"/>
      <c r="QBJ206" s="973"/>
      <c r="QBK206" s="973"/>
      <c r="QBL206" s="973"/>
      <c r="QBM206" s="973"/>
      <c r="QBN206" s="973"/>
      <c r="QBO206" s="973"/>
      <c r="QBP206" s="973"/>
      <c r="QBQ206" s="973"/>
      <c r="QBR206" s="973"/>
      <c r="QBS206" s="973"/>
      <c r="QBT206" s="973"/>
      <c r="QBU206" s="973"/>
      <c r="QBV206" s="973"/>
      <c r="QBW206" s="973"/>
      <c r="QBX206" s="973"/>
      <c r="QBY206" s="973"/>
      <c r="QBZ206" s="973"/>
      <c r="QCA206" s="973"/>
      <c r="QCB206" s="973"/>
      <c r="QCC206" s="973"/>
      <c r="QCD206" s="973"/>
      <c r="QCE206" s="973"/>
      <c r="QCF206" s="973"/>
      <c r="QCG206" s="973"/>
      <c r="QCH206" s="973"/>
      <c r="QCI206" s="973"/>
      <c r="QCJ206" s="973"/>
      <c r="QCK206" s="973"/>
      <c r="QCL206" s="973"/>
      <c r="QCM206" s="973"/>
      <c r="QCN206" s="973"/>
      <c r="QCO206" s="973"/>
      <c r="QCP206" s="973"/>
      <c r="QCQ206" s="973"/>
      <c r="QCR206" s="973"/>
      <c r="QCS206" s="973"/>
      <c r="QCT206" s="973"/>
      <c r="QCU206" s="973"/>
      <c r="QCV206" s="973"/>
      <c r="QCW206" s="973"/>
      <c r="QCX206" s="973"/>
      <c r="QCY206" s="973"/>
      <c r="QCZ206" s="973"/>
      <c r="QDA206" s="973"/>
      <c r="QDB206" s="973"/>
      <c r="QDC206" s="973"/>
      <c r="QDD206" s="973"/>
      <c r="QDE206" s="973"/>
      <c r="QDF206" s="973"/>
      <c r="QDG206" s="973"/>
      <c r="QDH206" s="973"/>
      <c r="QDI206" s="973"/>
      <c r="QDJ206" s="973"/>
      <c r="QDK206" s="973"/>
      <c r="QDL206" s="973"/>
      <c r="QDM206" s="973"/>
      <c r="QDN206" s="973"/>
      <c r="QDO206" s="973"/>
      <c r="QDP206" s="973"/>
      <c r="QDQ206" s="973"/>
      <c r="QDR206" s="973"/>
      <c r="QDS206" s="973"/>
      <c r="QDT206" s="973"/>
      <c r="QDU206" s="973"/>
      <c r="QDV206" s="973"/>
      <c r="QDW206" s="973"/>
      <c r="QDX206" s="973"/>
      <c r="QDY206" s="973"/>
      <c r="QDZ206" s="973"/>
      <c r="QEA206" s="973"/>
      <c r="QEB206" s="973"/>
      <c r="QEC206" s="973"/>
      <c r="QED206" s="973"/>
      <c r="QEE206" s="973"/>
      <c r="QEF206" s="973"/>
      <c r="QEG206" s="973"/>
      <c r="QEH206" s="973"/>
      <c r="QEI206" s="973"/>
      <c r="QEJ206" s="973"/>
      <c r="QEK206" s="973"/>
      <c r="QEL206" s="973"/>
      <c r="QEM206" s="973"/>
      <c r="QEN206" s="973"/>
      <c r="QEO206" s="973"/>
      <c r="QEP206" s="973"/>
      <c r="QEQ206" s="973"/>
      <c r="QER206" s="973"/>
      <c r="QES206" s="973"/>
      <c r="QET206" s="973"/>
      <c r="QEU206" s="973"/>
      <c r="QEV206" s="973"/>
      <c r="QEW206" s="973"/>
      <c r="QEX206" s="973"/>
      <c r="QEY206" s="973"/>
      <c r="QEZ206" s="973"/>
      <c r="QFA206" s="973"/>
      <c r="QFB206" s="973"/>
      <c r="QFC206" s="973"/>
      <c r="QFD206" s="973"/>
      <c r="QFE206" s="973"/>
      <c r="QFF206" s="973"/>
      <c r="QFG206" s="973"/>
      <c r="QFH206" s="973"/>
      <c r="QFI206" s="973"/>
      <c r="QFJ206" s="973"/>
      <c r="QFK206" s="973"/>
      <c r="QFL206" s="973"/>
      <c r="QFM206" s="973"/>
      <c r="QFN206" s="973"/>
      <c r="QFO206" s="973"/>
      <c r="QFP206" s="973"/>
      <c r="QFQ206" s="973"/>
      <c r="QFR206" s="973"/>
      <c r="QFS206" s="973"/>
      <c r="QFT206" s="973"/>
      <c r="QFU206" s="973"/>
      <c r="QFV206" s="973"/>
      <c r="QFW206" s="973"/>
      <c r="QFX206" s="973"/>
      <c r="QFY206" s="973"/>
      <c r="QFZ206" s="973"/>
      <c r="QGA206" s="973"/>
      <c r="QGB206" s="973"/>
      <c r="QGC206" s="973"/>
      <c r="QGD206" s="973"/>
      <c r="QGE206" s="973"/>
      <c r="QGF206" s="973"/>
      <c r="QGG206" s="973"/>
      <c r="QGH206" s="973"/>
      <c r="QGI206" s="973"/>
      <c r="QGJ206" s="973"/>
      <c r="QGK206" s="973"/>
      <c r="QGL206" s="973"/>
      <c r="QGM206" s="973"/>
      <c r="QGN206" s="973"/>
      <c r="QGO206" s="973"/>
      <c r="QGP206" s="973"/>
      <c r="QGQ206" s="973"/>
      <c r="QGR206" s="973"/>
      <c r="QGS206" s="973"/>
      <c r="QGT206" s="973"/>
      <c r="QGU206" s="973"/>
      <c r="QGV206" s="973"/>
      <c r="QGW206" s="973"/>
      <c r="QGX206" s="973"/>
      <c r="QGY206" s="973"/>
      <c r="QGZ206" s="973"/>
      <c r="QHA206" s="973"/>
      <c r="QHB206" s="973"/>
      <c r="QHC206" s="973"/>
      <c r="QHD206" s="973"/>
      <c r="QHE206" s="973"/>
      <c r="QHF206" s="973"/>
      <c r="QHG206" s="973"/>
      <c r="QHH206" s="973"/>
      <c r="QHI206" s="973"/>
      <c r="QHJ206" s="973"/>
      <c r="QHK206" s="973"/>
      <c r="QHL206" s="973"/>
      <c r="QHM206" s="973"/>
      <c r="QHN206" s="973"/>
      <c r="QHO206" s="973"/>
      <c r="QHP206" s="973"/>
      <c r="QHQ206" s="973"/>
      <c r="QHR206" s="973"/>
      <c r="QHS206" s="973"/>
      <c r="QHT206" s="973"/>
      <c r="QHU206" s="973"/>
      <c r="QHV206" s="973"/>
      <c r="QHW206" s="973"/>
      <c r="QHX206" s="973"/>
      <c r="QHY206" s="973"/>
      <c r="QHZ206" s="973"/>
      <c r="QIA206" s="973"/>
      <c r="QIB206" s="973"/>
      <c r="QIC206" s="973"/>
      <c r="QID206" s="973"/>
      <c r="QIE206" s="973"/>
      <c r="QIF206" s="973"/>
      <c r="QIG206" s="973"/>
      <c r="QIH206" s="973"/>
      <c r="QII206" s="973"/>
      <c r="QIJ206" s="973"/>
      <c r="QIK206" s="973"/>
      <c r="QIL206" s="973"/>
      <c r="QIM206" s="973"/>
      <c r="QIN206" s="973"/>
      <c r="QIO206" s="973"/>
      <c r="QIP206" s="973"/>
      <c r="QIQ206" s="973"/>
      <c r="QIR206" s="973"/>
      <c r="QIS206" s="973"/>
      <c r="QIT206" s="973"/>
      <c r="QIU206" s="973"/>
      <c r="QIV206" s="973"/>
      <c r="QIW206" s="973"/>
      <c r="QIX206" s="973"/>
      <c r="QIY206" s="973"/>
      <c r="QIZ206" s="973"/>
      <c r="QJA206" s="973"/>
      <c r="QJB206" s="973"/>
      <c r="QJC206" s="973"/>
      <c r="QJD206" s="973"/>
      <c r="QJE206" s="973"/>
      <c r="QJF206" s="973"/>
      <c r="QJG206" s="973"/>
      <c r="QJH206" s="973"/>
      <c r="QJI206" s="973"/>
      <c r="QJJ206" s="973"/>
      <c r="QJK206" s="973"/>
      <c r="QJL206" s="973"/>
      <c r="QJM206" s="973"/>
      <c r="QJN206" s="973"/>
      <c r="QJO206" s="973"/>
      <c r="QJP206" s="973"/>
      <c r="QJQ206" s="973"/>
      <c r="QJR206" s="973"/>
      <c r="QJS206" s="973"/>
      <c r="QJT206" s="973"/>
      <c r="QJU206" s="973"/>
      <c r="QJV206" s="973"/>
      <c r="QJW206" s="973"/>
      <c r="QJX206" s="973"/>
      <c r="QJY206" s="973"/>
      <c r="QJZ206" s="973"/>
      <c r="QKA206" s="973"/>
      <c r="QKB206" s="973"/>
      <c r="QKC206" s="973"/>
      <c r="QKD206" s="973"/>
      <c r="QKE206" s="973"/>
      <c r="QKF206" s="973"/>
      <c r="QKG206" s="973"/>
      <c r="QKH206" s="973"/>
      <c r="QKI206" s="973"/>
      <c r="QKJ206" s="973"/>
      <c r="QKK206" s="973"/>
      <c r="QKL206" s="973"/>
      <c r="QKM206" s="973"/>
      <c r="QKN206" s="973"/>
      <c r="QKO206" s="973"/>
      <c r="QKP206" s="973"/>
      <c r="QKQ206" s="973"/>
      <c r="QKR206" s="973"/>
      <c r="QKS206" s="973"/>
      <c r="QKT206" s="973"/>
      <c r="QKU206" s="973"/>
      <c r="QKV206" s="973"/>
      <c r="QKW206" s="973"/>
      <c r="QKX206" s="973"/>
      <c r="QKY206" s="973"/>
      <c r="QKZ206" s="973"/>
      <c r="QLA206" s="973"/>
      <c r="QLB206" s="973"/>
      <c r="QLC206" s="973"/>
      <c r="QLD206" s="973"/>
      <c r="QLE206" s="973"/>
      <c r="QLF206" s="973"/>
      <c r="QLG206" s="973"/>
      <c r="QLH206" s="973"/>
      <c r="QLI206" s="973"/>
      <c r="QLJ206" s="973"/>
      <c r="QLK206" s="973"/>
      <c r="QLL206" s="973"/>
      <c r="QLM206" s="973"/>
      <c r="QLN206" s="973"/>
      <c r="QLO206" s="973"/>
      <c r="QLP206" s="973"/>
      <c r="QLQ206" s="973"/>
      <c r="QLR206" s="973"/>
      <c r="QLS206" s="973"/>
      <c r="QLT206" s="973"/>
      <c r="QLU206" s="973"/>
      <c r="QLV206" s="973"/>
      <c r="QLW206" s="973"/>
      <c r="QLX206" s="973"/>
      <c r="QLY206" s="973"/>
      <c r="QLZ206" s="973"/>
      <c r="QMA206" s="973"/>
      <c r="QMB206" s="973"/>
      <c r="QMC206" s="973"/>
      <c r="QMD206" s="973"/>
      <c r="QME206" s="973"/>
      <c r="QMF206" s="973"/>
      <c r="QMG206" s="973"/>
      <c r="QMH206" s="973"/>
      <c r="QMI206" s="973"/>
      <c r="QMJ206" s="973"/>
      <c r="QMK206" s="973"/>
      <c r="QML206" s="973"/>
      <c r="QMM206" s="973"/>
      <c r="QMN206" s="973"/>
      <c r="QMO206" s="973"/>
      <c r="QMP206" s="973"/>
      <c r="QMQ206" s="973"/>
      <c r="QMR206" s="973"/>
      <c r="QMS206" s="973"/>
      <c r="QMT206" s="973"/>
      <c r="QMU206" s="973"/>
      <c r="QMV206" s="973"/>
      <c r="QMW206" s="973"/>
      <c r="QMX206" s="973"/>
      <c r="QMY206" s="973"/>
      <c r="QMZ206" s="973"/>
      <c r="QNA206" s="973"/>
      <c r="QNB206" s="973"/>
      <c r="QNC206" s="973"/>
      <c r="QND206" s="973"/>
      <c r="QNE206" s="973"/>
      <c r="QNF206" s="973"/>
      <c r="QNG206" s="973"/>
      <c r="QNH206" s="973"/>
      <c r="QNI206" s="973"/>
      <c r="QNJ206" s="973"/>
      <c r="QNK206" s="973"/>
      <c r="QNL206" s="973"/>
      <c r="QNM206" s="973"/>
      <c r="QNN206" s="973"/>
      <c r="QNO206" s="973"/>
      <c r="QNP206" s="973"/>
      <c r="QNQ206" s="973"/>
      <c r="QNR206" s="973"/>
      <c r="QNS206" s="973"/>
      <c r="QNT206" s="973"/>
      <c r="QNU206" s="973"/>
      <c r="QNV206" s="973"/>
      <c r="QNW206" s="973"/>
      <c r="QNX206" s="973"/>
      <c r="QNY206" s="973"/>
      <c r="QNZ206" s="973"/>
      <c r="QOA206" s="973"/>
      <c r="QOB206" s="973"/>
      <c r="QOC206" s="973"/>
      <c r="QOD206" s="973"/>
      <c r="QOE206" s="973"/>
      <c r="QOF206" s="973"/>
      <c r="QOG206" s="973"/>
      <c r="QOH206" s="973"/>
      <c r="QOI206" s="973"/>
      <c r="QOJ206" s="973"/>
      <c r="QOK206" s="973"/>
      <c r="QOL206" s="973"/>
      <c r="QOM206" s="973"/>
      <c r="QON206" s="973"/>
      <c r="QOO206" s="973"/>
      <c r="QOP206" s="973"/>
      <c r="QOQ206" s="973"/>
      <c r="QOR206" s="973"/>
      <c r="QOS206" s="973"/>
      <c r="QOT206" s="973"/>
      <c r="QOU206" s="973"/>
      <c r="QOV206" s="973"/>
      <c r="QOW206" s="973"/>
      <c r="QOX206" s="973"/>
      <c r="QOY206" s="973"/>
      <c r="QOZ206" s="973"/>
      <c r="QPA206" s="973"/>
      <c r="QPB206" s="973"/>
      <c r="QPC206" s="973"/>
      <c r="QPD206" s="973"/>
      <c r="QPE206" s="973"/>
      <c r="QPF206" s="973"/>
      <c r="QPG206" s="973"/>
      <c r="QPH206" s="973"/>
      <c r="QPI206" s="973"/>
      <c r="QPJ206" s="973"/>
      <c r="QPK206" s="973"/>
      <c r="QPL206" s="973"/>
      <c r="QPM206" s="973"/>
      <c r="QPN206" s="973"/>
      <c r="QPO206" s="973"/>
      <c r="QPP206" s="973"/>
      <c r="QPQ206" s="973"/>
      <c r="QPR206" s="973"/>
      <c r="QPS206" s="973"/>
      <c r="QPT206" s="973"/>
      <c r="QPU206" s="973"/>
      <c r="QPV206" s="973"/>
      <c r="QPW206" s="973"/>
      <c r="QPX206" s="973"/>
      <c r="QPY206" s="973"/>
      <c r="QPZ206" s="973"/>
      <c r="QQA206" s="973"/>
      <c r="QQB206" s="973"/>
      <c r="QQC206" s="973"/>
      <c r="QQD206" s="973"/>
      <c r="QQE206" s="973"/>
      <c r="QQF206" s="973"/>
      <c r="QQG206" s="973"/>
      <c r="QQH206" s="973"/>
      <c r="QQI206" s="973"/>
      <c r="QQJ206" s="973"/>
      <c r="QQK206" s="973"/>
      <c r="QQL206" s="973"/>
      <c r="QQM206" s="973"/>
      <c r="QQN206" s="973"/>
      <c r="QQO206" s="973"/>
      <c r="QQP206" s="973"/>
      <c r="QQQ206" s="973"/>
      <c r="QQR206" s="973"/>
      <c r="QQS206" s="973"/>
      <c r="QQT206" s="973"/>
      <c r="QQU206" s="973"/>
      <c r="QQV206" s="973"/>
      <c r="QQW206" s="973"/>
      <c r="QQX206" s="973"/>
      <c r="QQY206" s="973"/>
      <c r="QQZ206" s="973"/>
      <c r="QRA206" s="973"/>
      <c r="QRB206" s="973"/>
      <c r="QRC206" s="973"/>
      <c r="QRD206" s="973"/>
      <c r="QRE206" s="973"/>
      <c r="QRF206" s="973"/>
      <c r="QRG206" s="973"/>
      <c r="QRH206" s="973"/>
      <c r="QRI206" s="973"/>
      <c r="QRJ206" s="973"/>
      <c r="QRK206" s="973"/>
      <c r="QRL206" s="973"/>
      <c r="QRM206" s="973"/>
      <c r="QRN206" s="973"/>
      <c r="QRO206" s="973"/>
      <c r="QRP206" s="973"/>
      <c r="QRQ206" s="973"/>
      <c r="QRR206" s="973"/>
      <c r="QRS206" s="973"/>
      <c r="QRT206" s="973"/>
      <c r="QRU206" s="973"/>
      <c r="QRV206" s="973"/>
      <c r="QRW206" s="973"/>
      <c r="QRX206" s="973"/>
      <c r="QRY206" s="973"/>
      <c r="QRZ206" s="973"/>
      <c r="QSA206" s="973"/>
      <c r="QSB206" s="973"/>
      <c r="QSC206" s="973"/>
      <c r="QSD206" s="973"/>
      <c r="QSE206" s="973"/>
      <c r="QSF206" s="973"/>
      <c r="QSG206" s="973"/>
      <c r="QSH206" s="973"/>
      <c r="QSI206" s="973"/>
      <c r="QSJ206" s="973"/>
      <c r="QSK206" s="973"/>
      <c r="QSL206" s="973"/>
      <c r="QSM206" s="973"/>
      <c r="QSN206" s="973"/>
      <c r="QSO206" s="973"/>
      <c r="QSP206" s="973"/>
      <c r="QSQ206" s="973"/>
      <c r="QSR206" s="973"/>
      <c r="QSS206" s="973"/>
      <c r="QST206" s="973"/>
      <c r="QSU206" s="973"/>
      <c r="QSV206" s="973"/>
      <c r="QSW206" s="973"/>
      <c r="QSX206" s="973"/>
      <c r="QSY206" s="973"/>
      <c r="QSZ206" s="973"/>
      <c r="QTA206" s="973"/>
      <c r="QTB206" s="973"/>
      <c r="QTC206" s="973"/>
      <c r="QTD206" s="973"/>
      <c r="QTE206" s="973"/>
      <c r="QTF206" s="973"/>
      <c r="QTG206" s="973"/>
      <c r="QTH206" s="973"/>
      <c r="QTI206" s="973"/>
      <c r="QTJ206" s="973"/>
      <c r="QTK206" s="973"/>
      <c r="QTL206" s="973"/>
      <c r="QTM206" s="973"/>
      <c r="QTN206" s="973"/>
      <c r="QTO206" s="973"/>
      <c r="QTP206" s="973"/>
      <c r="QTQ206" s="973"/>
      <c r="QTR206" s="973"/>
      <c r="QTS206" s="973"/>
      <c r="QTT206" s="973"/>
      <c r="QTU206" s="973"/>
      <c r="QTV206" s="973"/>
      <c r="QTW206" s="973"/>
      <c r="QTX206" s="973"/>
      <c r="QTY206" s="973"/>
      <c r="QTZ206" s="973"/>
      <c r="QUA206" s="973"/>
      <c r="QUB206" s="973"/>
      <c r="QUC206" s="973"/>
      <c r="QUD206" s="973"/>
      <c r="QUE206" s="973"/>
      <c r="QUF206" s="973"/>
      <c r="QUG206" s="973"/>
      <c r="QUH206" s="973"/>
      <c r="QUI206" s="973"/>
      <c r="QUJ206" s="973"/>
      <c r="QUK206" s="973"/>
      <c r="QUL206" s="973"/>
      <c r="QUM206" s="973"/>
      <c r="QUN206" s="973"/>
      <c r="QUO206" s="973"/>
      <c r="QUP206" s="973"/>
      <c r="QUQ206" s="973"/>
      <c r="QUR206" s="973"/>
      <c r="QUS206" s="973"/>
      <c r="QUT206" s="973"/>
      <c r="QUU206" s="973"/>
      <c r="QUV206" s="973"/>
      <c r="QUW206" s="973"/>
      <c r="QUX206" s="973"/>
      <c r="QUY206" s="973"/>
      <c r="QUZ206" s="973"/>
      <c r="QVA206" s="973"/>
      <c r="QVB206" s="973"/>
      <c r="QVC206" s="973"/>
      <c r="QVD206" s="973"/>
      <c r="QVE206" s="973"/>
      <c r="QVF206" s="973"/>
      <c r="QVG206" s="973"/>
      <c r="QVH206" s="973"/>
      <c r="QVI206" s="973"/>
      <c r="QVJ206" s="973"/>
      <c r="QVK206" s="973"/>
      <c r="QVL206" s="973"/>
      <c r="QVM206" s="973"/>
      <c r="QVN206" s="973"/>
      <c r="QVO206" s="973"/>
      <c r="QVP206" s="973"/>
      <c r="QVQ206" s="973"/>
      <c r="QVR206" s="973"/>
      <c r="QVS206" s="973"/>
      <c r="QVT206" s="973"/>
      <c r="QVU206" s="973"/>
      <c r="QVV206" s="973"/>
      <c r="QVW206" s="973"/>
      <c r="QVX206" s="973"/>
      <c r="QVY206" s="973"/>
      <c r="QVZ206" s="973"/>
      <c r="QWA206" s="973"/>
      <c r="QWB206" s="973"/>
      <c r="QWC206" s="973"/>
      <c r="QWD206" s="973"/>
      <c r="QWE206" s="973"/>
      <c r="QWF206" s="973"/>
      <c r="QWG206" s="973"/>
      <c r="QWH206" s="973"/>
      <c r="QWI206" s="973"/>
      <c r="QWJ206" s="973"/>
      <c r="QWK206" s="973"/>
      <c r="QWL206" s="973"/>
      <c r="QWM206" s="973"/>
      <c r="QWN206" s="973"/>
      <c r="QWO206" s="973"/>
      <c r="QWP206" s="973"/>
      <c r="QWQ206" s="973"/>
      <c r="QWR206" s="973"/>
      <c r="QWS206" s="973"/>
      <c r="QWT206" s="973"/>
      <c r="QWU206" s="973"/>
      <c r="QWV206" s="973"/>
      <c r="QWW206" s="973"/>
      <c r="QWX206" s="973"/>
      <c r="QWY206" s="973"/>
      <c r="QWZ206" s="973"/>
      <c r="QXA206" s="973"/>
      <c r="QXB206" s="973"/>
      <c r="QXC206" s="973"/>
      <c r="QXD206" s="973"/>
      <c r="QXE206" s="973"/>
      <c r="QXF206" s="973"/>
      <c r="QXG206" s="973"/>
      <c r="QXH206" s="973"/>
      <c r="QXI206" s="973"/>
      <c r="QXJ206" s="973"/>
      <c r="QXK206" s="973"/>
      <c r="QXL206" s="973"/>
      <c r="QXM206" s="973"/>
      <c r="QXN206" s="973"/>
      <c r="QXO206" s="973"/>
      <c r="QXP206" s="973"/>
      <c r="QXQ206" s="973"/>
      <c r="QXR206" s="973"/>
      <c r="QXS206" s="973"/>
      <c r="QXT206" s="973"/>
      <c r="QXU206" s="973"/>
      <c r="QXV206" s="973"/>
      <c r="QXW206" s="973"/>
      <c r="QXX206" s="973"/>
      <c r="QXY206" s="973"/>
      <c r="QXZ206" s="973"/>
      <c r="QYA206" s="973"/>
      <c r="QYB206" s="973"/>
      <c r="QYC206" s="973"/>
      <c r="QYD206" s="973"/>
      <c r="QYE206" s="973"/>
      <c r="QYF206" s="973"/>
      <c r="QYG206" s="973"/>
      <c r="QYH206" s="973"/>
      <c r="QYI206" s="973"/>
      <c r="QYJ206" s="973"/>
      <c r="QYK206" s="973"/>
      <c r="QYL206" s="973"/>
      <c r="QYM206" s="973"/>
      <c r="QYN206" s="973"/>
      <c r="QYO206" s="973"/>
      <c r="QYP206" s="973"/>
      <c r="QYQ206" s="973"/>
      <c r="QYR206" s="973"/>
      <c r="QYS206" s="973"/>
      <c r="QYT206" s="973"/>
      <c r="QYU206" s="973"/>
      <c r="QYV206" s="973"/>
      <c r="QYW206" s="973"/>
      <c r="QYX206" s="973"/>
      <c r="QYY206" s="973"/>
      <c r="QYZ206" s="973"/>
      <c r="QZA206" s="973"/>
      <c r="QZB206" s="973"/>
      <c r="QZC206" s="973"/>
      <c r="QZD206" s="973"/>
      <c r="QZE206" s="973"/>
      <c r="QZF206" s="973"/>
      <c r="QZG206" s="973"/>
      <c r="QZH206" s="973"/>
      <c r="QZI206" s="973"/>
      <c r="QZJ206" s="973"/>
      <c r="QZK206" s="973"/>
      <c r="QZL206" s="973"/>
      <c r="QZM206" s="973"/>
      <c r="QZN206" s="973"/>
      <c r="QZO206" s="973"/>
      <c r="QZP206" s="973"/>
      <c r="QZQ206" s="973"/>
      <c r="QZR206" s="973"/>
      <c r="QZS206" s="973"/>
      <c r="QZT206" s="973"/>
      <c r="QZU206" s="973"/>
      <c r="QZV206" s="973"/>
      <c r="QZW206" s="973"/>
      <c r="QZX206" s="973"/>
      <c r="QZY206" s="973"/>
      <c r="QZZ206" s="973"/>
      <c r="RAA206" s="973"/>
      <c r="RAB206" s="973"/>
      <c r="RAC206" s="973"/>
      <c r="RAD206" s="973"/>
      <c r="RAE206" s="973"/>
      <c r="RAF206" s="973"/>
      <c r="RAG206" s="973"/>
      <c r="RAH206" s="973"/>
      <c r="RAI206" s="973"/>
      <c r="RAJ206" s="973"/>
      <c r="RAK206" s="973"/>
      <c r="RAL206" s="973"/>
      <c r="RAM206" s="973"/>
      <c r="RAN206" s="973"/>
      <c r="RAO206" s="973"/>
      <c r="RAP206" s="973"/>
      <c r="RAQ206" s="973"/>
      <c r="RAR206" s="973"/>
      <c r="RAS206" s="973"/>
      <c r="RAT206" s="973"/>
      <c r="RAU206" s="973"/>
      <c r="RAV206" s="973"/>
      <c r="RAW206" s="973"/>
      <c r="RAX206" s="973"/>
      <c r="RAY206" s="973"/>
      <c r="RAZ206" s="973"/>
      <c r="RBA206" s="973"/>
      <c r="RBB206" s="973"/>
      <c r="RBC206" s="973"/>
      <c r="RBD206" s="973"/>
      <c r="RBE206" s="973"/>
      <c r="RBF206" s="973"/>
      <c r="RBG206" s="973"/>
      <c r="RBH206" s="973"/>
      <c r="RBI206" s="973"/>
      <c r="RBJ206" s="973"/>
      <c r="RBK206" s="973"/>
      <c r="RBL206" s="973"/>
      <c r="RBM206" s="973"/>
      <c r="RBN206" s="973"/>
      <c r="RBO206" s="973"/>
      <c r="RBP206" s="973"/>
      <c r="RBQ206" s="973"/>
      <c r="RBR206" s="973"/>
      <c r="RBS206" s="973"/>
      <c r="RBT206" s="973"/>
      <c r="RBU206" s="973"/>
      <c r="RBV206" s="973"/>
      <c r="RBW206" s="973"/>
      <c r="RBX206" s="973"/>
      <c r="RBY206" s="973"/>
      <c r="RBZ206" s="973"/>
      <c r="RCA206" s="973"/>
      <c r="RCB206" s="973"/>
      <c r="RCC206" s="973"/>
      <c r="RCD206" s="973"/>
      <c r="RCE206" s="973"/>
      <c r="RCF206" s="973"/>
      <c r="RCG206" s="973"/>
      <c r="RCH206" s="973"/>
      <c r="RCI206" s="973"/>
      <c r="RCJ206" s="973"/>
      <c r="RCK206" s="973"/>
      <c r="RCL206" s="973"/>
      <c r="RCM206" s="973"/>
      <c r="RCN206" s="973"/>
      <c r="RCO206" s="973"/>
      <c r="RCP206" s="973"/>
      <c r="RCQ206" s="973"/>
      <c r="RCR206" s="973"/>
      <c r="RCS206" s="973"/>
      <c r="RCT206" s="973"/>
      <c r="RCU206" s="973"/>
      <c r="RCV206" s="973"/>
      <c r="RCW206" s="973"/>
      <c r="RCX206" s="973"/>
      <c r="RCY206" s="973"/>
      <c r="RCZ206" s="973"/>
      <c r="RDA206" s="973"/>
      <c r="RDB206" s="973"/>
      <c r="RDC206" s="973"/>
      <c r="RDD206" s="973"/>
      <c r="RDE206" s="973"/>
      <c r="RDF206" s="973"/>
      <c r="RDG206" s="973"/>
      <c r="RDH206" s="973"/>
      <c r="RDI206" s="973"/>
      <c r="RDJ206" s="973"/>
      <c r="RDK206" s="973"/>
      <c r="RDL206" s="973"/>
      <c r="RDM206" s="973"/>
      <c r="RDN206" s="973"/>
      <c r="RDO206" s="973"/>
      <c r="RDP206" s="973"/>
      <c r="RDQ206" s="973"/>
      <c r="RDR206" s="973"/>
      <c r="RDS206" s="973"/>
      <c r="RDT206" s="973"/>
      <c r="RDU206" s="973"/>
      <c r="RDV206" s="973"/>
      <c r="RDW206" s="973"/>
      <c r="RDX206" s="973"/>
      <c r="RDY206" s="973"/>
      <c r="RDZ206" s="973"/>
      <c r="REA206" s="973"/>
      <c r="REB206" s="973"/>
      <c r="REC206" s="973"/>
      <c r="RED206" s="973"/>
      <c r="REE206" s="973"/>
      <c r="REF206" s="973"/>
      <c r="REG206" s="973"/>
      <c r="REH206" s="973"/>
      <c r="REI206" s="973"/>
      <c r="REJ206" s="973"/>
      <c r="REK206" s="973"/>
      <c r="REL206" s="973"/>
      <c r="REM206" s="973"/>
      <c r="REN206" s="973"/>
      <c r="REO206" s="973"/>
      <c r="REP206" s="973"/>
      <c r="REQ206" s="973"/>
      <c r="RER206" s="973"/>
      <c r="RES206" s="973"/>
      <c r="RET206" s="973"/>
      <c r="REU206" s="973"/>
      <c r="REV206" s="973"/>
      <c r="REW206" s="973"/>
      <c r="REX206" s="973"/>
      <c r="REY206" s="973"/>
      <c r="REZ206" s="973"/>
      <c r="RFA206" s="973"/>
      <c r="RFB206" s="973"/>
      <c r="RFC206" s="973"/>
      <c r="RFD206" s="973"/>
      <c r="RFE206" s="973"/>
      <c r="RFF206" s="973"/>
      <c r="RFG206" s="973"/>
      <c r="RFH206" s="973"/>
      <c r="RFI206" s="973"/>
      <c r="RFJ206" s="973"/>
      <c r="RFK206" s="973"/>
      <c r="RFL206" s="973"/>
      <c r="RFM206" s="973"/>
      <c r="RFN206" s="973"/>
      <c r="RFO206" s="973"/>
      <c r="RFP206" s="973"/>
      <c r="RFQ206" s="973"/>
      <c r="RFR206" s="973"/>
      <c r="RFS206" s="973"/>
      <c r="RFT206" s="973"/>
      <c r="RFU206" s="973"/>
      <c r="RFV206" s="973"/>
      <c r="RFW206" s="973"/>
      <c r="RFX206" s="973"/>
      <c r="RFY206" s="973"/>
      <c r="RFZ206" s="973"/>
      <c r="RGA206" s="973"/>
      <c r="RGB206" s="973"/>
      <c r="RGC206" s="973"/>
      <c r="RGD206" s="973"/>
      <c r="RGE206" s="973"/>
      <c r="RGF206" s="973"/>
      <c r="RGG206" s="973"/>
      <c r="RGH206" s="973"/>
      <c r="RGI206" s="973"/>
      <c r="RGJ206" s="973"/>
      <c r="RGK206" s="973"/>
      <c r="RGL206" s="973"/>
      <c r="RGM206" s="973"/>
      <c r="RGN206" s="973"/>
      <c r="RGO206" s="973"/>
      <c r="RGP206" s="973"/>
      <c r="RGQ206" s="973"/>
      <c r="RGR206" s="973"/>
      <c r="RGS206" s="973"/>
      <c r="RGT206" s="973"/>
      <c r="RGU206" s="973"/>
      <c r="RGV206" s="973"/>
      <c r="RGW206" s="973"/>
      <c r="RGX206" s="973"/>
      <c r="RGY206" s="973"/>
      <c r="RGZ206" s="973"/>
      <c r="RHA206" s="973"/>
      <c r="RHB206" s="973"/>
      <c r="RHC206" s="973"/>
      <c r="RHD206" s="973"/>
      <c r="RHE206" s="973"/>
      <c r="RHF206" s="973"/>
      <c r="RHG206" s="973"/>
      <c r="RHH206" s="973"/>
      <c r="RHI206" s="973"/>
      <c r="RHJ206" s="973"/>
      <c r="RHK206" s="973"/>
      <c r="RHL206" s="973"/>
      <c r="RHM206" s="973"/>
      <c r="RHN206" s="973"/>
      <c r="RHO206" s="973"/>
      <c r="RHP206" s="973"/>
      <c r="RHQ206" s="973"/>
      <c r="RHR206" s="973"/>
      <c r="RHS206" s="973"/>
      <c r="RHT206" s="973"/>
      <c r="RHU206" s="973"/>
      <c r="RHV206" s="973"/>
      <c r="RHW206" s="973"/>
      <c r="RHX206" s="973"/>
      <c r="RHY206" s="973"/>
      <c r="RHZ206" s="973"/>
      <c r="RIA206" s="973"/>
      <c r="RIB206" s="973"/>
      <c r="RIC206" s="973"/>
      <c r="RID206" s="973"/>
      <c r="RIE206" s="973"/>
      <c r="RIF206" s="973"/>
      <c r="RIG206" s="973"/>
      <c r="RIH206" s="973"/>
      <c r="RII206" s="973"/>
      <c r="RIJ206" s="973"/>
      <c r="RIK206" s="973"/>
      <c r="RIL206" s="973"/>
      <c r="RIM206" s="973"/>
      <c r="RIN206" s="973"/>
      <c r="RIO206" s="973"/>
      <c r="RIP206" s="973"/>
      <c r="RIQ206" s="973"/>
      <c r="RIR206" s="973"/>
      <c r="RIS206" s="973"/>
      <c r="RIT206" s="973"/>
      <c r="RIU206" s="973"/>
      <c r="RIV206" s="973"/>
      <c r="RIW206" s="973"/>
      <c r="RIX206" s="973"/>
      <c r="RIY206" s="973"/>
      <c r="RIZ206" s="973"/>
      <c r="RJA206" s="973"/>
      <c r="RJB206" s="973"/>
      <c r="RJC206" s="973"/>
      <c r="RJD206" s="973"/>
      <c r="RJE206" s="973"/>
      <c r="RJF206" s="973"/>
      <c r="RJG206" s="973"/>
      <c r="RJH206" s="973"/>
      <c r="RJI206" s="973"/>
      <c r="RJJ206" s="973"/>
      <c r="RJK206" s="973"/>
      <c r="RJL206" s="973"/>
      <c r="RJM206" s="973"/>
      <c r="RJN206" s="973"/>
      <c r="RJO206" s="973"/>
      <c r="RJP206" s="973"/>
      <c r="RJQ206" s="973"/>
      <c r="RJR206" s="973"/>
      <c r="RJS206" s="973"/>
      <c r="RJT206" s="973"/>
      <c r="RJU206" s="973"/>
      <c r="RJV206" s="973"/>
      <c r="RJW206" s="973"/>
      <c r="RJX206" s="973"/>
      <c r="RJY206" s="973"/>
      <c r="RJZ206" s="973"/>
      <c r="RKA206" s="973"/>
      <c r="RKB206" s="973"/>
      <c r="RKC206" s="973"/>
      <c r="RKD206" s="973"/>
      <c r="RKE206" s="973"/>
      <c r="RKF206" s="973"/>
      <c r="RKG206" s="973"/>
      <c r="RKH206" s="973"/>
      <c r="RKI206" s="973"/>
      <c r="RKJ206" s="973"/>
      <c r="RKK206" s="973"/>
      <c r="RKL206" s="973"/>
      <c r="RKM206" s="973"/>
      <c r="RKN206" s="973"/>
      <c r="RKO206" s="973"/>
      <c r="RKP206" s="973"/>
      <c r="RKQ206" s="973"/>
      <c r="RKR206" s="973"/>
      <c r="RKS206" s="973"/>
      <c r="RKT206" s="973"/>
      <c r="RKU206" s="973"/>
      <c r="RKV206" s="973"/>
      <c r="RKW206" s="973"/>
      <c r="RKX206" s="973"/>
      <c r="RKY206" s="973"/>
      <c r="RKZ206" s="973"/>
      <c r="RLA206" s="973"/>
      <c r="RLB206" s="973"/>
      <c r="RLC206" s="973"/>
      <c r="RLD206" s="973"/>
      <c r="RLE206" s="973"/>
      <c r="RLF206" s="973"/>
      <c r="RLG206" s="973"/>
      <c r="RLH206" s="973"/>
      <c r="RLI206" s="973"/>
      <c r="RLJ206" s="973"/>
      <c r="RLK206" s="973"/>
      <c r="RLL206" s="973"/>
      <c r="RLM206" s="973"/>
      <c r="RLN206" s="973"/>
      <c r="RLO206" s="973"/>
      <c r="RLP206" s="973"/>
      <c r="RLQ206" s="973"/>
      <c r="RLR206" s="973"/>
      <c r="RLS206" s="973"/>
      <c r="RLT206" s="973"/>
      <c r="RLU206" s="973"/>
      <c r="RLV206" s="973"/>
      <c r="RLW206" s="973"/>
      <c r="RLX206" s="973"/>
      <c r="RLY206" s="973"/>
      <c r="RLZ206" s="973"/>
      <c r="RMA206" s="973"/>
      <c r="RMB206" s="973"/>
      <c r="RMC206" s="973"/>
      <c r="RMD206" s="973"/>
      <c r="RME206" s="973"/>
      <c r="RMF206" s="973"/>
      <c r="RMG206" s="973"/>
      <c r="RMH206" s="973"/>
      <c r="RMI206" s="973"/>
      <c r="RMJ206" s="973"/>
      <c r="RMK206" s="973"/>
      <c r="RML206" s="973"/>
      <c r="RMM206" s="973"/>
      <c r="RMN206" s="973"/>
      <c r="RMO206" s="973"/>
      <c r="RMP206" s="973"/>
      <c r="RMQ206" s="973"/>
      <c r="RMR206" s="973"/>
      <c r="RMS206" s="973"/>
      <c r="RMT206" s="973"/>
      <c r="RMU206" s="973"/>
      <c r="RMV206" s="973"/>
      <c r="RMW206" s="973"/>
      <c r="RMX206" s="973"/>
      <c r="RMY206" s="973"/>
      <c r="RMZ206" s="973"/>
      <c r="RNA206" s="973"/>
      <c r="RNB206" s="973"/>
      <c r="RNC206" s="973"/>
      <c r="RND206" s="973"/>
      <c r="RNE206" s="973"/>
      <c r="RNF206" s="973"/>
      <c r="RNG206" s="973"/>
      <c r="RNH206" s="973"/>
      <c r="RNI206" s="973"/>
      <c r="RNJ206" s="973"/>
      <c r="RNK206" s="973"/>
      <c r="RNL206" s="973"/>
      <c r="RNM206" s="973"/>
      <c r="RNN206" s="973"/>
      <c r="RNO206" s="973"/>
      <c r="RNP206" s="973"/>
      <c r="RNQ206" s="973"/>
      <c r="RNR206" s="973"/>
      <c r="RNS206" s="973"/>
      <c r="RNT206" s="973"/>
      <c r="RNU206" s="973"/>
      <c r="RNV206" s="973"/>
      <c r="RNW206" s="973"/>
      <c r="RNX206" s="973"/>
      <c r="RNY206" s="973"/>
      <c r="RNZ206" s="973"/>
      <c r="ROA206" s="973"/>
      <c r="ROB206" s="973"/>
      <c r="ROC206" s="973"/>
      <c r="ROD206" s="973"/>
      <c r="ROE206" s="973"/>
      <c r="ROF206" s="973"/>
      <c r="ROG206" s="973"/>
      <c r="ROH206" s="973"/>
      <c r="ROI206" s="973"/>
      <c r="ROJ206" s="973"/>
      <c r="ROK206" s="973"/>
      <c r="ROL206" s="973"/>
      <c r="ROM206" s="973"/>
      <c r="RON206" s="973"/>
      <c r="ROO206" s="973"/>
      <c r="ROP206" s="973"/>
      <c r="ROQ206" s="973"/>
      <c r="ROR206" s="973"/>
      <c r="ROS206" s="973"/>
      <c r="ROT206" s="973"/>
      <c r="ROU206" s="973"/>
      <c r="ROV206" s="973"/>
      <c r="ROW206" s="973"/>
      <c r="ROX206" s="973"/>
      <c r="ROY206" s="973"/>
      <c r="ROZ206" s="973"/>
      <c r="RPA206" s="973"/>
      <c r="RPB206" s="973"/>
      <c r="RPC206" s="973"/>
      <c r="RPD206" s="973"/>
      <c r="RPE206" s="973"/>
      <c r="RPF206" s="973"/>
      <c r="RPG206" s="973"/>
      <c r="RPH206" s="973"/>
      <c r="RPI206" s="973"/>
      <c r="RPJ206" s="973"/>
      <c r="RPK206" s="973"/>
      <c r="RPL206" s="973"/>
      <c r="RPM206" s="973"/>
      <c r="RPN206" s="973"/>
      <c r="RPO206" s="973"/>
      <c r="RPP206" s="973"/>
      <c r="RPQ206" s="973"/>
      <c r="RPR206" s="973"/>
      <c r="RPS206" s="973"/>
      <c r="RPT206" s="973"/>
      <c r="RPU206" s="973"/>
      <c r="RPV206" s="973"/>
      <c r="RPW206" s="973"/>
      <c r="RPX206" s="973"/>
      <c r="RPY206" s="973"/>
      <c r="RPZ206" s="973"/>
      <c r="RQA206" s="973"/>
      <c r="RQB206" s="973"/>
      <c r="RQC206" s="973"/>
      <c r="RQD206" s="973"/>
      <c r="RQE206" s="973"/>
      <c r="RQF206" s="973"/>
      <c r="RQG206" s="973"/>
      <c r="RQH206" s="973"/>
      <c r="RQI206" s="973"/>
      <c r="RQJ206" s="973"/>
      <c r="RQK206" s="973"/>
      <c r="RQL206" s="973"/>
      <c r="RQM206" s="973"/>
      <c r="RQN206" s="973"/>
      <c r="RQO206" s="973"/>
      <c r="RQP206" s="973"/>
      <c r="RQQ206" s="973"/>
      <c r="RQR206" s="973"/>
      <c r="RQS206" s="973"/>
      <c r="RQT206" s="973"/>
      <c r="RQU206" s="973"/>
      <c r="RQV206" s="973"/>
      <c r="RQW206" s="973"/>
      <c r="RQX206" s="973"/>
      <c r="RQY206" s="973"/>
      <c r="RQZ206" s="973"/>
      <c r="RRA206" s="973"/>
      <c r="RRB206" s="973"/>
      <c r="RRC206" s="973"/>
      <c r="RRD206" s="973"/>
      <c r="RRE206" s="973"/>
      <c r="RRF206" s="973"/>
      <c r="RRG206" s="973"/>
      <c r="RRH206" s="973"/>
      <c r="RRI206" s="973"/>
      <c r="RRJ206" s="973"/>
      <c r="RRK206" s="973"/>
      <c r="RRL206" s="973"/>
      <c r="RRM206" s="973"/>
      <c r="RRN206" s="973"/>
      <c r="RRO206" s="973"/>
      <c r="RRP206" s="973"/>
      <c r="RRQ206" s="973"/>
      <c r="RRR206" s="973"/>
      <c r="RRS206" s="973"/>
      <c r="RRT206" s="973"/>
      <c r="RRU206" s="973"/>
      <c r="RRV206" s="973"/>
      <c r="RRW206" s="973"/>
      <c r="RRX206" s="973"/>
      <c r="RRY206" s="973"/>
      <c r="RRZ206" s="973"/>
      <c r="RSA206" s="973"/>
      <c r="RSB206" s="973"/>
      <c r="RSC206" s="973"/>
      <c r="RSD206" s="973"/>
      <c r="RSE206" s="973"/>
      <c r="RSF206" s="973"/>
      <c r="RSG206" s="973"/>
      <c r="RSH206" s="973"/>
      <c r="RSI206" s="973"/>
      <c r="RSJ206" s="973"/>
      <c r="RSK206" s="973"/>
      <c r="RSL206" s="973"/>
      <c r="RSM206" s="973"/>
      <c r="RSN206" s="973"/>
      <c r="RSO206" s="973"/>
      <c r="RSP206" s="973"/>
      <c r="RSQ206" s="973"/>
      <c r="RSR206" s="973"/>
      <c r="RSS206" s="973"/>
      <c r="RST206" s="973"/>
      <c r="RSU206" s="973"/>
      <c r="RSV206" s="973"/>
      <c r="RSW206" s="973"/>
      <c r="RSX206" s="973"/>
      <c r="RSY206" s="973"/>
      <c r="RSZ206" s="973"/>
      <c r="RTA206" s="973"/>
      <c r="RTB206" s="973"/>
      <c r="RTC206" s="973"/>
      <c r="RTD206" s="973"/>
      <c r="RTE206" s="973"/>
      <c r="RTF206" s="973"/>
      <c r="RTG206" s="973"/>
      <c r="RTH206" s="973"/>
      <c r="RTI206" s="973"/>
      <c r="RTJ206" s="973"/>
      <c r="RTK206" s="973"/>
      <c r="RTL206" s="973"/>
      <c r="RTM206" s="973"/>
      <c r="RTN206" s="973"/>
      <c r="RTO206" s="973"/>
      <c r="RTP206" s="973"/>
      <c r="RTQ206" s="973"/>
      <c r="RTR206" s="973"/>
      <c r="RTS206" s="973"/>
      <c r="RTT206" s="973"/>
      <c r="RTU206" s="973"/>
      <c r="RTV206" s="973"/>
      <c r="RTW206" s="973"/>
      <c r="RTX206" s="973"/>
      <c r="RTY206" s="973"/>
      <c r="RTZ206" s="973"/>
      <c r="RUA206" s="973"/>
      <c r="RUB206" s="973"/>
      <c r="RUC206" s="973"/>
      <c r="RUD206" s="973"/>
      <c r="RUE206" s="973"/>
      <c r="RUF206" s="973"/>
      <c r="RUG206" s="973"/>
      <c r="RUH206" s="973"/>
      <c r="RUI206" s="973"/>
      <c r="RUJ206" s="973"/>
      <c r="RUK206" s="973"/>
      <c r="RUL206" s="973"/>
      <c r="RUM206" s="973"/>
      <c r="RUN206" s="973"/>
      <c r="RUO206" s="973"/>
      <c r="RUP206" s="973"/>
      <c r="RUQ206" s="973"/>
      <c r="RUR206" s="973"/>
      <c r="RUS206" s="973"/>
      <c r="RUT206" s="973"/>
      <c r="RUU206" s="973"/>
      <c r="RUV206" s="973"/>
      <c r="RUW206" s="973"/>
      <c r="RUX206" s="973"/>
      <c r="RUY206" s="973"/>
      <c r="RUZ206" s="973"/>
      <c r="RVA206" s="973"/>
      <c r="RVB206" s="973"/>
      <c r="RVC206" s="973"/>
      <c r="RVD206" s="973"/>
      <c r="RVE206" s="973"/>
      <c r="RVF206" s="973"/>
      <c r="RVG206" s="973"/>
      <c r="RVH206" s="973"/>
      <c r="RVI206" s="973"/>
      <c r="RVJ206" s="973"/>
      <c r="RVK206" s="973"/>
      <c r="RVL206" s="973"/>
      <c r="RVM206" s="973"/>
      <c r="RVN206" s="973"/>
      <c r="RVO206" s="973"/>
      <c r="RVP206" s="973"/>
      <c r="RVQ206" s="973"/>
      <c r="RVR206" s="973"/>
      <c r="RVS206" s="973"/>
      <c r="RVT206" s="973"/>
      <c r="RVU206" s="973"/>
      <c r="RVV206" s="973"/>
      <c r="RVW206" s="973"/>
      <c r="RVX206" s="973"/>
      <c r="RVY206" s="973"/>
      <c r="RVZ206" s="973"/>
      <c r="RWA206" s="973"/>
      <c r="RWB206" s="973"/>
      <c r="RWC206" s="973"/>
      <c r="RWD206" s="973"/>
      <c r="RWE206" s="973"/>
      <c r="RWF206" s="973"/>
      <c r="RWG206" s="973"/>
      <c r="RWH206" s="973"/>
      <c r="RWI206" s="973"/>
      <c r="RWJ206" s="973"/>
      <c r="RWK206" s="973"/>
      <c r="RWL206" s="973"/>
      <c r="RWM206" s="973"/>
      <c r="RWN206" s="973"/>
      <c r="RWO206" s="973"/>
      <c r="RWP206" s="973"/>
      <c r="RWQ206" s="973"/>
      <c r="RWR206" s="973"/>
      <c r="RWS206" s="973"/>
      <c r="RWT206" s="973"/>
      <c r="RWU206" s="973"/>
      <c r="RWV206" s="973"/>
      <c r="RWW206" s="973"/>
      <c r="RWX206" s="973"/>
      <c r="RWY206" s="973"/>
      <c r="RWZ206" s="973"/>
      <c r="RXA206" s="973"/>
      <c r="RXB206" s="973"/>
      <c r="RXC206" s="973"/>
      <c r="RXD206" s="973"/>
      <c r="RXE206" s="973"/>
      <c r="RXF206" s="973"/>
      <c r="RXG206" s="973"/>
      <c r="RXH206" s="973"/>
      <c r="RXI206" s="973"/>
      <c r="RXJ206" s="973"/>
      <c r="RXK206" s="973"/>
      <c r="RXL206" s="973"/>
      <c r="RXM206" s="973"/>
      <c r="RXN206" s="973"/>
      <c r="RXO206" s="973"/>
      <c r="RXP206" s="973"/>
      <c r="RXQ206" s="973"/>
      <c r="RXR206" s="973"/>
      <c r="RXS206" s="973"/>
      <c r="RXT206" s="973"/>
      <c r="RXU206" s="973"/>
      <c r="RXV206" s="973"/>
      <c r="RXW206" s="973"/>
      <c r="RXX206" s="973"/>
      <c r="RXY206" s="973"/>
      <c r="RXZ206" s="973"/>
      <c r="RYA206" s="973"/>
      <c r="RYB206" s="973"/>
      <c r="RYC206" s="973"/>
      <c r="RYD206" s="973"/>
      <c r="RYE206" s="973"/>
      <c r="RYF206" s="973"/>
      <c r="RYG206" s="973"/>
      <c r="RYH206" s="973"/>
      <c r="RYI206" s="973"/>
      <c r="RYJ206" s="973"/>
      <c r="RYK206" s="973"/>
      <c r="RYL206" s="973"/>
      <c r="RYM206" s="973"/>
      <c r="RYN206" s="973"/>
      <c r="RYO206" s="973"/>
      <c r="RYP206" s="973"/>
      <c r="RYQ206" s="973"/>
      <c r="RYR206" s="973"/>
      <c r="RYS206" s="973"/>
      <c r="RYT206" s="973"/>
      <c r="RYU206" s="973"/>
      <c r="RYV206" s="973"/>
      <c r="RYW206" s="973"/>
      <c r="RYX206" s="973"/>
      <c r="RYY206" s="973"/>
      <c r="RYZ206" s="973"/>
      <c r="RZA206" s="973"/>
      <c r="RZB206" s="973"/>
      <c r="RZC206" s="973"/>
      <c r="RZD206" s="973"/>
      <c r="RZE206" s="973"/>
      <c r="RZF206" s="973"/>
      <c r="RZG206" s="973"/>
      <c r="RZH206" s="973"/>
      <c r="RZI206" s="973"/>
      <c r="RZJ206" s="973"/>
      <c r="RZK206" s="973"/>
      <c r="RZL206" s="973"/>
      <c r="RZM206" s="973"/>
      <c r="RZN206" s="973"/>
      <c r="RZO206" s="973"/>
      <c r="RZP206" s="973"/>
      <c r="RZQ206" s="973"/>
      <c r="RZR206" s="973"/>
      <c r="RZS206" s="973"/>
      <c r="RZT206" s="973"/>
      <c r="RZU206" s="973"/>
      <c r="RZV206" s="973"/>
      <c r="RZW206" s="973"/>
      <c r="RZX206" s="973"/>
      <c r="RZY206" s="973"/>
      <c r="RZZ206" s="973"/>
      <c r="SAA206" s="973"/>
      <c r="SAB206" s="973"/>
      <c r="SAC206" s="973"/>
      <c r="SAD206" s="973"/>
      <c r="SAE206" s="973"/>
      <c r="SAF206" s="973"/>
      <c r="SAG206" s="973"/>
      <c r="SAH206" s="973"/>
      <c r="SAI206" s="973"/>
      <c r="SAJ206" s="973"/>
      <c r="SAK206" s="973"/>
      <c r="SAL206" s="973"/>
      <c r="SAM206" s="973"/>
      <c r="SAN206" s="973"/>
      <c r="SAO206" s="973"/>
      <c r="SAP206" s="973"/>
      <c r="SAQ206" s="973"/>
      <c r="SAR206" s="973"/>
      <c r="SAS206" s="973"/>
      <c r="SAT206" s="973"/>
      <c r="SAU206" s="973"/>
      <c r="SAV206" s="973"/>
      <c r="SAW206" s="973"/>
      <c r="SAX206" s="973"/>
      <c r="SAY206" s="973"/>
      <c r="SAZ206" s="973"/>
      <c r="SBA206" s="973"/>
      <c r="SBB206" s="973"/>
      <c r="SBC206" s="973"/>
      <c r="SBD206" s="973"/>
      <c r="SBE206" s="973"/>
      <c r="SBF206" s="973"/>
      <c r="SBG206" s="973"/>
      <c r="SBH206" s="973"/>
      <c r="SBI206" s="973"/>
      <c r="SBJ206" s="973"/>
      <c r="SBK206" s="973"/>
      <c r="SBL206" s="973"/>
      <c r="SBM206" s="973"/>
      <c r="SBN206" s="973"/>
      <c r="SBO206" s="973"/>
      <c r="SBP206" s="973"/>
      <c r="SBQ206" s="973"/>
      <c r="SBR206" s="973"/>
      <c r="SBS206" s="973"/>
      <c r="SBT206" s="973"/>
      <c r="SBU206" s="973"/>
      <c r="SBV206" s="973"/>
      <c r="SBW206" s="973"/>
      <c r="SBX206" s="973"/>
      <c r="SBY206" s="973"/>
      <c r="SBZ206" s="973"/>
      <c r="SCA206" s="973"/>
      <c r="SCB206" s="973"/>
      <c r="SCC206" s="973"/>
      <c r="SCD206" s="973"/>
      <c r="SCE206" s="973"/>
      <c r="SCF206" s="973"/>
      <c r="SCG206" s="973"/>
      <c r="SCH206" s="973"/>
      <c r="SCI206" s="973"/>
      <c r="SCJ206" s="973"/>
      <c r="SCK206" s="973"/>
      <c r="SCL206" s="973"/>
      <c r="SCM206" s="973"/>
      <c r="SCN206" s="973"/>
      <c r="SCO206" s="973"/>
      <c r="SCP206" s="973"/>
      <c r="SCQ206" s="973"/>
      <c r="SCR206" s="973"/>
      <c r="SCS206" s="973"/>
      <c r="SCT206" s="973"/>
      <c r="SCU206" s="973"/>
      <c r="SCV206" s="973"/>
      <c r="SCW206" s="973"/>
      <c r="SCX206" s="973"/>
      <c r="SCY206" s="973"/>
      <c r="SCZ206" s="973"/>
      <c r="SDA206" s="973"/>
      <c r="SDB206" s="973"/>
      <c r="SDC206" s="973"/>
      <c r="SDD206" s="973"/>
      <c r="SDE206" s="973"/>
      <c r="SDF206" s="973"/>
      <c r="SDG206" s="973"/>
      <c r="SDH206" s="973"/>
      <c r="SDI206" s="973"/>
      <c r="SDJ206" s="973"/>
      <c r="SDK206" s="973"/>
      <c r="SDL206" s="973"/>
      <c r="SDM206" s="973"/>
      <c r="SDN206" s="973"/>
      <c r="SDO206" s="973"/>
      <c r="SDP206" s="973"/>
      <c r="SDQ206" s="973"/>
      <c r="SDR206" s="973"/>
      <c r="SDS206" s="973"/>
      <c r="SDT206" s="973"/>
      <c r="SDU206" s="973"/>
      <c r="SDV206" s="973"/>
      <c r="SDW206" s="973"/>
      <c r="SDX206" s="973"/>
      <c r="SDY206" s="973"/>
      <c r="SDZ206" s="973"/>
      <c r="SEA206" s="973"/>
      <c r="SEB206" s="973"/>
      <c r="SEC206" s="973"/>
      <c r="SED206" s="973"/>
      <c r="SEE206" s="973"/>
      <c r="SEF206" s="973"/>
      <c r="SEG206" s="973"/>
      <c r="SEH206" s="973"/>
      <c r="SEI206" s="973"/>
      <c r="SEJ206" s="973"/>
      <c r="SEK206" s="973"/>
      <c r="SEL206" s="973"/>
      <c r="SEM206" s="973"/>
      <c r="SEN206" s="973"/>
      <c r="SEO206" s="973"/>
      <c r="SEP206" s="973"/>
      <c r="SEQ206" s="973"/>
      <c r="SER206" s="973"/>
      <c r="SES206" s="973"/>
      <c r="SET206" s="973"/>
      <c r="SEU206" s="973"/>
      <c r="SEV206" s="973"/>
      <c r="SEW206" s="973"/>
      <c r="SEX206" s="973"/>
      <c r="SEY206" s="973"/>
      <c r="SEZ206" s="973"/>
      <c r="SFA206" s="973"/>
      <c r="SFB206" s="973"/>
      <c r="SFC206" s="973"/>
      <c r="SFD206" s="973"/>
      <c r="SFE206" s="973"/>
      <c r="SFF206" s="973"/>
      <c r="SFG206" s="973"/>
      <c r="SFH206" s="973"/>
      <c r="SFI206" s="973"/>
      <c r="SFJ206" s="973"/>
      <c r="SFK206" s="973"/>
      <c r="SFL206" s="973"/>
      <c r="SFM206" s="973"/>
      <c r="SFN206" s="973"/>
      <c r="SFO206" s="973"/>
      <c r="SFP206" s="973"/>
      <c r="SFQ206" s="973"/>
      <c r="SFR206" s="973"/>
      <c r="SFS206" s="973"/>
      <c r="SFT206" s="973"/>
      <c r="SFU206" s="973"/>
      <c r="SFV206" s="973"/>
      <c r="SFW206" s="973"/>
      <c r="SFX206" s="973"/>
      <c r="SFY206" s="973"/>
      <c r="SFZ206" s="973"/>
      <c r="SGA206" s="973"/>
      <c r="SGB206" s="973"/>
      <c r="SGC206" s="973"/>
      <c r="SGD206" s="973"/>
      <c r="SGE206" s="973"/>
      <c r="SGF206" s="973"/>
      <c r="SGG206" s="973"/>
      <c r="SGH206" s="973"/>
      <c r="SGI206" s="973"/>
      <c r="SGJ206" s="973"/>
      <c r="SGK206" s="973"/>
      <c r="SGL206" s="973"/>
      <c r="SGM206" s="973"/>
      <c r="SGN206" s="973"/>
      <c r="SGO206" s="973"/>
      <c r="SGP206" s="973"/>
      <c r="SGQ206" s="973"/>
      <c r="SGR206" s="973"/>
      <c r="SGS206" s="973"/>
      <c r="SGT206" s="973"/>
      <c r="SGU206" s="973"/>
      <c r="SGV206" s="973"/>
      <c r="SGW206" s="973"/>
      <c r="SGX206" s="973"/>
      <c r="SGY206" s="973"/>
      <c r="SGZ206" s="973"/>
      <c r="SHA206" s="973"/>
      <c r="SHB206" s="973"/>
      <c r="SHC206" s="973"/>
      <c r="SHD206" s="973"/>
      <c r="SHE206" s="973"/>
      <c r="SHF206" s="973"/>
      <c r="SHG206" s="973"/>
      <c r="SHH206" s="973"/>
      <c r="SHI206" s="973"/>
      <c r="SHJ206" s="973"/>
      <c r="SHK206" s="973"/>
      <c r="SHL206" s="973"/>
      <c r="SHM206" s="973"/>
      <c r="SHN206" s="973"/>
      <c r="SHO206" s="973"/>
      <c r="SHP206" s="973"/>
      <c r="SHQ206" s="973"/>
      <c r="SHR206" s="973"/>
      <c r="SHS206" s="973"/>
      <c r="SHT206" s="973"/>
      <c r="SHU206" s="973"/>
      <c r="SHV206" s="973"/>
      <c r="SHW206" s="973"/>
      <c r="SHX206" s="973"/>
      <c r="SHY206" s="973"/>
      <c r="SHZ206" s="973"/>
      <c r="SIA206" s="973"/>
      <c r="SIB206" s="973"/>
      <c r="SIC206" s="973"/>
      <c r="SID206" s="973"/>
      <c r="SIE206" s="973"/>
      <c r="SIF206" s="973"/>
      <c r="SIG206" s="973"/>
      <c r="SIH206" s="973"/>
      <c r="SII206" s="973"/>
      <c r="SIJ206" s="973"/>
      <c r="SIK206" s="973"/>
      <c r="SIL206" s="973"/>
      <c r="SIM206" s="973"/>
      <c r="SIN206" s="973"/>
      <c r="SIO206" s="973"/>
      <c r="SIP206" s="973"/>
      <c r="SIQ206" s="973"/>
      <c r="SIR206" s="973"/>
      <c r="SIS206" s="973"/>
      <c r="SIT206" s="973"/>
      <c r="SIU206" s="973"/>
      <c r="SIV206" s="973"/>
      <c r="SIW206" s="973"/>
      <c r="SIX206" s="973"/>
      <c r="SIY206" s="973"/>
      <c r="SIZ206" s="973"/>
      <c r="SJA206" s="973"/>
      <c r="SJB206" s="973"/>
      <c r="SJC206" s="973"/>
      <c r="SJD206" s="973"/>
      <c r="SJE206" s="973"/>
      <c r="SJF206" s="973"/>
      <c r="SJG206" s="973"/>
      <c r="SJH206" s="973"/>
      <c r="SJI206" s="973"/>
      <c r="SJJ206" s="973"/>
      <c r="SJK206" s="973"/>
      <c r="SJL206" s="973"/>
      <c r="SJM206" s="973"/>
      <c r="SJN206" s="973"/>
      <c r="SJO206" s="973"/>
      <c r="SJP206" s="973"/>
      <c r="SJQ206" s="973"/>
      <c r="SJR206" s="973"/>
      <c r="SJS206" s="973"/>
      <c r="SJT206" s="973"/>
      <c r="SJU206" s="973"/>
      <c r="SJV206" s="973"/>
      <c r="SJW206" s="973"/>
      <c r="SJX206" s="973"/>
      <c r="SJY206" s="973"/>
      <c r="SJZ206" s="973"/>
      <c r="SKA206" s="973"/>
      <c r="SKB206" s="973"/>
      <c r="SKC206" s="973"/>
      <c r="SKD206" s="973"/>
      <c r="SKE206" s="973"/>
      <c r="SKF206" s="973"/>
      <c r="SKG206" s="973"/>
      <c r="SKH206" s="973"/>
      <c r="SKI206" s="973"/>
      <c r="SKJ206" s="973"/>
      <c r="SKK206" s="973"/>
      <c r="SKL206" s="973"/>
      <c r="SKM206" s="973"/>
      <c r="SKN206" s="973"/>
      <c r="SKO206" s="973"/>
      <c r="SKP206" s="973"/>
      <c r="SKQ206" s="973"/>
      <c r="SKR206" s="973"/>
      <c r="SKS206" s="973"/>
      <c r="SKT206" s="973"/>
      <c r="SKU206" s="973"/>
      <c r="SKV206" s="973"/>
      <c r="SKW206" s="973"/>
      <c r="SKX206" s="973"/>
      <c r="SKY206" s="973"/>
      <c r="SKZ206" s="973"/>
      <c r="SLA206" s="973"/>
      <c r="SLB206" s="973"/>
      <c r="SLC206" s="973"/>
      <c r="SLD206" s="973"/>
      <c r="SLE206" s="973"/>
      <c r="SLF206" s="973"/>
      <c r="SLG206" s="973"/>
      <c r="SLH206" s="973"/>
      <c r="SLI206" s="973"/>
      <c r="SLJ206" s="973"/>
      <c r="SLK206" s="973"/>
      <c r="SLL206" s="973"/>
      <c r="SLM206" s="973"/>
      <c r="SLN206" s="973"/>
      <c r="SLO206" s="973"/>
      <c r="SLP206" s="973"/>
      <c r="SLQ206" s="973"/>
      <c r="SLR206" s="973"/>
      <c r="SLS206" s="973"/>
      <c r="SLT206" s="973"/>
      <c r="SLU206" s="973"/>
      <c r="SLV206" s="973"/>
      <c r="SLW206" s="973"/>
      <c r="SLX206" s="973"/>
      <c r="SLY206" s="973"/>
      <c r="SLZ206" s="973"/>
      <c r="SMA206" s="973"/>
      <c r="SMB206" s="973"/>
      <c r="SMC206" s="973"/>
      <c r="SMD206" s="973"/>
      <c r="SME206" s="973"/>
      <c r="SMF206" s="973"/>
      <c r="SMG206" s="973"/>
      <c r="SMH206" s="973"/>
      <c r="SMI206" s="973"/>
      <c r="SMJ206" s="973"/>
      <c r="SMK206" s="973"/>
      <c r="SML206" s="973"/>
      <c r="SMM206" s="973"/>
      <c r="SMN206" s="973"/>
      <c r="SMO206" s="973"/>
      <c r="SMP206" s="973"/>
      <c r="SMQ206" s="973"/>
      <c r="SMR206" s="973"/>
      <c r="SMS206" s="973"/>
      <c r="SMT206" s="973"/>
      <c r="SMU206" s="973"/>
      <c r="SMV206" s="973"/>
      <c r="SMW206" s="973"/>
      <c r="SMX206" s="973"/>
      <c r="SMY206" s="973"/>
      <c r="SMZ206" s="973"/>
      <c r="SNA206" s="973"/>
      <c r="SNB206" s="973"/>
      <c r="SNC206" s="973"/>
      <c r="SND206" s="973"/>
      <c r="SNE206" s="973"/>
      <c r="SNF206" s="973"/>
      <c r="SNG206" s="973"/>
      <c r="SNH206" s="973"/>
      <c r="SNI206" s="973"/>
      <c r="SNJ206" s="973"/>
      <c r="SNK206" s="973"/>
      <c r="SNL206" s="973"/>
      <c r="SNM206" s="973"/>
      <c r="SNN206" s="973"/>
      <c r="SNO206" s="973"/>
      <c r="SNP206" s="973"/>
      <c r="SNQ206" s="973"/>
      <c r="SNR206" s="973"/>
      <c r="SNS206" s="973"/>
      <c r="SNT206" s="973"/>
      <c r="SNU206" s="973"/>
      <c r="SNV206" s="973"/>
      <c r="SNW206" s="973"/>
      <c r="SNX206" s="973"/>
      <c r="SNY206" s="973"/>
      <c r="SNZ206" s="973"/>
      <c r="SOA206" s="973"/>
      <c r="SOB206" s="973"/>
      <c r="SOC206" s="973"/>
      <c r="SOD206" s="973"/>
      <c r="SOE206" s="973"/>
      <c r="SOF206" s="973"/>
      <c r="SOG206" s="973"/>
      <c r="SOH206" s="973"/>
      <c r="SOI206" s="973"/>
      <c r="SOJ206" s="973"/>
      <c r="SOK206" s="973"/>
      <c r="SOL206" s="973"/>
      <c r="SOM206" s="973"/>
      <c r="SON206" s="973"/>
      <c r="SOO206" s="973"/>
      <c r="SOP206" s="973"/>
      <c r="SOQ206" s="973"/>
      <c r="SOR206" s="973"/>
      <c r="SOS206" s="973"/>
      <c r="SOT206" s="973"/>
      <c r="SOU206" s="973"/>
      <c r="SOV206" s="973"/>
      <c r="SOW206" s="973"/>
      <c r="SOX206" s="973"/>
      <c r="SOY206" s="973"/>
      <c r="SOZ206" s="973"/>
      <c r="SPA206" s="973"/>
      <c r="SPB206" s="973"/>
      <c r="SPC206" s="973"/>
      <c r="SPD206" s="973"/>
      <c r="SPE206" s="973"/>
      <c r="SPF206" s="973"/>
      <c r="SPG206" s="973"/>
      <c r="SPH206" s="973"/>
      <c r="SPI206" s="973"/>
      <c r="SPJ206" s="973"/>
      <c r="SPK206" s="973"/>
      <c r="SPL206" s="973"/>
      <c r="SPM206" s="973"/>
      <c r="SPN206" s="973"/>
      <c r="SPO206" s="973"/>
      <c r="SPP206" s="973"/>
      <c r="SPQ206" s="973"/>
      <c r="SPR206" s="973"/>
      <c r="SPS206" s="973"/>
      <c r="SPT206" s="973"/>
      <c r="SPU206" s="973"/>
      <c r="SPV206" s="973"/>
      <c r="SPW206" s="973"/>
      <c r="SPX206" s="973"/>
      <c r="SPY206" s="973"/>
      <c r="SPZ206" s="973"/>
      <c r="SQA206" s="973"/>
      <c r="SQB206" s="973"/>
      <c r="SQC206" s="973"/>
      <c r="SQD206" s="973"/>
      <c r="SQE206" s="973"/>
      <c r="SQF206" s="973"/>
      <c r="SQG206" s="973"/>
      <c r="SQH206" s="973"/>
      <c r="SQI206" s="973"/>
      <c r="SQJ206" s="973"/>
      <c r="SQK206" s="973"/>
      <c r="SQL206" s="973"/>
      <c r="SQM206" s="973"/>
      <c r="SQN206" s="973"/>
      <c r="SQO206" s="973"/>
      <c r="SQP206" s="973"/>
      <c r="SQQ206" s="973"/>
      <c r="SQR206" s="973"/>
      <c r="SQS206" s="973"/>
      <c r="SQT206" s="973"/>
      <c r="SQU206" s="973"/>
      <c r="SQV206" s="973"/>
      <c r="SQW206" s="973"/>
      <c r="SQX206" s="973"/>
      <c r="SQY206" s="973"/>
      <c r="SQZ206" s="973"/>
      <c r="SRA206" s="973"/>
      <c r="SRB206" s="973"/>
      <c r="SRC206" s="973"/>
      <c r="SRD206" s="973"/>
      <c r="SRE206" s="973"/>
      <c r="SRF206" s="973"/>
      <c r="SRG206" s="973"/>
      <c r="SRH206" s="973"/>
      <c r="SRI206" s="973"/>
      <c r="SRJ206" s="973"/>
      <c r="SRK206" s="973"/>
      <c r="SRL206" s="973"/>
      <c r="SRM206" s="973"/>
      <c r="SRN206" s="973"/>
      <c r="SRO206" s="973"/>
      <c r="SRP206" s="973"/>
      <c r="SRQ206" s="973"/>
      <c r="SRR206" s="973"/>
      <c r="SRS206" s="973"/>
      <c r="SRT206" s="973"/>
      <c r="SRU206" s="973"/>
      <c r="SRV206" s="973"/>
      <c r="SRW206" s="973"/>
      <c r="SRX206" s="973"/>
      <c r="SRY206" s="973"/>
      <c r="SRZ206" s="973"/>
      <c r="SSA206" s="973"/>
      <c r="SSB206" s="973"/>
      <c r="SSC206" s="973"/>
      <c r="SSD206" s="973"/>
      <c r="SSE206" s="973"/>
      <c r="SSF206" s="973"/>
      <c r="SSG206" s="973"/>
      <c r="SSH206" s="973"/>
      <c r="SSI206" s="973"/>
      <c r="SSJ206" s="973"/>
      <c r="SSK206" s="973"/>
      <c r="SSL206" s="973"/>
      <c r="SSM206" s="973"/>
      <c r="SSN206" s="973"/>
      <c r="SSO206" s="973"/>
      <c r="SSP206" s="973"/>
      <c r="SSQ206" s="973"/>
      <c r="SSR206" s="973"/>
      <c r="SSS206" s="973"/>
      <c r="SST206" s="973"/>
      <c r="SSU206" s="973"/>
      <c r="SSV206" s="973"/>
      <c r="SSW206" s="973"/>
      <c r="SSX206" s="973"/>
      <c r="SSY206" s="973"/>
      <c r="SSZ206" s="973"/>
      <c r="STA206" s="973"/>
      <c r="STB206" s="973"/>
      <c r="STC206" s="973"/>
      <c r="STD206" s="973"/>
      <c r="STE206" s="973"/>
      <c r="STF206" s="973"/>
      <c r="STG206" s="973"/>
      <c r="STH206" s="973"/>
      <c r="STI206" s="973"/>
      <c r="STJ206" s="973"/>
      <c r="STK206" s="973"/>
      <c r="STL206" s="973"/>
      <c r="STM206" s="973"/>
      <c r="STN206" s="973"/>
      <c r="STO206" s="973"/>
      <c r="STP206" s="973"/>
      <c r="STQ206" s="973"/>
      <c r="STR206" s="973"/>
      <c r="STS206" s="973"/>
      <c r="STT206" s="973"/>
      <c r="STU206" s="973"/>
      <c r="STV206" s="973"/>
      <c r="STW206" s="973"/>
      <c r="STX206" s="973"/>
      <c r="STY206" s="973"/>
      <c r="STZ206" s="973"/>
      <c r="SUA206" s="973"/>
      <c r="SUB206" s="973"/>
      <c r="SUC206" s="973"/>
      <c r="SUD206" s="973"/>
      <c r="SUE206" s="973"/>
      <c r="SUF206" s="973"/>
      <c r="SUG206" s="973"/>
      <c r="SUH206" s="973"/>
      <c r="SUI206" s="973"/>
      <c r="SUJ206" s="973"/>
      <c r="SUK206" s="973"/>
      <c r="SUL206" s="973"/>
      <c r="SUM206" s="973"/>
      <c r="SUN206" s="973"/>
      <c r="SUO206" s="973"/>
      <c r="SUP206" s="973"/>
      <c r="SUQ206" s="973"/>
      <c r="SUR206" s="973"/>
      <c r="SUS206" s="973"/>
      <c r="SUT206" s="973"/>
      <c r="SUU206" s="973"/>
      <c r="SUV206" s="973"/>
      <c r="SUW206" s="973"/>
      <c r="SUX206" s="973"/>
      <c r="SUY206" s="973"/>
      <c r="SUZ206" s="973"/>
      <c r="SVA206" s="973"/>
      <c r="SVB206" s="973"/>
      <c r="SVC206" s="973"/>
      <c r="SVD206" s="973"/>
      <c r="SVE206" s="973"/>
      <c r="SVF206" s="973"/>
      <c r="SVG206" s="973"/>
      <c r="SVH206" s="973"/>
      <c r="SVI206" s="973"/>
      <c r="SVJ206" s="973"/>
      <c r="SVK206" s="973"/>
      <c r="SVL206" s="973"/>
      <c r="SVM206" s="973"/>
      <c r="SVN206" s="973"/>
      <c r="SVO206" s="973"/>
      <c r="SVP206" s="973"/>
      <c r="SVQ206" s="973"/>
      <c r="SVR206" s="973"/>
      <c r="SVS206" s="973"/>
      <c r="SVT206" s="973"/>
      <c r="SVU206" s="973"/>
      <c r="SVV206" s="973"/>
      <c r="SVW206" s="973"/>
      <c r="SVX206" s="973"/>
      <c r="SVY206" s="973"/>
      <c r="SVZ206" s="973"/>
      <c r="SWA206" s="973"/>
      <c r="SWB206" s="973"/>
      <c r="SWC206" s="973"/>
      <c r="SWD206" s="973"/>
      <c r="SWE206" s="973"/>
      <c r="SWF206" s="973"/>
      <c r="SWG206" s="973"/>
      <c r="SWH206" s="973"/>
      <c r="SWI206" s="973"/>
      <c r="SWJ206" s="973"/>
      <c r="SWK206" s="973"/>
      <c r="SWL206" s="973"/>
      <c r="SWM206" s="973"/>
      <c r="SWN206" s="973"/>
      <c r="SWO206" s="973"/>
      <c r="SWP206" s="973"/>
      <c r="SWQ206" s="973"/>
      <c r="SWR206" s="973"/>
      <c r="SWS206" s="973"/>
      <c r="SWT206" s="973"/>
      <c r="SWU206" s="973"/>
      <c r="SWV206" s="973"/>
      <c r="SWW206" s="973"/>
      <c r="SWX206" s="973"/>
      <c r="SWY206" s="973"/>
      <c r="SWZ206" s="973"/>
      <c r="SXA206" s="973"/>
      <c r="SXB206" s="973"/>
      <c r="SXC206" s="973"/>
      <c r="SXD206" s="973"/>
      <c r="SXE206" s="973"/>
      <c r="SXF206" s="973"/>
      <c r="SXG206" s="973"/>
      <c r="SXH206" s="973"/>
      <c r="SXI206" s="973"/>
      <c r="SXJ206" s="973"/>
      <c r="SXK206" s="973"/>
      <c r="SXL206" s="973"/>
      <c r="SXM206" s="973"/>
      <c r="SXN206" s="973"/>
      <c r="SXO206" s="973"/>
      <c r="SXP206" s="973"/>
      <c r="SXQ206" s="973"/>
      <c r="SXR206" s="973"/>
      <c r="SXS206" s="973"/>
      <c r="SXT206" s="973"/>
      <c r="SXU206" s="973"/>
      <c r="SXV206" s="973"/>
      <c r="SXW206" s="973"/>
      <c r="SXX206" s="973"/>
      <c r="SXY206" s="973"/>
      <c r="SXZ206" s="973"/>
      <c r="SYA206" s="973"/>
      <c r="SYB206" s="973"/>
      <c r="SYC206" s="973"/>
      <c r="SYD206" s="973"/>
      <c r="SYE206" s="973"/>
      <c r="SYF206" s="973"/>
      <c r="SYG206" s="973"/>
      <c r="SYH206" s="973"/>
      <c r="SYI206" s="973"/>
      <c r="SYJ206" s="973"/>
      <c r="SYK206" s="973"/>
      <c r="SYL206" s="973"/>
      <c r="SYM206" s="973"/>
      <c r="SYN206" s="973"/>
      <c r="SYO206" s="973"/>
      <c r="SYP206" s="973"/>
      <c r="SYQ206" s="973"/>
      <c r="SYR206" s="973"/>
      <c r="SYS206" s="973"/>
      <c r="SYT206" s="973"/>
      <c r="SYU206" s="973"/>
      <c r="SYV206" s="973"/>
      <c r="SYW206" s="973"/>
      <c r="SYX206" s="973"/>
      <c r="SYY206" s="973"/>
      <c r="SYZ206" s="973"/>
      <c r="SZA206" s="973"/>
      <c r="SZB206" s="973"/>
      <c r="SZC206" s="973"/>
      <c r="SZD206" s="973"/>
      <c r="SZE206" s="973"/>
      <c r="SZF206" s="973"/>
      <c r="SZG206" s="973"/>
      <c r="SZH206" s="973"/>
      <c r="SZI206" s="973"/>
      <c r="SZJ206" s="973"/>
      <c r="SZK206" s="973"/>
      <c r="SZL206" s="973"/>
      <c r="SZM206" s="973"/>
      <c r="SZN206" s="973"/>
      <c r="SZO206" s="973"/>
      <c r="SZP206" s="973"/>
      <c r="SZQ206" s="973"/>
      <c r="SZR206" s="973"/>
      <c r="SZS206" s="973"/>
      <c r="SZT206" s="973"/>
      <c r="SZU206" s="973"/>
      <c r="SZV206" s="973"/>
      <c r="SZW206" s="973"/>
      <c r="SZX206" s="973"/>
      <c r="SZY206" s="973"/>
      <c r="SZZ206" s="973"/>
      <c r="TAA206" s="973"/>
      <c r="TAB206" s="973"/>
      <c r="TAC206" s="973"/>
      <c r="TAD206" s="973"/>
      <c r="TAE206" s="973"/>
      <c r="TAF206" s="973"/>
      <c r="TAG206" s="973"/>
      <c r="TAH206" s="973"/>
      <c r="TAI206" s="973"/>
      <c r="TAJ206" s="973"/>
      <c r="TAK206" s="973"/>
      <c r="TAL206" s="973"/>
      <c r="TAM206" s="973"/>
      <c r="TAN206" s="973"/>
      <c r="TAO206" s="973"/>
      <c r="TAP206" s="973"/>
      <c r="TAQ206" s="973"/>
      <c r="TAR206" s="973"/>
      <c r="TAS206" s="973"/>
      <c r="TAT206" s="973"/>
      <c r="TAU206" s="973"/>
      <c r="TAV206" s="973"/>
      <c r="TAW206" s="973"/>
      <c r="TAX206" s="973"/>
      <c r="TAY206" s="973"/>
      <c r="TAZ206" s="973"/>
      <c r="TBA206" s="973"/>
      <c r="TBB206" s="973"/>
      <c r="TBC206" s="973"/>
      <c r="TBD206" s="973"/>
      <c r="TBE206" s="973"/>
      <c r="TBF206" s="973"/>
      <c r="TBG206" s="973"/>
      <c r="TBH206" s="973"/>
      <c r="TBI206" s="973"/>
      <c r="TBJ206" s="973"/>
      <c r="TBK206" s="973"/>
      <c r="TBL206" s="973"/>
      <c r="TBM206" s="973"/>
      <c r="TBN206" s="973"/>
      <c r="TBO206" s="973"/>
      <c r="TBP206" s="973"/>
      <c r="TBQ206" s="973"/>
      <c r="TBR206" s="973"/>
      <c r="TBS206" s="973"/>
      <c r="TBT206" s="973"/>
      <c r="TBU206" s="973"/>
      <c r="TBV206" s="973"/>
      <c r="TBW206" s="973"/>
      <c r="TBX206" s="973"/>
      <c r="TBY206" s="973"/>
      <c r="TBZ206" s="973"/>
      <c r="TCA206" s="973"/>
      <c r="TCB206" s="973"/>
      <c r="TCC206" s="973"/>
      <c r="TCD206" s="973"/>
      <c r="TCE206" s="973"/>
      <c r="TCF206" s="973"/>
      <c r="TCG206" s="973"/>
      <c r="TCH206" s="973"/>
      <c r="TCI206" s="973"/>
      <c r="TCJ206" s="973"/>
      <c r="TCK206" s="973"/>
      <c r="TCL206" s="973"/>
      <c r="TCM206" s="973"/>
      <c r="TCN206" s="973"/>
      <c r="TCO206" s="973"/>
      <c r="TCP206" s="973"/>
      <c r="TCQ206" s="973"/>
      <c r="TCR206" s="973"/>
      <c r="TCS206" s="973"/>
      <c r="TCT206" s="973"/>
      <c r="TCU206" s="973"/>
      <c r="TCV206" s="973"/>
      <c r="TCW206" s="973"/>
      <c r="TCX206" s="973"/>
      <c r="TCY206" s="973"/>
      <c r="TCZ206" s="973"/>
      <c r="TDA206" s="973"/>
      <c r="TDB206" s="973"/>
      <c r="TDC206" s="973"/>
      <c r="TDD206" s="973"/>
      <c r="TDE206" s="973"/>
      <c r="TDF206" s="973"/>
      <c r="TDG206" s="973"/>
      <c r="TDH206" s="973"/>
      <c r="TDI206" s="973"/>
      <c r="TDJ206" s="973"/>
      <c r="TDK206" s="973"/>
      <c r="TDL206" s="973"/>
      <c r="TDM206" s="973"/>
      <c r="TDN206" s="973"/>
      <c r="TDO206" s="973"/>
      <c r="TDP206" s="973"/>
      <c r="TDQ206" s="973"/>
      <c r="TDR206" s="973"/>
      <c r="TDS206" s="973"/>
      <c r="TDT206" s="973"/>
      <c r="TDU206" s="973"/>
      <c r="TDV206" s="973"/>
      <c r="TDW206" s="973"/>
      <c r="TDX206" s="973"/>
      <c r="TDY206" s="973"/>
      <c r="TDZ206" s="973"/>
      <c r="TEA206" s="973"/>
      <c r="TEB206" s="973"/>
      <c r="TEC206" s="973"/>
      <c r="TED206" s="973"/>
      <c r="TEE206" s="973"/>
      <c r="TEF206" s="973"/>
      <c r="TEG206" s="973"/>
      <c r="TEH206" s="973"/>
      <c r="TEI206" s="973"/>
      <c r="TEJ206" s="973"/>
      <c r="TEK206" s="973"/>
      <c r="TEL206" s="973"/>
      <c r="TEM206" s="973"/>
      <c r="TEN206" s="973"/>
      <c r="TEO206" s="973"/>
      <c r="TEP206" s="973"/>
      <c r="TEQ206" s="973"/>
      <c r="TER206" s="973"/>
      <c r="TES206" s="973"/>
      <c r="TET206" s="973"/>
      <c r="TEU206" s="973"/>
      <c r="TEV206" s="973"/>
      <c r="TEW206" s="973"/>
      <c r="TEX206" s="973"/>
      <c r="TEY206" s="973"/>
      <c r="TEZ206" s="973"/>
      <c r="TFA206" s="973"/>
      <c r="TFB206" s="973"/>
      <c r="TFC206" s="973"/>
      <c r="TFD206" s="973"/>
      <c r="TFE206" s="973"/>
      <c r="TFF206" s="973"/>
      <c r="TFG206" s="973"/>
      <c r="TFH206" s="973"/>
      <c r="TFI206" s="973"/>
      <c r="TFJ206" s="973"/>
      <c r="TFK206" s="973"/>
      <c r="TFL206" s="973"/>
      <c r="TFM206" s="973"/>
      <c r="TFN206" s="973"/>
      <c r="TFO206" s="973"/>
      <c r="TFP206" s="973"/>
      <c r="TFQ206" s="973"/>
      <c r="TFR206" s="973"/>
      <c r="TFS206" s="973"/>
      <c r="TFT206" s="973"/>
      <c r="TFU206" s="973"/>
      <c r="TFV206" s="973"/>
      <c r="TFW206" s="973"/>
      <c r="TFX206" s="973"/>
      <c r="TFY206" s="973"/>
      <c r="TFZ206" s="973"/>
      <c r="TGA206" s="973"/>
      <c r="TGB206" s="973"/>
      <c r="TGC206" s="973"/>
      <c r="TGD206" s="973"/>
      <c r="TGE206" s="973"/>
      <c r="TGF206" s="973"/>
      <c r="TGG206" s="973"/>
      <c r="TGH206" s="973"/>
      <c r="TGI206" s="973"/>
      <c r="TGJ206" s="973"/>
      <c r="TGK206" s="973"/>
      <c r="TGL206" s="973"/>
      <c r="TGM206" s="973"/>
      <c r="TGN206" s="973"/>
      <c r="TGO206" s="973"/>
      <c r="TGP206" s="973"/>
      <c r="TGQ206" s="973"/>
      <c r="TGR206" s="973"/>
      <c r="TGS206" s="973"/>
      <c r="TGT206" s="973"/>
      <c r="TGU206" s="973"/>
      <c r="TGV206" s="973"/>
      <c r="TGW206" s="973"/>
      <c r="TGX206" s="973"/>
      <c r="TGY206" s="973"/>
      <c r="TGZ206" s="973"/>
      <c r="THA206" s="973"/>
      <c r="THB206" s="973"/>
      <c r="THC206" s="973"/>
      <c r="THD206" s="973"/>
      <c r="THE206" s="973"/>
      <c r="THF206" s="973"/>
      <c r="THG206" s="973"/>
      <c r="THH206" s="973"/>
      <c r="THI206" s="973"/>
      <c r="THJ206" s="973"/>
      <c r="THK206" s="973"/>
      <c r="THL206" s="973"/>
      <c r="THM206" s="973"/>
      <c r="THN206" s="973"/>
      <c r="THO206" s="973"/>
      <c r="THP206" s="973"/>
      <c r="THQ206" s="973"/>
      <c r="THR206" s="973"/>
      <c r="THS206" s="973"/>
      <c r="THT206" s="973"/>
      <c r="THU206" s="973"/>
      <c r="THV206" s="973"/>
      <c r="THW206" s="973"/>
      <c r="THX206" s="973"/>
      <c r="THY206" s="973"/>
      <c r="THZ206" s="973"/>
      <c r="TIA206" s="973"/>
      <c r="TIB206" s="973"/>
      <c r="TIC206" s="973"/>
      <c r="TID206" s="973"/>
      <c r="TIE206" s="973"/>
      <c r="TIF206" s="973"/>
      <c r="TIG206" s="973"/>
      <c r="TIH206" s="973"/>
      <c r="TII206" s="973"/>
      <c r="TIJ206" s="973"/>
      <c r="TIK206" s="973"/>
      <c r="TIL206" s="973"/>
      <c r="TIM206" s="973"/>
      <c r="TIN206" s="973"/>
      <c r="TIO206" s="973"/>
      <c r="TIP206" s="973"/>
      <c r="TIQ206" s="973"/>
      <c r="TIR206" s="973"/>
      <c r="TIS206" s="973"/>
      <c r="TIT206" s="973"/>
      <c r="TIU206" s="973"/>
      <c r="TIV206" s="973"/>
      <c r="TIW206" s="973"/>
      <c r="TIX206" s="973"/>
      <c r="TIY206" s="973"/>
      <c r="TIZ206" s="973"/>
      <c r="TJA206" s="973"/>
      <c r="TJB206" s="973"/>
      <c r="TJC206" s="973"/>
      <c r="TJD206" s="973"/>
      <c r="TJE206" s="973"/>
      <c r="TJF206" s="973"/>
      <c r="TJG206" s="973"/>
      <c r="TJH206" s="973"/>
      <c r="TJI206" s="973"/>
      <c r="TJJ206" s="973"/>
      <c r="TJK206" s="973"/>
      <c r="TJL206" s="973"/>
      <c r="TJM206" s="973"/>
      <c r="TJN206" s="973"/>
      <c r="TJO206" s="973"/>
      <c r="TJP206" s="973"/>
      <c r="TJQ206" s="973"/>
      <c r="TJR206" s="973"/>
      <c r="TJS206" s="973"/>
      <c r="TJT206" s="973"/>
      <c r="TJU206" s="973"/>
      <c r="TJV206" s="973"/>
      <c r="TJW206" s="973"/>
      <c r="TJX206" s="973"/>
      <c r="TJY206" s="973"/>
      <c r="TJZ206" s="973"/>
      <c r="TKA206" s="973"/>
      <c r="TKB206" s="973"/>
      <c r="TKC206" s="973"/>
      <c r="TKD206" s="973"/>
      <c r="TKE206" s="973"/>
      <c r="TKF206" s="973"/>
      <c r="TKG206" s="973"/>
      <c r="TKH206" s="973"/>
      <c r="TKI206" s="973"/>
      <c r="TKJ206" s="973"/>
      <c r="TKK206" s="973"/>
      <c r="TKL206" s="973"/>
      <c r="TKM206" s="973"/>
      <c r="TKN206" s="973"/>
      <c r="TKO206" s="973"/>
      <c r="TKP206" s="973"/>
      <c r="TKQ206" s="973"/>
      <c r="TKR206" s="973"/>
      <c r="TKS206" s="973"/>
      <c r="TKT206" s="973"/>
      <c r="TKU206" s="973"/>
      <c r="TKV206" s="973"/>
      <c r="TKW206" s="973"/>
      <c r="TKX206" s="973"/>
      <c r="TKY206" s="973"/>
      <c r="TKZ206" s="973"/>
      <c r="TLA206" s="973"/>
      <c r="TLB206" s="973"/>
      <c r="TLC206" s="973"/>
      <c r="TLD206" s="973"/>
      <c r="TLE206" s="973"/>
      <c r="TLF206" s="973"/>
      <c r="TLG206" s="973"/>
      <c r="TLH206" s="973"/>
      <c r="TLI206" s="973"/>
      <c r="TLJ206" s="973"/>
      <c r="TLK206" s="973"/>
      <c r="TLL206" s="973"/>
      <c r="TLM206" s="973"/>
      <c r="TLN206" s="973"/>
      <c r="TLO206" s="973"/>
      <c r="TLP206" s="973"/>
      <c r="TLQ206" s="973"/>
      <c r="TLR206" s="973"/>
      <c r="TLS206" s="973"/>
      <c r="TLT206" s="973"/>
      <c r="TLU206" s="973"/>
      <c r="TLV206" s="973"/>
      <c r="TLW206" s="973"/>
      <c r="TLX206" s="973"/>
      <c r="TLY206" s="973"/>
      <c r="TLZ206" s="973"/>
      <c r="TMA206" s="973"/>
      <c r="TMB206" s="973"/>
      <c r="TMC206" s="973"/>
      <c r="TMD206" s="973"/>
      <c r="TME206" s="973"/>
      <c r="TMF206" s="973"/>
      <c r="TMG206" s="973"/>
      <c r="TMH206" s="973"/>
      <c r="TMI206" s="973"/>
      <c r="TMJ206" s="973"/>
      <c r="TMK206" s="973"/>
      <c r="TML206" s="973"/>
      <c r="TMM206" s="973"/>
      <c r="TMN206" s="973"/>
      <c r="TMO206" s="973"/>
      <c r="TMP206" s="973"/>
      <c r="TMQ206" s="973"/>
      <c r="TMR206" s="973"/>
      <c r="TMS206" s="973"/>
      <c r="TMT206" s="973"/>
      <c r="TMU206" s="973"/>
      <c r="TMV206" s="973"/>
      <c r="TMW206" s="973"/>
      <c r="TMX206" s="973"/>
      <c r="TMY206" s="973"/>
      <c r="TMZ206" s="973"/>
      <c r="TNA206" s="973"/>
      <c r="TNB206" s="973"/>
      <c r="TNC206" s="973"/>
      <c r="TND206" s="973"/>
      <c r="TNE206" s="973"/>
      <c r="TNF206" s="973"/>
      <c r="TNG206" s="973"/>
      <c r="TNH206" s="973"/>
      <c r="TNI206" s="973"/>
      <c r="TNJ206" s="973"/>
      <c r="TNK206" s="973"/>
      <c r="TNL206" s="973"/>
      <c r="TNM206" s="973"/>
      <c r="TNN206" s="973"/>
      <c r="TNO206" s="973"/>
      <c r="TNP206" s="973"/>
      <c r="TNQ206" s="973"/>
      <c r="TNR206" s="973"/>
      <c r="TNS206" s="973"/>
      <c r="TNT206" s="973"/>
      <c r="TNU206" s="973"/>
      <c r="TNV206" s="973"/>
      <c r="TNW206" s="973"/>
      <c r="TNX206" s="973"/>
      <c r="TNY206" s="973"/>
      <c r="TNZ206" s="973"/>
      <c r="TOA206" s="973"/>
      <c r="TOB206" s="973"/>
      <c r="TOC206" s="973"/>
      <c r="TOD206" s="973"/>
      <c r="TOE206" s="973"/>
      <c r="TOF206" s="973"/>
      <c r="TOG206" s="973"/>
      <c r="TOH206" s="973"/>
      <c r="TOI206" s="973"/>
      <c r="TOJ206" s="973"/>
      <c r="TOK206" s="973"/>
      <c r="TOL206" s="973"/>
      <c r="TOM206" s="973"/>
      <c r="TON206" s="973"/>
      <c r="TOO206" s="973"/>
      <c r="TOP206" s="973"/>
      <c r="TOQ206" s="973"/>
      <c r="TOR206" s="973"/>
      <c r="TOS206" s="973"/>
      <c r="TOT206" s="973"/>
      <c r="TOU206" s="973"/>
      <c r="TOV206" s="973"/>
      <c r="TOW206" s="973"/>
      <c r="TOX206" s="973"/>
      <c r="TOY206" s="973"/>
      <c r="TOZ206" s="973"/>
      <c r="TPA206" s="973"/>
      <c r="TPB206" s="973"/>
      <c r="TPC206" s="973"/>
      <c r="TPD206" s="973"/>
      <c r="TPE206" s="973"/>
      <c r="TPF206" s="973"/>
      <c r="TPG206" s="973"/>
      <c r="TPH206" s="973"/>
      <c r="TPI206" s="973"/>
      <c r="TPJ206" s="973"/>
      <c r="TPK206" s="973"/>
      <c r="TPL206" s="973"/>
      <c r="TPM206" s="973"/>
      <c r="TPN206" s="973"/>
      <c r="TPO206" s="973"/>
      <c r="TPP206" s="973"/>
      <c r="TPQ206" s="973"/>
      <c r="TPR206" s="973"/>
      <c r="TPS206" s="973"/>
      <c r="TPT206" s="973"/>
      <c r="TPU206" s="973"/>
      <c r="TPV206" s="973"/>
      <c r="TPW206" s="973"/>
      <c r="TPX206" s="973"/>
      <c r="TPY206" s="973"/>
      <c r="TPZ206" s="973"/>
      <c r="TQA206" s="973"/>
      <c r="TQB206" s="973"/>
      <c r="TQC206" s="973"/>
      <c r="TQD206" s="973"/>
      <c r="TQE206" s="973"/>
      <c r="TQF206" s="973"/>
      <c r="TQG206" s="973"/>
      <c r="TQH206" s="973"/>
      <c r="TQI206" s="973"/>
      <c r="TQJ206" s="973"/>
      <c r="TQK206" s="973"/>
      <c r="TQL206" s="973"/>
      <c r="TQM206" s="973"/>
      <c r="TQN206" s="973"/>
      <c r="TQO206" s="973"/>
      <c r="TQP206" s="973"/>
      <c r="TQQ206" s="973"/>
      <c r="TQR206" s="973"/>
      <c r="TQS206" s="973"/>
      <c r="TQT206" s="973"/>
      <c r="TQU206" s="973"/>
      <c r="TQV206" s="973"/>
      <c r="TQW206" s="973"/>
      <c r="TQX206" s="973"/>
      <c r="TQY206" s="973"/>
      <c r="TQZ206" s="973"/>
      <c r="TRA206" s="973"/>
      <c r="TRB206" s="973"/>
      <c r="TRC206" s="973"/>
      <c r="TRD206" s="973"/>
      <c r="TRE206" s="973"/>
      <c r="TRF206" s="973"/>
      <c r="TRG206" s="973"/>
      <c r="TRH206" s="973"/>
      <c r="TRI206" s="973"/>
      <c r="TRJ206" s="973"/>
      <c r="TRK206" s="973"/>
      <c r="TRL206" s="973"/>
      <c r="TRM206" s="973"/>
      <c r="TRN206" s="973"/>
      <c r="TRO206" s="973"/>
      <c r="TRP206" s="973"/>
      <c r="TRQ206" s="973"/>
      <c r="TRR206" s="973"/>
      <c r="TRS206" s="973"/>
      <c r="TRT206" s="973"/>
      <c r="TRU206" s="973"/>
      <c r="TRV206" s="973"/>
      <c r="TRW206" s="973"/>
      <c r="TRX206" s="973"/>
      <c r="TRY206" s="973"/>
      <c r="TRZ206" s="973"/>
      <c r="TSA206" s="973"/>
      <c r="TSB206" s="973"/>
      <c r="TSC206" s="973"/>
      <c r="TSD206" s="973"/>
      <c r="TSE206" s="973"/>
      <c r="TSF206" s="973"/>
      <c r="TSG206" s="973"/>
      <c r="TSH206" s="973"/>
      <c r="TSI206" s="973"/>
      <c r="TSJ206" s="973"/>
      <c r="TSK206" s="973"/>
      <c r="TSL206" s="973"/>
      <c r="TSM206" s="973"/>
      <c r="TSN206" s="973"/>
      <c r="TSO206" s="973"/>
      <c r="TSP206" s="973"/>
      <c r="TSQ206" s="973"/>
      <c r="TSR206" s="973"/>
      <c r="TSS206" s="973"/>
      <c r="TST206" s="973"/>
      <c r="TSU206" s="973"/>
      <c r="TSV206" s="973"/>
      <c r="TSW206" s="973"/>
      <c r="TSX206" s="973"/>
      <c r="TSY206" s="973"/>
      <c r="TSZ206" s="973"/>
      <c r="TTA206" s="973"/>
      <c r="TTB206" s="973"/>
      <c r="TTC206" s="973"/>
      <c r="TTD206" s="973"/>
      <c r="TTE206" s="973"/>
      <c r="TTF206" s="973"/>
      <c r="TTG206" s="973"/>
      <c r="TTH206" s="973"/>
      <c r="TTI206" s="973"/>
      <c r="TTJ206" s="973"/>
      <c r="TTK206" s="973"/>
      <c r="TTL206" s="973"/>
      <c r="TTM206" s="973"/>
      <c r="TTN206" s="973"/>
      <c r="TTO206" s="973"/>
      <c r="TTP206" s="973"/>
      <c r="TTQ206" s="973"/>
      <c r="TTR206" s="973"/>
      <c r="TTS206" s="973"/>
      <c r="TTT206" s="973"/>
      <c r="TTU206" s="973"/>
      <c r="TTV206" s="973"/>
      <c r="TTW206" s="973"/>
      <c r="TTX206" s="973"/>
      <c r="TTY206" s="973"/>
      <c r="TTZ206" s="973"/>
      <c r="TUA206" s="973"/>
      <c r="TUB206" s="973"/>
      <c r="TUC206" s="973"/>
      <c r="TUD206" s="973"/>
      <c r="TUE206" s="973"/>
      <c r="TUF206" s="973"/>
      <c r="TUG206" s="973"/>
      <c r="TUH206" s="973"/>
      <c r="TUI206" s="973"/>
      <c r="TUJ206" s="973"/>
      <c r="TUK206" s="973"/>
      <c r="TUL206" s="973"/>
      <c r="TUM206" s="973"/>
      <c r="TUN206" s="973"/>
      <c r="TUO206" s="973"/>
      <c r="TUP206" s="973"/>
      <c r="TUQ206" s="973"/>
      <c r="TUR206" s="973"/>
      <c r="TUS206" s="973"/>
      <c r="TUT206" s="973"/>
      <c r="TUU206" s="973"/>
      <c r="TUV206" s="973"/>
      <c r="TUW206" s="973"/>
      <c r="TUX206" s="973"/>
      <c r="TUY206" s="973"/>
      <c r="TUZ206" s="973"/>
      <c r="TVA206" s="973"/>
      <c r="TVB206" s="973"/>
      <c r="TVC206" s="973"/>
      <c r="TVD206" s="973"/>
      <c r="TVE206" s="973"/>
      <c r="TVF206" s="973"/>
      <c r="TVG206" s="973"/>
      <c r="TVH206" s="973"/>
      <c r="TVI206" s="973"/>
      <c r="TVJ206" s="973"/>
      <c r="TVK206" s="973"/>
      <c r="TVL206" s="973"/>
      <c r="TVM206" s="973"/>
      <c r="TVN206" s="973"/>
      <c r="TVO206" s="973"/>
      <c r="TVP206" s="973"/>
      <c r="TVQ206" s="973"/>
      <c r="TVR206" s="973"/>
      <c r="TVS206" s="973"/>
      <c r="TVT206" s="973"/>
      <c r="TVU206" s="973"/>
      <c r="TVV206" s="973"/>
      <c r="TVW206" s="973"/>
      <c r="TVX206" s="973"/>
      <c r="TVY206" s="973"/>
      <c r="TVZ206" s="973"/>
      <c r="TWA206" s="973"/>
      <c r="TWB206" s="973"/>
      <c r="TWC206" s="973"/>
      <c r="TWD206" s="973"/>
      <c r="TWE206" s="973"/>
      <c r="TWF206" s="973"/>
      <c r="TWG206" s="973"/>
      <c r="TWH206" s="973"/>
      <c r="TWI206" s="973"/>
      <c r="TWJ206" s="973"/>
      <c r="TWK206" s="973"/>
      <c r="TWL206" s="973"/>
      <c r="TWM206" s="973"/>
      <c r="TWN206" s="973"/>
      <c r="TWO206" s="973"/>
      <c r="TWP206" s="973"/>
      <c r="TWQ206" s="973"/>
      <c r="TWR206" s="973"/>
      <c r="TWS206" s="973"/>
      <c r="TWT206" s="973"/>
      <c r="TWU206" s="973"/>
      <c r="TWV206" s="973"/>
      <c r="TWW206" s="973"/>
      <c r="TWX206" s="973"/>
      <c r="TWY206" s="973"/>
      <c r="TWZ206" s="973"/>
      <c r="TXA206" s="973"/>
      <c r="TXB206" s="973"/>
      <c r="TXC206" s="973"/>
      <c r="TXD206" s="973"/>
      <c r="TXE206" s="973"/>
      <c r="TXF206" s="973"/>
      <c r="TXG206" s="973"/>
      <c r="TXH206" s="973"/>
      <c r="TXI206" s="973"/>
      <c r="TXJ206" s="973"/>
      <c r="TXK206" s="973"/>
      <c r="TXL206" s="973"/>
      <c r="TXM206" s="973"/>
      <c r="TXN206" s="973"/>
      <c r="TXO206" s="973"/>
      <c r="TXP206" s="973"/>
      <c r="TXQ206" s="973"/>
      <c r="TXR206" s="973"/>
      <c r="TXS206" s="973"/>
      <c r="TXT206" s="973"/>
      <c r="TXU206" s="973"/>
      <c r="TXV206" s="973"/>
      <c r="TXW206" s="973"/>
      <c r="TXX206" s="973"/>
      <c r="TXY206" s="973"/>
      <c r="TXZ206" s="973"/>
      <c r="TYA206" s="973"/>
      <c r="TYB206" s="973"/>
      <c r="TYC206" s="973"/>
      <c r="TYD206" s="973"/>
      <c r="TYE206" s="973"/>
      <c r="TYF206" s="973"/>
      <c r="TYG206" s="973"/>
      <c r="TYH206" s="973"/>
      <c r="TYI206" s="973"/>
      <c r="TYJ206" s="973"/>
      <c r="TYK206" s="973"/>
      <c r="TYL206" s="973"/>
      <c r="TYM206" s="973"/>
      <c r="TYN206" s="973"/>
      <c r="TYO206" s="973"/>
      <c r="TYP206" s="973"/>
      <c r="TYQ206" s="973"/>
      <c r="TYR206" s="973"/>
      <c r="TYS206" s="973"/>
      <c r="TYT206" s="973"/>
      <c r="TYU206" s="973"/>
      <c r="TYV206" s="973"/>
      <c r="TYW206" s="973"/>
      <c r="TYX206" s="973"/>
      <c r="TYY206" s="973"/>
      <c r="TYZ206" s="973"/>
      <c r="TZA206" s="973"/>
      <c r="TZB206" s="973"/>
      <c r="TZC206" s="973"/>
      <c r="TZD206" s="973"/>
      <c r="TZE206" s="973"/>
      <c r="TZF206" s="973"/>
      <c r="TZG206" s="973"/>
      <c r="TZH206" s="973"/>
      <c r="TZI206" s="973"/>
      <c r="TZJ206" s="973"/>
      <c r="TZK206" s="973"/>
      <c r="TZL206" s="973"/>
      <c r="TZM206" s="973"/>
      <c r="TZN206" s="973"/>
      <c r="TZO206" s="973"/>
      <c r="TZP206" s="973"/>
      <c r="TZQ206" s="973"/>
      <c r="TZR206" s="973"/>
      <c r="TZS206" s="973"/>
      <c r="TZT206" s="973"/>
      <c r="TZU206" s="973"/>
      <c r="TZV206" s="973"/>
      <c r="TZW206" s="973"/>
      <c r="TZX206" s="973"/>
      <c r="TZY206" s="973"/>
      <c r="TZZ206" s="973"/>
      <c r="UAA206" s="973"/>
      <c r="UAB206" s="973"/>
      <c r="UAC206" s="973"/>
      <c r="UAD206" s="973"/>
      <c r="UAE206" s="973"/>
      <c r="UAF206" s="973"/>
      <c r="UAG206" s="973"/>
      <c r="UAH206" s="973"/>
      <c r="UAI206" s="973"/>
      <c r="UAJ206" s="973"/>
      <c r="UAK206" s="973"/>
      <c r="UAL206" s="973"/>
      <c r="UAM206" s="973"/>
      <c r="UAN206" s="973"/>
      <c r="UAO206" s="973"/>
      <c r="UAP206" s="973"/>
      <c r="UAQ206" s="973"/>
      <c r="UAR206" s="973"/>
      <c r="UAS206" s="973"/>
      <c r="UAT206" s="973"/>
      <c r="UAU206" s="973"/>
      <c r="UAV206" s="973"/>
      <c r="UAW206" s="973"/>
      <c r="UAX206" s="973"/>
      <c r="UAY206" s="973"/>
      <c r="UAZ206" s="973"/>
      <c r="UBA206" s="973"/>
      <c r="UBB206" s="973"/>
      <c r="UBC206" s="973"/>
      <c r="UBD206" s="973"/>
      <c r="UBE206" s="973"/>
      <c r="UBF206" s="973"/>
      <c r="UBG206" s="973"/>
      <c r="UBH206" s="973"/>
      <c r="UBI206" s="973"/>
      <c r="UBJ206" s="973"/>
      <c r="UBK206" s="973"/>
      <c r="UBL206" s="973"/>
      <c r="UBM206" s="973"/>
      <c r="UBN206" s="973"/>
      <c r="UBO206" s="973"/>
      <c r="UBP206" s="973"/>
      <c r="UBQ206" s="973"/>
      <c r="UBR206" s="973"/>
      <c r="UBS206" s="973"/>
      <c r="UBT206" s="973"/>
      <c r="UBU206" s="973"/>
      <c r="UBV206" s="973"/>
      <c r="UBW206" s="973"/>
      <c r="UBX206" s="973"/>
      <c r="UBY206" s="973"/>
      <c r="UBZ206" s="973"/>
      <c r="UCA206" s="973"/>
      <c r="UCB206" s="973"/>
      <c r="UCC206" s="973"/>
      <c r="UCD206" s="973"/>
      <c r="UCE206" s="973"/>
      <c r="UCF206" s="973"/>
      <c r="UCG206" s="973"/>
      <c r="UCH206" s="973"/>
      <c r="UCI206" s="973"/>
      <c r="UCJ206" s="973"/>
      <c r="UCK206" s="973"/>
      <c r="UCL206" s="973"/>
      <c r="UCM206" s="973"/>
      <c r="UCN206" s="973"/>
      <c r="UCO206" s="973"/>
      <c r="UCP206" s="973"/>
      <c r="UCQ206" s="973"/>
      <c r="UCR206" s="973"/>
      <c r="UCS206" s="973"/>
      <c r="UCT206" s="973"/>
      <c r="UCU206" s="973"/>
      <c r="UCV206" s="973"/>
      <c r="UCW206" s="973"/>
      <c r="UCX206" s="973"/>
      <c r="UCY206" s="973"/>
      <c r="UCZ206" s="973"/>
      <c r="UDA206" s="973"/>
      <c r="UDB206" s="973"/>
      <c r="UDC206" s="973"/>
      <c r="UDD206" s="973"/>
      <c r="UDE206" s="973"/>
      <c r="UDF206" s="973"/>
      <c r="UDG206" s="973"/>
      <c r="UDH206" s="973"/>
      <c r="UDI206" s="973"/>
      <c r="UDJ206" s="973"/>
      <c r="UDK206" s="973"/>
      <c r="UDL206" s="973"/>
      <c r="UDM206" s="973"/>
      <c r="UDN206" s="973"/>
      <c r="UDO206" s="973"/>
      <c r="UDP206" s="973"/>
      <c r="UDQ206" s="973"/>
      <c r="UDR206" s="973"/>
      <c r="UDS206" s="973"/>
      <c r="UDT206" s="973"/>
      <c r="UDU206" s="973"/>
      <c r="UDV206" s="973"/>
      <c r="UDW206" s="973"/>
      <c r="UDX206" s="973"/>
      <c r="UDY206" s="973"/>
      <c r="UDZ206" s="973"/>
      <c r="UEA206" s="973"/>
      <c r="UEB206" s="973"/>
      <c r="UEC206" s="973"/>
      <c r="UED206" s="973"/>
      <c r="UEE206" s="973"/>
      <c r="UEF206" s="973"/>
      <c r="UEG206" s="973"/>
      <c r="UEH206" s="973"/>
      <c r="UEI206" s="973"/>
      <c r="UEJ206" s="973"/>
      <c r="UEK206" s="973"/>
      <c r="UEL206" s="973"/>
      <c r="UEM206" s="973"/>
      <c r="UEN206" s="973"/>
      <c r="UEO206" s="973"/>
      <c r="UEP206" s="973"/>
      <c r="UEQ206" s="973"/>
      <c r="UER206" s="973"/>
      <c r="UES206" s="973"/>
      <c r="UET206" s="973"/>
      <c r="UEU206" s="973"/>
      <c r="UEV206" s="973"/>
      <c r="UEW206" s="973"/>
      <c r="UEX206" s="973"/>
      <c r="UEY206" s="973"/>
      <c r="UEZ206" s="973"/>
      <c r="UFA206" s="973"/>
      <c r="UFB206" s="973"/>
      <c r="UFC206" s="973"/>
      <c r="UFD206" s="973"/>
      <c r="UFE206" s="973"/>
      <c r="UFF206" s="973"/>
      <c r="UFG206" s="973"/>
      <c r="UFH206" s="973"/>
      <c r="UFI206" s="973"/>
      <c r="UFJ206" s="973"/>
      <c r="UFK206" s="973"/>
      <c r="UFL206" s="973"/>
      <c r="UFM206" s="973"/>
      <c r="UFN206" s="973"/>
      <c r="UFO206" s="973"/>
      <c r="UFP206" s="973"/>
      <c r="UFQ206" s="973"/>
      <c r="UFR206" s="973"/>
      <c r="UFS206" s="973"/>
      <c r="UFT206" s="973"/>
      <c r="UFU206" s="973"/>
      <c r="UFV206" s="973"/>
      <c r="UFW206" s="973"/>
      <c r="UFX206" s="973"/>
      <c r="UFY206" s="973"/>
      <c r="UFZ206" s="973"/>
      <c r="UGA206" s="973"/>
      <c r="UGB206" s="973"/>
      <c r="UGC206" s="973"/>
      <c r="UGD206" s="973"/>
      <c r="UGE206" s="973"/>
      <c r="UGF206" s="973"/>
      <c r="UGG206" s="973"/>
      <c r="UGH206" s="973"/>
      <c r="UGI206" s="973"/>
      <c r="UGJ206" s="973"/>
      <c r="UGK206" s="973"/>
      <c r="UGL206" s="973"/>
      <c r="UGM206" s="973"/>
      <c r="UGN206" s="973"/>
      <c r="UGO206" s="973"/>
      <c r="UGP206" s="973"/>
      <c r="UGQ206" s="973"/>
      <c r="UGR206" s="973"/>
      <c r="UGS206" s="973"/>
      <c r="UGT206" s="973"/>
      <c r="UGU206" s="973"/>
      <c r="UGV206" s="973"/>
      <c r="UGW206" s="973"/>
      <c r="UGX206" s="973"/>
      <c r="UGY206" s="973"/>
      <c r="UGZ206" s="973"/>
      <c r="UHA206" s="973"/>
      <c r="UHB206" s="973"/>
      <c r="UHC206" s="973"/>
      <c r="UHD206" s="973"/>
      <c r="UHE206" s="973"/>
      <c r="UHF206" s="973"/>
      <c r="UHG206" s="973"/>
      <c r="UHH206" s="973"/>
      <c r="UHI206" s="973"/>
      <c r="UHJ206" s="973"/>
      <c r="UHK206" s="973"/>
      <c r="UHL206" s="973"/>
      <c r="UHM206" s="973"/>
      <c r="UHN206" s="973"/>
      <c r="UHO206" s="973"/>
      <c r="UHP206" s="973"/>
      <c r="UHQ206" s="973"/>
      <c r="UHR206" s="973"/>
      <c r="UHS206" s="973"/>
      <c r="UHT206" s="973"/>
      <c r="UHU206" s="973"/>
      <c r="UHV206" s="973"/>
      <c r="UHW206" s="973"/>
      <c r="UHX206" s="973"/>
      <c r="UHY206" s="973"/>
      <c r="UHZ206" s="973"/>
      <c r="UIA206" s="973"/>
      <c r="UIB206" s="973"/>
      <c r="UIC206" s="973"/>
      <c r="UID206" s="973"/>
      <c r="UIE206" s="973"/>
      <c r="UIF206" s="973"/>
      <c r="UIG206" s="973"/>
      <c r="UIH206" s="973"/>
      <c r="UII206" s="973"/>
      <c r="UIJ206" s="973"/>
      <c r="UIK206" s="973"/>
      <c r="UIL206" s="973"/>
      <c r="UIM206" s="973"/>
      <c r="UIN206" s="973"/>
      <c r="UIO206" s="973"/>
      <c r="UIP206" s="973"/>
      <c r="UIQ206" s="973"/>
      <c r="UIR206" s="973"/>
      <c r="UIS206" s="973"/>
      <c r="UIT206" s="973"/>
      <c r="UIU206" s="973"/>
      <c r="UIV206" s="973"/>
      <c r="UIW206" s="973"/>
      <c r="UIX206" s="973"/>
      <c r="UIY206" s="973"/>
      <c r="UIZ206" s="973"/>
      <c r="UJA206" s="973"/>
      <c r="UJB206" s="973"/>
      <c r="UJC206" s="973"/>
      <c r="UJD206" s="973"/>
      <c r="UJE206" s="973"/>
      <c r="UJF206" s="973"/>
      <c r="UJG206" s="973"/>
      <c r="UJH206" s="973"/>
      <c r="UJI206" s="973"/>
      <c r="UJJ206" s="973"/>
      <c r="UJK206" s="973"/>
      <c r="UJL206" s="973"/>
      <c r="UJM206" s="973"/>
      <c r="UJN206" s="973"/>
      <c r="UJO206" s="973"/>
      <c r="UJP206" s="973"/>
      <c r="UJQ206" s="973"/>
      <c r="UJR206" s="973"/>
      <c r="UJS206" s="973"/>
      <c r="UJT206" s="973"/>
      <c r="UJU206" s="973"/>
      <c r="UJV206" s="973"/>
      <c r="UJW206" s="973"/>
      <c r="UJX206" s="973"/>
      <c r="UJY206" s="973"/>
      <c r="UJZ206" s="973"/>
      <c r="UKA206" s="973"/>
      <c r="UKB206" s="973"/>
      <c r="UKC206" s="973"/>
      <c r="UKD206" s="973"/>
      <c r="UKE206" s="973"/>
      <c r="UKF206" s="973"/>
      <c r="UKG206" s="973"/>
      <c r="UKH206" s="973"/>
      <c r="UKI206" s="973"/>
      <c r="UKJ206" s="973"/>
      <c r="UKK206" s="973"/>
      <c r="UKL206" s="973"/>
      <c r="UKM206" s="973"/>
      <c r="UKN206" s="973"/>
      <c r="UKO206" s="973"/>
      <c r="UKP206" s="973"/>
      <c r="UKQ206" s="973"/>
      <c r="UKR206" s="973"/>
      <c r="UKS206" s="973"/>
      <c r="UKT206" s="973"/>
      <c r="UKU206" s="973"/>
      <c r="UKV206" s="973"/>
      <c r="UKW206" s="973"/>
      <c r="UKX206" s="973"/>
      <c r="UKY206" s="973"/>
      <c r="UKZ206" s="973"/>
      <c r="ULA206" s="973"/>
      <c r="ULB206" s="973"/>
      <c r="ULC206" s="973"/>
      <c r="ULD206" s="973"/>
      <c r="ULE206" s="973"/>
      <c r="ULF206" s="973"/>
      <c r="ULG206" s="973"/>
      <c r="ULH206" s="973"/>
      <c r="ULI206" s="973"/>
      <c r="ULJ206" s="973"/>
      <c r="ULK206" s="973"/>
      <c r="ULL206" s="973"/>
      <c r="ULM206" s="973"/>
      <c r="ULN206" s="973"/>
      <c r="ULO206" s="973"/>
      <c r="ULP206" s="973"/>
      <c r="ULQ206" s="973"/>
      <c r="ULR206" s="973"/>
      <c r="ULS206" s="973"/>
      <c r="ULT206" s="973"/>
      <c r="ULU206" s="973"/>
      <c r="ULV206" s="973"/>
      <c r="ULW206" s="973"/>
      <c r="ULX206" s="973"/>
      <c r="ULY206" s="973"/>
      <c r="ULZ206" s="973"/>
      <c r="UMA206" s="973"/>
      <c r="UMB206" s="973"/>
      <c r="UMC206" s="973"/>
      <c r="UMD206" s="973"/>
      <c r="UME206" s="973"/>
      <c r="UMF206" s="973"/>
      <c r="UMG206" s="973"/>
      <c r="UMH206" s="973"/>
      <c r="UMI206" s="973"/>
      <c r="UMJ206" s="973"/>
      <c r="UMK206" s="973"/>
      <c r="UML206" s="973"/>
      <c r="UMM206" s="973"/>
      <c r="UMN206" s="973"/>
      <c r="UMO206" s="973"/>
      <c r="UMP206" s="973"/>
      <c r="UMQ206" s="973"/>
      <c r="UMR206" s="973"/>
      <c r="UMS206" s="973"/>
      <c r="UMT206" s="973"/>
      <c r="UMU206" s="973"/>
      <c r="UMV206" s="973"/>
      <c r="UMW206" s="973"/>
      <c r="UMX206" s="973"/>
      <c r="UMY206" s="973"/>
      <c r="UMZ206" s="973"/>
      <c r="UNA206" s="973"/>
      <c r="UNB206" s="973"/>
      <c r="UNC206" s="973"/>
      <c r="UND206" s="973"/>
      <c r="UNE206" s="973"/>
      <c r="UNF206" s="973"/>
      <c r="UNG206" s="973"/>
      <c r="UNH206" s="973"/>
      <c r="UNI206" s="973"/>
      <c r="UNJ206" s="973"/>
      <c r="UNK206" s="973"/>
      <c r="UNL206" s="973"/>
      <c r="UNM206" s="973"/>
      <c r="UNN206" s="973"/>
      <c r="UNO206" s="973"/>
      <c r="UNP206" s="973"/>
      <c r="UNQ206" s="973"/>
      <c r="UNR206" s="973"/>
      <c r="UNS206" s="973"/>
      <c r="UNT206" s="973"/>
      <c r="UNU206" s="973"/>
      <c r="UNV206" s="973"/>
      <c r="UNW206" s="973"/>
      <c r="UNX206" s="973"/>
      <c r="UNY206" s="973"/>
      <c r="UNZ206" s="973"/>
      <c r="UOA206" s="973"/>
      <c r="UOB206" s="973"/>
      <c r="UOC206" s="973"/>
      <c r="UOD206" s="973"/>
      <c r="UOE206" s="973"/>
      <c r="UOF206" s="973"/>
      <c r="UOG206" s="973"/>
      <c r="UOH206" s="973"/>
      <c r="UOI206" s="973"/>
      <c r="UOJ206" s="973"/>
      <c r="UOK206" s="973"/>
      <c r="UOL206" s="973"/>
      <c r="UOM206" s="973"/>
      <c r="UON206" s="973"/>
      <c r="UOO206" s="973"/>
      <c r="UOP206" s="973"/>
      <c r="UOQ206" s="973"/>
      <c r="UOR206" s="973"/>
      <c r="UOS206" s="973"/>
      <c r="UOT206" s="973"/>
      <c r="UOU206" s="973"/>
      <c r="UOV206" s="973"/>
      <c r="UOW206" s="973"/>
      <c r="UOX206" s="973"/>
      <c r="UOY206" s="973"/>
      <c r="UOZ206" s="973"/>
      <c r="UPA206" s="973"/>
      <c r="UPB206" s="973"/>
      <c r="UPC206" s="973"/>
      <c r="UPD206" s="973"/>
      <c r="UPE206" s="973"/>
      <c r="UPF206" s="973"/>
      <c r="UPG206" s="973"/>
      <c r="UPH206" s="973"/>
      <c r="UPI206" s="973"/>
      <c r="UPJ206" s="973"/>
      <c r="UPK206" s="973"/>
      <c r="UPL206" s="973"/>
      <c r="UPM206" s="973"/>
      <c r="UPN206" s="973"/>
      <c r="UPO206" s="973"/>
      <c r="UPP206" s="973"/>
      <c r="UPQ206" s="973"/>
      <c r="UPR206" s="973"/>
      <c r="UPS206" s="973"/>
      <c r="UPT206" s="973"/>
      <c r="UPU206" s="973"/>
      <c r="UPV206" s="973"/>
      <c r="UPW206" s="973"/>
      <c r="UPX206" s="973"/>
      <c r="UPY206" s="973"/>
      <c r="UPZ206" s="973"/>
      <c r="UQA206" s="973"/>
      <c r="UQB206" s="973"/>
      <c r="UQC206" s="973"/>
      <c r="UQD206" s="973"/>
      <c r="UQE206" s="973"/>
      <c r="UQF206" s="973"/>
      <c r="UQG206" s="973"/>
      <c r="UQH206" s="973"/>
      <c r="UQI206" s="973"/>
      <c r="UQJ206" s="973"/>
      <c r="UQK206" s="973"/>
      <c r="UQL206" s="973"/>
      <c r="UQM206" s="973"/>
      <c r="UQN206" s="973"/>
      <c r="UQO206" s="973"/>
      <c r="UQP206" s="973"/>
      <c r="UQQ206" s="973"/>
      <c r="UQR206" s="973"/>
      <c r="UQS206" s="973"/>
      <c r="UQT206" s="973"/>
      <c r="UQU206" s="973"/>
      <c r="UQV206" s="973"/>
      <c r="UQW206" s="973"/>
      <c r="UQX206" s="973"/>
      <c r="UQY206" s="973"/>
      <c r="UQZ206" s="973"/>
      <c r="URA206" s="973"/>
      <c r="URB206" s="973"/>
      <c r="URC206" s="973"/>
      <c r="URD206" s="973"/>
      <c r="URE206" s="973"/>
      <c r="URF206" s="973"/>
      <c r="URG206" s="973"/>
      <c r="URH206" s="973"/>
      <c r="URI206" s="973"/>
      <c r="URJ206" s="973"/>
      <c r="URK206" s="973"/>
      <c r="URL206" s="973"/>
      <c r="URM206" s="973"/>
      <c r="URN206" s="973"/>
      <c r="URO206" s="973"/>
      <c r="URP206" s="973"/>
      <c r="URQ206" s="973"/>
      <c r="URR206" s="973"/>
      <c r="URS206" s="973"/>
      <c r="URT206" s="973"/>
      <c r="URU206" s="973"/>
      <c r="URV206" s="973"/>
      <c r="URW206" s="973"/>
      <c r="URX206" s="973"/>
      <c r="URY206" s="973"/>
      <c r="URZ206" s="973"/>
      <c r="USA206" s="973"/>
      <c r="USB206" s="973"/>
      <c r="USC206" s="973"/>
      <c r="USD206" s="973"/>
      <c r="USE206" s="973"/>
      <c r="USF206" s="973"/>
      <c r="USG206" s="973"/>
      <c r="USH206" s="973"/>
      <c r="USI206" s="973"/>
      <c r="USJ206" s="973"/>
      <c r="USK206" s="973"/>
      <c r="USL206" s="973"/>
      <c r="USM206" s="973"/>
      <c r="USN206" s="973"/>
      <c r="USO206" s="973"/>
      <c r="USP206" s="973"/>
      <c r="USQ206" s="973"/>
      <c r="USR206" s="973"/>
      <c r="USS206" s="973"/>
      <c r="UST206" s="973"/>
      <c r="USU206" s="973"/>
      <c r="USV206" s="973"/>
      <c r="USW206" s="973"/>
      <c r="USX206" s="973"/>
      <c r="USY206" s="973"/>
      <c r="USZ206" s="973"/>
      <c r="UTA206" s="973"/>
      <c r="UTB206" s="973"/>
      <c r="UTC206" s="973"/>
      <c r="UTD206" s="973"/>
      <c r="UTE206" s="973"/>
      <c r="UTF206" s="973"/>
      <c r="UTG206" s="973"/>
      <c r="UTH206" s="973"/>
      <c r="UTI206" s="973"/>
      <c r="UTJ206" s="973"/>
      <c r="UTK206" s="973"/>
      <c r="UTL206" s="973"/>
      <c r="UTM206" s="973"/>
      <c r="UTN206" s="973"/>
      <c r="UTO206" s="973"/>
      <c r="UTP206" s="973"/>
      <c r="UTQ206" s="973"/>
      <c r="UTR206" s="973"/>
      <c r="UTS206" s="973"/>
      <c r="UTT206" s="973"/>
      <c r="UTU206" s="973"/>
      <c r="UTV206" s="973"/>
      <c r="UTW206" s="973"/>
      <c r="UTX206" s="973"/>
      <c r="UTY206" s="973"/>
      <c r="UTZ206" s="973"/>
      <c r="UUA206" s="973"/>
      <c r="UUB206" s="973"/>
      <c r="UUC206" s="973"/>
      <c r="UUD206" s="973"/>
      <c r="UUE206" s="973"/>
      <c r="UUF206" s="973"/>
      <c r="UUG206" s="973"/>
      <c r="UUH206" s="973"/>
      <c r="UUI206" s="973"/>
      <c r="UUJ206" s="973"/>
      <c r="UUK206" s="973"/>
      <c r="UUL206" s="973"/>
      <c r="UUM206" s="973"/>
      <c r="UUN206" s="973"/>
      <c r="UUO206" s="973"/>
      <c r="UUP206" s="973"/>
      <c r="UUQ206" s="973"/>
      <c r="UUR206" s="973"/>
      <c r="UUS206" s="973"/>
      <c r="UUT206" s="973"/>
      <c r="UUU206" s="973"/>
      <c r="UUV206" s="973"/>
      <c r="UUW206" s="973"/>
      <c r="UUX206" s="973"/>
      <c r="UUY206" s="973"/>
      <c r="UUZ206" s="973"/>
      <c r="UVA206" s="973"/>
      <c r="UVB206" s="973"/>
      <c r="UVC206" s="973"/>
      <c r="UVD206" s="973"/>
      <c r="UVE206" s="973"/>
      <c r="UVF206" s="973"/>
      <c r="UVG206" s="973"/>
      <c r="UVH206" s="973"/>
      <c r="UVI206" s="973"/>
      <c r="UVJ206" s="973"/>
      <c r="UVK206" s="973"/>
      <c r="UVL206" s="973"/>
      <c r="UVM206" s="973"/>
      <c r="UVN206" s="973"/>
      <c r="UVO206" s="973"/>
      <c r="UVP206" s="973"/>
      <c r="UVQ206" s="973"/>
      <c r="UVR206" s="973"/>
      <c r="UVS206" s="973"/>
      <c r="UVT206" s="973"/>
      <c r="UVU206" s="973"/>
      <c r="UVV206" s="973"/>
      <c r="UVW206" s="973"/>
      <c r="UVX206" s="973"/>
      <c r="UVY206" s="973"/>
      <c r="UVZ206" s="973"/>
      <c r="UWA206" s="973"/>
      <c r="UWB206" s="973"/>
      <c r="UWC206" s="973"/>
      <c r="UWD206" s="973"/>
      <c r="UWE206" s="973"/>
      <c r="UWF206" s="973"/>
      <c r="UWG206" s="973"/>
      <c r="UWH206" s="973"/>
      <c r="UWI206" s="973"/>
      <c r="UWJ206" s="973"/>
      <c r="UWK206" s="973"/>
      <c r="UWL206" s="973"/>
      <c r="UWM206" s="973"/>
      <c r="UWN206" s="973"/>
      <c r="UWO206" s="973"/>
      <c r="UWP206" s="973"/>
      <c r="UWQ206" s="973"/>
      <c r="UWR206" s="973"/>
      <c r="UWS206" s="973"/>
      <c r="UWT206" s="973"/>
      <c r="UWU206" s="973"/>
      <c r="UWV206" s="973"/>
      <c r="UWW206" s="973"/>
      <c r="UWX206" s="973"/>
      <c r="UWY206" s="973"/>
      <c r="UWZ206" s="973"/>
      <c r="UXA206" s="973"/>
      <c r="UXB206" s="973"/>
      <c r="UXC206" s="973"/>
      <c r="UXD206" s="973"/>
      <c r="UXE206" s="973"/>
      <c r="UXF206" s="973"/>
      <c r="UXG206" s="973"/>
      <c r="UXH206" s="973"/>
      <c r="UXI206" s="973"/>
      <c r="UXJ206" s="973"/>
      <c r="UXK206" s="973"/>
      <c r="UXL206" s="973"/>
      <c r="UXM206" s="973"/>
      <c r="UXN206" s="973"/>
      <c r="UXO206" s="973"/>
      <c r="UXP206" s="973"/>
      <c r="UXQ206" s="973"/>
      <c r="UXR206" s="973"/>
      <c r="UXS206" s="973"/>
      <c r="UXT206" s="973"/>
      <c r="UXU206" s="973"/>
      <c r="UXV206" s="973"/>
      <c r="UXW206" s="973"/>
      <c r="UXX206" s="973"/>
      <c r="UXY206" s="973"/>
      <c r="UXZ206" s="973"/>
      <c r="UYA206" s="973"/>
      <c r="UYB206" s="973"/>
      <c r="UYC206" s="973"/>
      <c r="UYD206" s="973"/>
      <c r="UYE206" s="973"/>
      <c r="UYF206" s="973"/>
      <c r="UYG206" s="973"/>
      <c r="UYH206" s="973"/>
      <c r="UYI206" s="973"/>
      <c r="UYJ206" s="973"/>
      <c r="UYK206" s="973"/>
      <c r="UYL206" s="973"/>
      <c r="UYM206" s="973"/>
      <c r="UYN206" s="973"/>
      <c r="UYO206" s="973"/>
      <c r="UYP206" s="973"/>
      <c r="UYQ206" s="973"/>
      <c r="UYR206" s="973"/>
      <c r="UYS206" s="973"/>
      <c r="UYT206" s="973"/>
      <c r="UYU206" s="973"/>
      <c r="UYV206" s="973"/>
      <c r="UYW206" s="973"/>
      <c r="UYX206" s="973"/>
      <c r="UYY206" s="973"/>
      <c r="UYZ206" s="973"/>
      <c r="UZA206" s="973"/>
      <c r="UZB206" s="973"/>
      <c r="UZC206" s="973"/>
      <c r="UZD206" s="973"/>
      <c r="UZE206" s="973"/>
      <c r="UZF206" s="973"/>
      <c r="UZG206" s="973"/>
      <c r="UZH206" s="973"/>
      <c r="UZI206" s="973"/>
      <c r="UZJ206" s="973"/>
      <c r="UZK206" s="973"/>
      <c r="UZL206" s="973"/>
      <c r="UZM206" s="973"/>
      <c r="UZN206" s="973"/>
      <c r="UZO206" s="973"/>
      <c r="UZP206" s="973"/>
      <c r="UZQ206" s="973"/>
      <c r="UZR206" s="973"/>
      <c r="UZS206" s="973"/>
      <c r="UZT206" s="973"/>
      <c r="UZU206" s="973"/>
      <c r="UZV206" s="973"/>
      <c r="UZW206" s="973"/>
      <c r="UZX206" s="973"/>
      <c r="UZY206" s="973"/>
      <c r="UZZ206" s="973"/>
      <c r="VAA206" s="973"/>
      <c r="VAB206" s="973"/>
      <c r="VAC206" s="973"/>
      <c r="VAD206" s="973"/>
      <c r="VAE206" s="973"/>
      <c r="VAF206" s="973"/>
      <c r="VAG206" s="973"/>
      <c r="VAH206" s="973"/>
      <c r="VAI206" s="973"/>
      <c r="VAJ206" s="973"/>
      <c r="VAK206" s="973"/>
      <c r="VAL206" s="973"/>
      <c r="VAM206" s="973"/>
      <c r="VAN206" s="973"/>
      <c r="VAO206" s="973"/>
      <c r="VAP206" s="973"/>
      <c r="VAQ206" s="973"/>
      <c r="VAR206" s="973"/>
      <c r="VAS206" s="973"/>
      <c r="VAT206" s="973"/>
      <c r="VAU206" s="973"/>
      <c r="VAV206" s="973"/>
      <c r="VAW206" s="973"/>
      <c r="VAX206" s="973"/>
      <c r="VAY206" s="973"/>
      <c r="VAZ206" s="973"/>
      <c r="VBA206" s="973"/>
      <c r="VBB206" s="973"/>
      <c r="VBC206" s="973"/>
      <c r="VBD206" s="973"/>
      <c r="VBE206" s="973"/>
      <c r="VBF206" s="973"/>
      <c r="VBG206" s="973"/>
      <c r="VBH206" s="973"/>
      <c r="VBI206" s="973"/>
      <c r="VBJ206" s="973"/>
      <c r="VBK206" s="973"/>
      <c r="VBL206" s="973"/>
      <c r="VBM206" s="973"/>
      <c r="VBN206" s="973"/>
      <c r="VBO206" s="973"/>
      <c r="VBP206" s="973"/>
      <c r="VBQ206" s="973"/>
      <c r="VBR206" s="973"/>
      <c r="VBS206" s="973"/>
      <c r="VBT206" s="973"/>
      <c r="VBU206" s="973"/>
      <c r="VBV206" s="973"/>
      <c r="VBW206" s="973"/>
      <c r="VBX206" s="973"/>
      <c r="VBY206" s="973"/>
      <c r="VBZ206" s="973"/>
      <c r="VCA206" s="973"/>
      <c r="VCB206" s="973"/>
      <c r="VCC206" s="973"/>
      <c r="VCD206" s="973"/>
      <c r="VCE206" s="973"/>
      <c r="VCF206" s="973"/>
      <c r="VCG206" s="973"/>
      <c r="VCH206" s="973"/>
      <c r="VCI206" s="973"/>
      <c r="VCJ206" s="973"/>
      <c r="VCK206" s="973"/>
      <c r="VCL206" s="973"/>
      <c r="VCM206" s="973"/>
      <c r="VCN206" s="973"/>
      <c r="VCO206" s="973"/>
      <c r="VCP206" s="973"/>
      <c r="VCQ206" s="973"/>
      <c r="VCR206" s="973"/>
      <c r="VCS206" s="973"/>
      <c r="VCT206" s="973"/>
      <c r="VCU206" s="973"/>
      <c r="VCV206" s="973"/>
      <c r="VCW206" s="973"/>
      <c r="VCX206" s="973"/>
      <c r="VCY206" s="973"/>
      <c r="VCZ206" s="973"/>
      <c r="VDA206" s="973"/>
      <c r="VDB206" s="973"/>
      <c r="VDC206" s="973"/>
      <c r="VDD206" s="973"/>
      <c r="VDE206" s="973"/>
      <c r="VDF206" s="973"/>
      <c r="VDG206" s="973"/>
      <c r="VDH206" s="973"/>
      <c r="VDI206" s="973"/>
      <c r="VDJ206" s="973"/>
      <c r="VDK206" s="973"/>
      <c r="VDL206" s="973"/>
      <c r="VDM206" s="973"/>
      <c r="VDN206" s="973"/>
      <c r="VDO206" s="973"/>
      <c r="VDP206" s="973"/>
      <c r="VDQ206" s="973"/>
      <c r="VDR206" s="973"/>
      <c r="VDS206" s="973"/>
      <c r="VDT206" s="973"/>
      <c r="VDU206" s="973"/>
      <c r="VDV206" s="973"/>
      <c r="VDW206" s="973"/>
      <c r="VDX206" s="973"/>
      <c r="VDY206" s="973"/>
      <c r="VDZ206" s="973"/>
      <c r="VEA206" s="973"/>
      <c r="VEB206" s="973"/>
      <c r="VEC206" s="973"/>
      <c r="VED206" s="973"/>
      <c r="VEE206" s="973"/>
      <c r="VEF206" s="973"/>
      <c r="VEG206" s="973"/>
      <c r="VEH206" s="973"/>
      <c r="VEI206" s="973"/>
      <c r="VEJ206" s="973"/>
      <c r="VEK206" s="973"/>
      <c r="VEL206" s="973"/>
      <c r="VEM206" s="973"/>
      <c r="VEN206" s="973"/>
      <c r="VEO206" s="973"/>
      <c r="VEP206" s="973"/>
      <c r="VEQ206" s="973"/>
      <c r="VER206" s="973"/>
      <c r="VES206" s="973"/>
      <c r="VET206" s="973"/>
      <c r="VEU206" s="973"/>
      <c r="VEV206" s="973"/>
      <c r="VEW206" s="973"/>
      <c r="VEX206" s="973"/>
      <c r="VEY206" s="973"/>
      <c r="VEZ206" s="973"/>
      <c r="VFA206" s="973"/>
      <c r="VFB206" s="973"/>
      <c r="VFC206" s="973"/>
      <c r="VFD206" s="973"/>
      <c r="VFE206" s="973"/>
      <c r="VFF206" s="973"/>
      <c r="VFG206" s="973"/>
      <c r="VFH206" s="973"/>
      <c r="VFI206" s="973"/>
      <c r="VFJ206" s="973"/>
      <c r="VFK206" s="973"/>
      <c r="VFL206" s="973"/>
      <c r="VFM206" s="973"/>
      <c r="VFN206" s="973"/>
      <c r="VFO206" s="973"/>
      <c r="VFP206" s="973"/>
      <c r="VFQ206" s="973"/>
      <c r="VFR206" s="973"/>
      <c r="VFS206" s="973"/>
      <c r="VFT206" s="973"/>
      <c r="VFU206" s="973"/>
      <c r="VFV206" s="973"/>
      <c r="VFW206" s="973"/>
      <c r="VFX206" s="973"/>
      <c r="VFY206" s="973"/>
      <c r="VFZ206" s="973"/>
      <c r="VGA206" s="973"/>
      <c r="VGB206" s="973"/>
      <c r="VGC206" s="973"/>
      <c r="VGD206" s="973"/>
      <c r="VGE206" s="973"/>
      <c r="VGF206" s="973"/>
      <c r="VGG206" s="973"/>
      <c r="VGH206" s="973"/>
      <c r="VGI206" s="973"/>
      <c r="VGJ206" s="973"/>
      <c r="VGK206" s="973"/>
      <c r="VGL206" s="973"/>
      <c r="VGM206" s="973"/>
      <c r="VGN206" s="973"/>
      <c r="VGO206" s="973"/>
      <c r="VGP206" s="973"/>
      <c r="VGQ206" s="973"/>
      <c r="VGR206" s="973"/>
      <c r="VGS206" s="973"/>
      <c r="VGT206" s="973"/>
      <c r="VGU206" s="973"/>
      <c r="VGV206" s="973"/>
      <c r="VGW206" s="973"/>
      <c r="VGX206" s="973"/>
      <c r="VGY206" s="973"/>
      <c r="VGZ206" s="973"/>
      <c r="VHA206" s="973"/>
      <c r="VHB206" s="973"/>
      <c r="VHC206" s="973"/>
      <c r="VHD206" s="973"/>
      <c r="VHE206" s="973"/>
      <c r="VHF206" s="973"/>
      <c r="VHG206" s="973"/>
      <c r="VHH206" s="973"/>
      <c r="VHI206" s="973"/>
      <c r="VHJ206" s="973"/>
      <c r="VHK206" s="973"/>
      <c r="VHL206" s="973"/>
      <c r="VHM206" s="973"/>
      <c r="VHN206" s="973"/>
      <c r="VHO206" s="973"/>
      <c r="VHP206" s="973"/>
      <c r="VHQ206" s="973"/>
      <c r="VHR206" s="973"/>
      <c r="VHS206" s="973"/>
      <c r="VHT206" s="973"/>
      <c r="VHU206" s="973"/>
      <c r="VHV206" s="973"/>
      <c r="VHW206" s="973"/>
      <c r="VHX206" s="973"/>
      <c r="VHY206" s="973"/>
      <c r="VHZ206" s="973"/>
      <c r="VIA206" s="973"/>
      <c r="VIB206" s="973"/>
      <c r="VIC206" s="973"/>
      <c r="VID206" s="973"/>
      <c r="VIE206" s="973"/>
      <c r="VIF206" s="973"/>
      <c r="VIG206" s="973"/>
      <c r="VIH206" s="973"/>
      <c r="VII206" s="973"/>
      <c r="VIJ206" s="973"/>
      <c r="VIK206" s="973"/>
      <c r="VIL206" s="973"/>
      <c r="VIM206" s="973"/>
      <c r="VIN206" s="973"/>
      <c r="VIO206" s="973"/>
      <c r="VIP206" s="973"/>
      <c r="VIQ206" s="973"/>
      <c r="VIR206" s="973"/>
      <c r="VIS206" s="973"/>
      <c r="VIT206" s="973"/>
      <c r="VIU206" s="973"/>
      <c r="VIV206" s="973"/>
      <c r="VIW206" s="973"/>
      <c r="VIX206" s="973"/>
      <c r="VIY206" s="973"/>
      <c r="VIZ206" s="973"/>
      <c r="VJA206" s="973"/>
      <c r="VJB206" s="973"/>
      <c r="VJC206" s="973"/>
      <c r="VJD206" s="973"/>
      <c r="VJE206" s="973"/>
      <c r="VJF206" s="973"/>
      <c r="VJG206" s="973"/>
      <c r="VJH206" s="973"/>
      <c r="VJI206" s="973"/>
      <c r="VJJ206" s="973"/>
      <c r="VJK206" s="973"/>
      <c r="VJL206" s="973"/>
      <c r="VJM206" s="973"/>
      <c r="VJN206" s="973"/>
      <c r="VJO206" s="973"/>
      <c r="VJP206" s="973"/>
      <c r="VJQ206" s="973"/>
      <c r="VJR206" s="973"/>
      <c r="VJS206" s="973"/>
      <c r="VJT206" s="973"/>
      <c r="VJU206" s="973"/>
      <c r="VJV206" s="973"/>
      <c r="VJW206" s="973"/>
      <c r="VJX206" s="973"/>
      <c r="VJY206" s="973"/>
      <c r="VJZ206" s="973"/>
      <c r="VKA206" s="973"/>
      <c r="VKB206" s="973"/>
      <c r="VKC206" s="973"/>
      <c r="VKD206" s="973"/>
      <c r="VKE206" s="973"/>
      <c r="VKF206" s="973"/>
      <c r="VKG206" s="973"/>
      <c r="VKH206" s="973"/>
      <c r="VKI206" s="973"/>
      <c r="VKJ206" s="973"/>
      <c r="VKK206" s="973"/>
      <c r="VKL206" s="973"/>
      <c r="VKM206" s="973"/>
      <c r="VKN206" s="973"/>
      <c r="VKO206" s="973"/>
      <c r="VKP206" s="973"/>
      <c r="VKQ206" s="973"/>
      <c r="VKR206" s="973"/>
      <c r="VKS206" s="973"/>
      <c r="VKT206" s="973"/>
      <c r="VKU206" s="973"/>
      <c r="VKV206" s="973"/>
      <c r="VKW206" s="973"/>
      <c r="VKX206" s="973"/>
      <c r="VKY206" s="973"/>
      <c r="VKZ206" s="973"/>
      <c r="VLA206" s="973"/>
      <c r="VLB206" s="973"/>
      <c r="VLC206" s="973"/>
      <c r="VLD206" s="973"/>
      <c r="VLE206" s="973"/>
      <c r="VLF206" s="973"/>
      <c r="VLG206" s="973"/>
      <c r="VLH206" s="973"/>
      <c r="VLI206" s="973"/>
      <c r="VLJ206" s="973"/>
      <c r="VLK206" s="973"/>
      <c r="VLL206" s="973"/>
      <c r="VLM206" s="973"/>
      <c r="VLN206" s="973"/>
      <c r="VLO206" s="973"/>
      <c r="VLP206" s="973"/>
      <c r="VLQ206" s="973"/>
      <c r="VLR206" s="973"/>
      <c r="VLS206" s="973"/>
      <c r="VLT206" s="973"/>
      <c r="VLU206" s="973"/>
      <c r="VLV206" s="973"/>
      <c r="VLW206" s="973"/>
      <c r="VLX206" s="973"/>
      <c r="VLY206" s="973"/>
      <c r="VLZ206" s="973"/>
      <c r="VMA206" s="973"/>
      <c r="VMB206" s="973"/>
      <c r="VMC206" s="973"/>
      <c r="VMD206" s="973"/>
      <c r="VME206" s="973"/>
      <c r="VMF206" s="973"/>
      <c r="VMG206" s="973"/>
      <c r="VMH206" s="973"/>
      <c r="VMI206" s="973"/>
      <c r="VMJ206" s="973"/>
      <c r="VMK206" s="973"/>
      <c r="VML206" s="973"/>
      <c r="VMM206" s="973"/>
      <c r="VMN206" s="973"/>
      <c r="VMO206" s="973"/>
      <c r="VMP206" s="973"/>
      <c r="VMQ206" s="973"/>
      <c r="VMR206" s="973"/>
      <c r="VMS206" s="973"/>
      <c r="VMT206" s="973"/>
      <c r="VMU206" s="973"/>
      <c r="VMV206" s="973"/>
      <c r="VMW206" s="973"/>
      <c r="VMX206" s="973"/>
      <c r="VMY206" s="973"/>
      <c r="VMZ206" s="973"/>
      <c r="VNA206" s="973"/>
      <c r="VNB206" s="973"/>
      <c r="VNC206" s="973"/>
      <c r="VND206" s="973"/>
      <c r="VNE206" s="973"/>
      <c r="VNF206" s="973"/>
      <c r="VNG206" s="973"/>
      <c r="VNH206" s="973"/>
      <c r="VNI206" s="973"/>
      <c r="VNJ206" s="973"/>
      <c r="VNK206" s="973"/>
      <c r="VNL206" s="973"/>
      <c r="VNM206" s="973"/>
      <c r="VNN206" s="973"/>
      <c r="VNO206" s="973"/>
      <c r="VNP206" s="973"/>
      <c r="VNQ206" s="973"/>
      <c r="VNR206" s="973"/>
      <c r="VNS206" s="973"/>
      <c r="VNT206" s="973"/>
      <c r="VNU206" s="973"/>
      <c r="VNV206" s="973"/>
      <c r="VNW206" s="973"/>
      <c r="VNX206" s="973"/>
      <c r="VNY206" s="973"/>
      <c r="VNZ206" s="973"/>
      <c r="VOA206" s="973"/>
      <c r="VOB206" s="973"/>
      <c r="VOC206" s="973"/>
      <c r="VOD206" s="973"/>
      <c r="VOE206" s="973"/>
      <c r="VOF206" s="973"/>
      <c r="VOG206" s="973"/>
      <c r="VOH206" s="973"/>
      <c r="VOI206" s="973"/>
      <c r="VOJ206" s="973"/>
      <c r="VOK206" s="973"/>
      <c r="VOL206" s="973"/>
      <c r="VOM206" s="973"/>
      <c r="VON206" s="973"/>
      <c r="VOO206" s="973"/>
      <c r="VOP206" s="973"/>
      <c r="VOQ206" s="973"/>
      <c r="VOR206" s="973"/>
      <c r="VOS206" s="973"/>
      <c r="VOT206" s="973"/>
      <c r="VOU206" s="973"/>
      <c r="VOV206" s="973"/>
      <c r="VOW206" s="973"/>
      <c r="VOX206" s="973"/>
      <c r="VOY206" s="973"/>
      <c r="VOZ206" s="973"/>
      <c r="VPA206" s="973"/>
      <c r="VPB206" s="973"/>
      <c r="VPC206" s="973"/>
      <c r="VPD206" s="973"/>
      <c r="VPE206" s="973"/>
      <c r="VPF206" s="973"/>
      <c r="VPG206" s="973"/>
      <c r="VPH206" s="973"/>
      <c r="VPI206" s="973"/>
      <c r="VPJ206" s="973"/>
      <c r="VPK206" s="973"/>
      <c r="VPL206" s="973"/>
      <c r="VPM206" s="973"/>
      <c r="VPN206" s="973"/>
      <c r="VPO206" s="973"/>
      <c r="VPP206" s="973"/>
      <c r="VPQ206" s="973"/>
      <c r="VPR206" s="973"/>
      <c r="VPS206" s="973"/>
      <c r="VPT206" s="973"/>
      <c r="VPU206" s="973"/>
      <c r="VPV206" s="973"/>
      <c r="VPW206" s="973"/>
      <c r="VPX206" s="973"/>
      <c r="VPY206" s="973"/>
      <c r="VPZ206" s="973"/>
      <c r="VQA206" s="973"/>
      <c r="VQB206" s="973"/>
      <c r="VQC206" s="973"/>
      <c r="VQD206" s="973"/>
      <c r="VQE206" s="973"/>
      <c r="VQF206" s="973"/>
      <c r="VQG206" s="973"/>
      <c r="VQH206" s="973"/>
      <c r="VQI206" s="973"/>
      <c r="VQJ206" s="973"/>
      <c r="VQK206" s="973"/>
      <c r="VQL206" s="973"/>
      <c r="VQM206" s="973"/>
      <c r="VQN206" s="973"/>
      <c r="VQO206" s="973"/>
      <c r="VQP206" s="973"/>
      <c r="VQQ206" s="973"/>
      <c r="VQR206" s="973"/>
      <c r="VQS206" s="973"/>
      <c r="VQT206" s="973"/>
      <c r="VQU206" s="973"/>
      <c r="VQV206" s="973"/>
      <c r="VQW206" s="973"/>
      <c r="VQX206" s="973"/>
      <c r="VQY206" s="973"/>
      <c r="VQZ206" s="973"/>
      <c r="VRA206" s="973"/>
      <c r="VRB206" s="973"/>
      <c r="VRC206" s="973"/>
      <c r="VRD206" s="973"/>
      <c r="VRE206" s="973"/>
      <c r="VRF206" s="973"/>
      <c r="VRG206" s="973"/>
      <c r="VRH206" s="973"/>
      <c r="VRI206" s="973"/>
      <c r="VRJ206" s="973"/>
      <c r="VRK206" s="973"/>
      <c r="VRL206" s="973"/>
      <c r="VRM206" s="973"/>
      <c r="VRN206" s="973"/>
      <c r="VRO206" s="973"/>
      <c r="VRP206" s="973"/>
      <c r="VRQ206" s="973"/>
      <c r="VRR206" s="973"/>
      <c r="VRS206" s="973"/>
      <c r="VRT206" s="973"/>
      <c r="VRU206" s="973"/>
      <c r="VRV206" s="973"/>
      <c r="VRW206" s="973"/>
      <c r="VRX206" s="973"/>
      <c r="VRY206" s="973"/>
      <c r="VRZ206" s="973"/>
      <c r="VSA206" s="973"/>
      <c r="VSB206" s="973"/>
      <c r="VSC206" s="973"/>
      <c r="VSD206" s="973"/>
      <c r="VSE206" s="973"/>
      <c r="VSF206" s="973"/>
      <c r="VSG206" s="973"/>
      <c r="VSH206" s="973"/>
      <c r="VSI206" s="973"/>
      <c r="VSJ206" s="973"/>
      <c r="VSK206" s="973"/>
      <c r="VSL206" s="973"/>
      <c r="VSM206" s="973"/>
      <c r="VSN206" s="973"/>
      <c r="VSO206" s="973"/>
      <c r="VSP206" s="973"/>
      <c r="VSQ206" s="973"/>
      <c r="VSR206" s="973"/>
      <c r="VSS206" s="973"/>
      <c r="VST206" s="973"/>
      <c r="VSU206" s="973"/>
      <c r="VSV206" s="973"/>
      <c r="VSW206" s="973"/>
      <c r="VSX206" s="973"/>
      <c r="VSY206" s="973"/>
      <c r="VSZ206" s="973"/>
      <c r="VTA206" s="973"/>
      <c r="VTB206" s="973"/>
      <c r="VTC206" s="973"/>
      <c r="VTD206" s="973"/>
      <c r="VTE206" s="973"/>
      <c r="VTF206" s="973"/>
      <c r="VTG206" s="973"/>
      <c r="VTH206" s="973"/>
      <c r="VTI206" s="973"/>
      <c r="VTJ206" s="973"/>
      <c r="VTK206" s="973"/>
      <c r="VTL206" s="973"/>
      <c r="VTM206" s="973"/>
      <c r="VTN206" s="973"/>
      <c r="VTO206" s="973"/>
      <c r="VTP206" s="973"/>
      <c r="VTQ206" s="973"/>
      <c r="VTR206" s="973"/>
      <c r="VTS206" s="973"/>
      <c r="VTT206" s="973"/>
      <c r="VTU206" s="973"/>
      <c r="VTV206" s="973"/>
      <c r="VTW206" s="973"/>
      <c r="VTX206" s="973"/>
      <c r="VTY206" s="973"/>
      <c r="VTZ206" s="973"/>
      <c r="VUA206" s="973"/>
      <c r="VUB206" s="973"/>
      <c r="VUC206" s="973"/>
      <c r="VUD206" s="973"/>
      <c r="VUE206" s="973"/>
      <c r="VUF206" s="973"/>
      <c r="VUG206" s="973"/>
      <c r="VUH206" s="973"/>
      <c r="VUI206" s="973"/>
      <c r="VUJ206" s="973"/>
      <c r="VUK206" s="973"/>
      <c r="VUL206" s="973"/>
      <c r="VUM206" s="973"/>
      <c r="VUN206" s="973"/>
      <c r="VUO206" s="973"/>
      <c r="VUP206" s="973"/>
      <c r="VUQ206" s="973"/>
      <c r="VUR206" s="973"/>
      <c r="VUS206" s="973"/>
      <c r="VUT206" s="973"/>
      <c r="VUU206" s="973"/>
      <c r="VUV206" s="973"/>
      <c r="VUW206" s="973"/>
      <c r="VUX206" s="973"/>
      <c r="VUY206" s="973"/>
      <c r="VUZ206" s="973"/>
      <c r="VVA206" s="973"/>
      <c r="VVB206" s="973"/>
      <c r="VVC206" s="973"/>
      <c r="VVD206" s="973"/>
      <c r="VVE206" s="973"/>
      <c r="VVF206" s="973"/>
      <c r="VVG206" s="973"/>
      <c r="VVH206" s="973"/>
      <c r="VVI206" s="973"/>
      <c r="VVJ206" s="973"/>
      <c r="VVK206" s="973"/>
      <c r="VVL206" s="973"/>
      <c r="VVM206" s="973"/>
      <c r="VVN206" s="973"/>
      <c r="VVO206" s="973"/>
      <c r="VVP206" s="973"/>
      <c r="VVQ206" s="973"/>
      <c r="VVR206" s="973"/>
      <c r="VVS206" s="973"/>
      <c r="VVT206" s="973"/>
      <c r="VVU206" s="973"/>
      <c r="VVV206" s="973"/>
      <c r="VVW206" s="973"/>
      <c r="VVX206" s="973"/>
      <c r="VVY206" s="973"/>
      <c r="VVZ206" s="973"/>
      <c r="VWA206" s="973"/>
      <c r="VWB206" s="973"/>
      <c r="VWC206" s="973"/>
      <c r="VWD206" s="973"/>
      <c r="VWE206" s="973"/>
      <c r="VWF206" s="973"/>
      <c r="VWG206" s="973"/>
      <c r="VWH206" s="973"/>
      <c r="VWI206" s="973"/>
      <c r="VWJ206" s="973"/>
      <c r="VWK206" s="973"/>
      <c r="VWL206" s="973"/>
      <c r="VWM206" s="973"/>
      <c r="VWN206" s="973"/>
      <c r="VWO206" s="973"/>
      <c r="VWP206" s="973"/>
      <c r="VWQ206" s="973"/>
      <c r="VWR206" s="973"/>
      <c r="VWS206" s="973"/>
      <c r="VWT206" s="973"/>
      <c r="VWU206" s="973"/>
      <c r="VWV206" s="973"/>
      <c r="VWW206" s="973"/>
      <c r="VWX206" s="973"/>
      <c r="VWY206" s="973"/>
      <c r="VWZ206" s="973"/>
      <c r="VXA206" s="973"/>
      <c r="VXB206" s="973"/>
      <c r="VXC206" s="973"/>
      <c r="VXD206" s="973"/>
      <c r="VXE206" s="973"/>
      <c r="VXF206" s="973"/>
      <c r="VXG206" s="973"/>
      <c r="VXH206" s="973"/>
      <c r="VXI206" s="973"/>
      <c r="VXJ206" s="973"/>
      <c r="VXK206" s="973"/>
      <c r="VXL206" s="973"/>
      <c r="VXM206" s="973"/>
      <c r="VXN206" s="973"/>
      <c r="VXO206" s="973"/>
      <c r="VXP206" s="973"/>
      <c r="VXQ206" s="973"/>
      <c r="VXR206" s="973"/>
      <c r="VXS206" s="973"/>
      <c r="VXT206" s="973"/>
      <c r="VXU206" s="973"/>
      <c r="VXV206" s="973"/>
      <c r="VXW206" s="973"/>
      <c r="VXX206" s="973"/>
      <c r="VXY206" s="973"/>
      <c r="VXZ206" s="973"/>
      <c r="VYA206" s="973"/>
      <c r="VYB206" s="973"/>
      <c r="VYC206" s="973"/>
      <c r="VYD206" s="973"/>
      <c r="VYE206" s="973"/>
      <c r="VYF206" s="973"/>
      <c r="VYG206" s="973"/>
      <c r="VYH206" s="973"/>
      <c r="VYI206" s="973"/>
      <c r="VYJ206" s="973"/>
      <c r="VYK206" s="973"/>
      <c r="VYL206" s="973"/>
      <c r="VYM206" s="973"/>
      <c r="VYN206" s="973"/>
      <c r="VYO206" s="973"/>
      <c r="VYP206" s="973"/>
      <c r="VYQ206" s="973"/>
      <c r="VYR206" s="973"/>
      <c r="VYS206" s="973"/>
      <c r="VYT206" s="973"/>
      <c r="VYU206" s="973"/>
      <c r="VYV206" s="973"/>
      <c r="VYW206" s="973"/>
      <c r="VYX206" s="973"/>
      <c r="VYY206" s="973"/>
      <c r="VYZ206" s="973"/>
      <c r="VZA206" s="973"/>
      <c r="VZB206" s="973"/>
      <c r="VZC206" s="973"/>
      <c r="VZD206" s="973"/>
      <c r="VZE206" s="973"/>
      <c r="VZF206" s="973"/>
      <c r="VZG206" s="973"/>
      <c r="VZH206" s="973"/>
      <c r="VZI206" s="973"/>
      <c r="VZJ206" s="973"/>
      <c r="VZK206" s="973"/>
      <c r="VZL206" s="973"/>
      <c r="VZM206" s="973"/>
      <c r="VZN206" s="973"/>
      <c r="VZO206" s="973"/>
      <c r="VZP206" s="973"/>
      <c r="VZQ206" s="973"/>
      <c r="VZR206" s="973"/>
      <c r="VZS206" s="973"/>
      <c r="VZT206" s="973"/>
      <c r="VZU206" s="973"/>
      <c r="VZV206" s="973"/>
      <c r="VZW206" s="973"/>
      <c r="VZX206" s="973"/>
      <c r="VZY206" s="973"/>
      <c r="VZZ206" s="973"/>
      <c r="WAA206" s="973"/>
      <c r="WAB206" s="973"/>
      <c r="WAC206" s="973"/>
      <c r="WAD206" s="973"/>
      <c r="WAE206" s="973"/>
      <c r="WAF206" s="973"/>
      <c r="WAG206" s="973"/>
      <c r="WAH206" s="973"/>
      <c r="WAI206" s="973"/>
      <c r="WAJ206" s="973"/>
      <c r="WAK206" s="973"/>
      <c r="WAL206" s="973"/>
      <c r="WAM206" s="973"/>
      <c r="WAN206" s="973"/>
      <c r="WAO206" s="973"/>
      <c r="WAP206" s="973"/>
      <c r="WAQ206" s="973"/>
      <c r="WAR206" s="973"/>
      <c r="WAS206" s="973"/>
      <c r="WAT206" s="973"/>
      <c r="WAU206" s="973"/>
      <c r="WAV206" s="973"/>
      <c r="WAW206" s="973"/>
      <c r="WAX206" s="973"/>
      <c r="WAY206" s="973"/>
      <c r="WAZ206" s="973"/>
      <c r="WBA206" s="973"/>
      <c r="WBB206" s="973"/>
      <c r="WBC206" s="973"/>
      <c r="WBD206" s="973"/>
      <c r="WBE206" s="973"/>
      <c r="WBF206" s="973"/>
      <c r="WBG206" s="973"/>
      <c r="WBH206" s="973"/>
      <c r="WBI206" s="973"/>
      <c r="WBJ206" s="973"/>
      <c r="WBK206" s="973"/>
      <c r="WBL206" s="973"/>
      <c r="WBM206" s="973"/>
      <c r="WBN206" s="973"/>
      <c r="WBO206" s="973"/>
      <c r="WBP206" s="973"/>
      <c r="WBQ206" s="973"/>
      <c r="WBR206" s="973"/>
      <c r="WBS206" s="973"/>
      <c r="WBT206" s="973"/>
      <c r="WBU206" s="973"/>
      <c r="WBV206" s="973"/>
      <c r="WBW206" s="973"/>
      <c r="WBX206" s="973"/>
      <c r="WBY206" s="973"/>
      <c r="WBZ206" s="973"/>
      <c r="WCA206" s="973"/>
      <c r="WCB206" s="973"/>
      <c r="WCC206" s="973"/>
      <c r="WCD206" s="973"/>
      <c r="WCE206" s="973"/>
      <c r="WCF206" s="973"/>
      <c r="WCG206" s="973"/>
      <c r="WCH206" s="973"/>
      <c r="WCI206" s="973"/>
      <c r="WCJ206" s="973"/>
      <c r="WCK206" s="973"/>
      <c r="WCL206" s="973"/>
      <c r="WCM206" s="973"/>
      <c r="WCN206" s="973"/>
      <c r="WCO206" s="973"/>
      <c r="WCP206" s="973"/>
      <c r="WCQ206" s="973"/>
      <c r="WCR206" s="973"/>
      <c r="WCS206" s="973"/>
      <c r="WCT206" s="973"/>
      <c r="WCU206" s="973"/>
      <c r="WCV206" s="973"/>
      <c r="WCW206" s="973"/>
      <c r="WCX206" s="973"/>
      <c r="WCY206" s="973"/>
      <c r="WCZ206" s="973"/>
      <c r="WDA206" s="973"/>
      <c r="WDB206" s="973"/>
      <c r="WDC206" s="973"/>
      <c r="WDD206" s="973"/>
      <c r="WDE206" s="973"/>
      <c r="WDF206" s="973"/>
      <c r="WDG206" s="973"/>
      <c r="WDH206" s="973"/>
      <c r="WDI206" s="973"/>
      <c r="WDJ206" s="973"/>
      <c r="WDK206" s="973"/>
      <c r="WDL206" s="973"/>
      <c r="WDM206" s="973"/>
      <c r="WDN206" s="973"/>
      <c r="WDO206" s="973"/>
      <c r="WDP206" s="973"/>
      <c r="WDQ206" s="973"/>
      <c r="WDR206" s="973"/>
      <c r="WDS206" s="973"/>
      <c r="WDT206" s="973"/>
      <c r="WDU206" s="973"/>
      <c r="WDV206" s="973"/>
      <c r="WDW206" s="973"/>
      <c r="WDX206" s="973"/>
      <c r="WDY206" s="973"/>
      <c r="WDZ206" s="973"/>
      <c r="WEA206" s="973"/>
      <c r="WEB206" s="973"/>
      <c r="WEC206" s="973"/>
      <c r="WED206" s="973"/>
      <c r="WEE206" s="973"/>
      <c r="WEF206" s="973"/>
      <c r="WEG206" s="973"/>
      <c r="WEH206" s="973"/>
      <c r="WEI206" s="973"/>
      <c r="WEJ206" s="973"/>
      <c r="WEK206" s="973"/>
      <c r="WEL206" s="973"/>
      <c r="WEM206" s="973"/>
      <c r="WEN206" s="973"/>
      <c r="WEO206" s="973"/>
      <c r="WEP206" s="973"/>
      <c r="WEQ206" s="973"/>
      <c r="WER206" s="973"/>
      <c r="WES206" s="973"/>
      <c r="WET206" s="973"/>
      <c r="WEU206" s="973"/>
      <c r="WEV206" s="973"/>
      <c r="WEW206" s="973"/>
      <c r="WEX206" s="973"/>
      <c r="WEY206" s="973"/>
      <c r="WEZ206" s="973"/>
      <c r="WFA206" s="973"/>
      <c r="WFB206" s="973"/>
      <c r="WFC206" s="973"/>
      <c r="WFD206" s="973"/>
      <c r="WFE206" s="973"/>
      <c r="WFF206" s="973"/>
      <c r="WFG206" s="973"/>
      <c r="WFH206" s="973"/>
      <c r="WFI206" s="973"/>
      <c r="WFJ206" s="973"/>
      <c r="WFK206" s="973"/>
      <c r="WFL206" s="973"/>
      <c r="WFM206" s="973"/>
      <c r="WFN206" s="973"/>
      <c r="WFO206" s="973"/>
      <c r="WFP206" s="973"/>
      <c r="WFQ206" s="973"/>
      <c r="WFR206" s="973"/>
      <c r="WFS206" s="973"/>
      <c r="WFT206" s="973"/>
      <c r="WFU206" s="973"/>
      <c r="WFV206" s="973"/>
      <c r="WFW206" s="973"/>
      <c r="WFX206" s="973"/>
      <c r="WFY206" s="973"/>
      <c r="WFZ206" s="973"/>
      <c r="WGA206" s="973"/>
      <c r="WGB206" s="973"/>
      <c r="WGC206" s="973"/>
      <c r="WGD206" s="973"/>
      <c r="WGE206" s="973"/>
      <c r="WGF206" s="973"/>
      <c r="WGG206" s="973"/>
      <c r="WGH206" s="973"/>
      <c r="WGI206" s="973"/>
      <c r="WGJ206" s="973"/>
      <c r="WGK206" s="973"/>
      <c r="WGL206" s="973"/>
      <c r="WGM206" s="973"/>
      <c r="WGN206" s="973"/>
      <c r="WGO206" s="973"/>
      <c r="WGP206" s="973"/>
      <c r="WGQ206" s="973"/>
      <c r="WGR206" s="973"/>
      <c r="WGS206" s="973"/>
      <c r="WGT206" s="973"/>
      <c r="WGU206" s="973"/>
      <c r="WGV206" s="973"/>
      <c r="WGW206" s="973"/>
      <c r="WGX206" s="973"/>
      <c r="WGY206" s="973"/>
      <c r="WGZ206" s="973"/>
      <c r="WHA206" s="973"/>
      <c r="WHB206" s="973"/>
      <c r="WHC206" s="973"/>
      <c r="WHD206" s="973"/>
      <c r="WHE206" s="973"/>
      <c r="WHF206" s="973"/>
      <c r="WHG206" s="973"/>
      <c r="WHH206" s="973"/>
      <c r="WHI206" s="973"/>
      <c r="WHJ206" s="973"/>
      <c r="WHK206" s="973"/>
      <c r="WHL206" s="973"/>
      <c r="WHM206" s="973"/>
      <c r="WHN206" s="973"/>
      <c r="WHO206" s="973"/>
      <c r="WHP206" s="973"/>
      <c r="WHQ206" s="973"/>
      <c r="WHR206" s="973"/>
      <c r="WHS206" s="973"/>
      <c r="WHT206" s="973"/>
      <c r="WHU206" s="973"/>
      <c r="WHV206" s="973"/>
      <c r="WHW206" s="973"/>
      <c r="WHX206" s="973"/>
      <c r="WHY206" s="973"/>
      <c r="WHZ206" s="973"/>
      <c r="WIA206" s="973"/>
      <c r="WIB206" s="973"/>
      <c r="WIC206" s="973"/>
      <c r="WID206" s="973"/>
      <c r="WIE206" s="973"/>
      <c r="WIF206" s="973"/>
      <c r="WIG206" s="973"/>
      <c r="WIH206" s="973"/>
      <c r="WII206" s="973"/>
      <c r="WIJ206" s="973"/>
      <c r="WIK206" s="973"/>
      <c r="WIL206" s="973"/>
      <c r="WIM206" s="973"/>
      <c r="WIN206" s="973"/>
      <c r="WIO206" s="973"/>
      <c r="WIP206" s="973"/>
      <c r="WIQ206" s="973"/>
      <c r="WIR206" s="973"/>
      <c r="WIS206" s="973"/>
      <c r="WIT206" s="973"/>
      <c r="WIU206" s="973"/>
      <c r="WIV206" s="973"/>
      <c r="WIW206" s="973"/>
      <c r="WIX206" s="973"/>
      <c r="WIY206" s="973"/>
      <c r="WIZ206" s="973"/>
      <c r="WJA206" s="973"/>
      <c r="WJB206" s="973"/>
      <c r="WJC206" s="973"/>
      <c r="WJD206" s="973"/>
      <c r="WJE206" s="973"/>
      <c r="WJF206" s="973"/>
      <c r="WJG206" s="973"/>
      <c r="WJH206" s="973"/>
      <c r="WJI206" s="973"/>
      <c r="WJJ206" s="973"/>
      <c r="WJK206" s="973"/>
      <c r="WJL206" s="973"/>
      <c r="WJM206" s="973"/>
      <c r="WJN206" s="973"/>
      <c r="WJO206" s="973"/>
      <c r="WJP206" s="973"/>
      <c r="WJQ206" s="973"/>
      <c r="WJR206" s="973"/>
      <c r="WJS206" s="973"/>
      <c r="WJT206" s="973"/>
      <c r="WJU206" s="973"/>
      <c r="WJV206" s="973"/>
      <c r="WJW206" s="973"/>
      <c r="WJX206" s="973"/>
      <c r="WJY206" s="973"/>
      <c r="WJZ206" s="973"/>
      <c r="WKA206" s="973"/>
      <c r="WKB206" s="973"/>
      <c r="WKC206" s="973"/>
      <c r="WKD206" s="973"/>
      <c r="WKE206" s="973"/>
      <c r="WKF206" s="973"/>
      <c r="WKG206" s="973"/>
      <c r="WKH206" s="973"/>
      <c r="WKI206" s="973"/>
      <c r="WKJ206" s="973"/>
      <c r="WKK206" s="973"/>
      <c r="WKL206" s="973"/>
      <c r="WKM206" s="973"/>
      <c r="WKN206" s="973"/>
      <c r="WKO206" s="973"/>
      <c r="WKP206" s="973"/>
      <c r="WKQ206" s="973"/>
      <c r="WKR206" s="973"/>
      <c r="WKS206" s="973"/>
      <c r="WKT206" s="973"/>
      <c r="WKU206" s="973"/>
      <c r="WKV206" s="973"/>
      <c r="WKW206" s="973"/>
      <c r="WKX206" s="973"/>
      <c r="WKY206" s="973"/>
      <c r="WKZ206" s="973"/>
      <c r="WLA206" s="973"/>
      <c r="WLB206" s="973"/>
      <c r="WLC206" s="973"/>
      <c r="WLD206" s="973"/>
      <c r="WLE206" s="973"/>
      <c r="WLF206" s="973"/>
      <c r="WLG206" s="973"/>
      <c r="WLH206" s="973"/>
      <c r="WLI206" s="973"/>
      <c r="WLJ206" s="973"/>
      <c r="WLK206" s="973"/>
      <c r="WLL206" s="973"/>
      <c r="WLM206" s="973"/>
      <c r="WLN206" s="973"/>
      <c r="WLO206" s="973"/>
      <c r="WLP206" s="973"/>
      <c r="WLQ206" s="973"/>
      <c r="WLR206" s="973"/>
      <c r="WLS206" s="973"/>
      <c r="WLT206" s="973"/>
      <c r="WLU206" s="973"/>
      <c r="WLV206" s="973"/>
      <c r="WLW206" s="973"/>
      <c r="WLX206" s="973"/>
      <c r="WLY206" s="973"/>
      <c r="WLZ206" s="973"/>
      <c r="WMA206" s="973"/>
      <c r="WMB206" s="973"/>
      <c r="WMC206" s="973"/>
      <c r="WMD206" s="973"/>
      <c r="WME206" s="973"/>
      <c r="WMF206" s="973"/>
      <c r="WMG206" s="973"/>
      <c r="WMH206" s="973"/>
      <c r="WMI206" s="973"/>
      <c r="WMJ206" s="973"/>
      <c r="WMK206" s="973"/>
      <c r="WML206" s="973"/>
      <c r="WMM206" s="973"/>
      <c r="WMN206" s="973"/>
      <c r="WMO206" s="973"/>
      <c r="WMP206" s="973"/>
      <c r="WMQ206" s="973"/>
      <c r="WMR206" s="973"/>
      <c r="WMS206" s="973"/>
      <c r="WMT206" s="973"/>
      <c r="WMU206" s="973"/>
      <c r="WMV206" s="973"/>
      <c r="WMW206" s="973"/>
      <c r="WMX206" s="973"/>
      <c r="WMY206" s="973"/>
      <c r="WMZ206" s="973"/>
      <c r="WNA206" s="973"/>
      <c r="WNB206" s="973"/>
      <c r="WNC206" s="973"/>
      <c r="WND206" s="973"/>
      <c r="WNE206" s="973"/>
      <c r="WNF206" s="973"/>
      <c r="WNG206" s="973"/>
      <c r="WNH206" s="973"/>
      <c r="WNI206" s="973"/>
      <c r="WNJ206" s="973"/>
      <c r="WNK206" s="973"/>
      <c r="WNL206" s="973"/>
      <c r="WNM206" s="973"/>
      <c r="WNN206" s="973"/>
      <c r="WNO206" s="973"/>
      <c r="WNP206" s="973"/>
      <c r="WNQ206" s="973"/>
      <c r="WNR206" s="973"/>
      <c r="WNS206" s="973"/>
      <c r="WNT206" s="973"/>
      <c r="WNU206" s="973"/>
      <c r="WNV206" s="973"/>
      <c r="WNW206" s="973"/>
      <c r="WNX206" s="973"/>
      <c r="WNY206" s="973"/>
      <c r="WNZ206" s="973"/>
      <c r="WOA206" s="973"/>
      <c r="WOB206" s="973"/>
      <c r="WOC206" s="973"/>
      <c r="WOD206" s="973"/>
      <c r="WOE206" s="973"/>
      <c r="WOF206" s="973"/>
      <c r="WOG206" s="973"/>
      <c r="WOH206" s="973"/>
      <c r="WOI206" s="973"/>
      <c r="WOJ206" s="973"/>
      <c r="WOK206" s="973"/>
      <c r="WOL206" s="973"/>
      <c r="WOM206" s="973"/>
      <c r="WON206" s="973"/>
      <c r="WOO206" s="973"/>
      <c r="WOP206" s="973"/>
      <c r="WOQ206" s="973"/>
      <c r="WOR206" s="973"/>
      <c r="WOS206" s="973"/>
      <c r="WOT206" s="973"/>
      <c r="WOU206" s="973"/>
      <c r="WOV206" s="973"/>
      <c r="WOW206" s="973"/>
      <c r="WOX206" s="973"/>
      <c r="WOY206" s="973"/>
      <c r="WOZ206" s="973"/>
      <c r="WPA206" s="973"/>
      <c r="WPB206" s="973"/>
      <c r="WPC206" s="973"/>
      <c r="WPD206" s="973"/>
      <c r="WPE206" s="973"/>
      <c r="WPF206" s="973"/>
      <c r="WPG206" s="973"/>
      <c r="WPH206" s="973"/>
      <c r="WPI206" s="973"/>
      <c r="WPJ206" s="973"/>
      <c r="WPK206" s="973"/>
      <c r="WPL206" s="973"/>
      <c r="WPM206" s="973"/>
      <c r="WPN206" s="973"/>
      <c r="WPO206" s="973"/>
      <c r="WPP206" s="973"/>
      <c r="WPQ206" s="973"/>
      <c r="WPR206" s="973"/>
      <c r="WPS206" s="973"/>
      <c r="WPT206" s="973"/>
      <c r="WPU206" s="973"/>
      <c r="WPV206" s="973"/>
      <c r="WPW206" s="973"/>
      <c r="WPX206" s="973"/>
      <c r="WPY206" s="973"/>
      <c r="WPZ206" s="973"/>
      <c r="WQA206" s="973"/>
      <c r="WQB206" s="973"/>
      <c r="WQC206" s="973"/>
      <c r="WQD206" s="973"/>
      <c r="WQE206" s="973"/>
      <c r="WQF206" s="973"/>
      <c r="WQG206" s="973"/>
      <c r="WQH206" s="973"/>
      <c r="WQI206" s="973"/>
      <c r="WQJ206" s="973"/>
      <c r="WQK206" s="973"/>
      <c r="WQL206" s="973"/>
      <c r="WQM206" s="973"/>
      <c r="WQN206" s="973"/>
      <c r="WQO206" s="973"/>
      <c r="WQP206" s="973"/>
      <c r="WQQ206" s="973"/>
      <c r="WQR206" s="973"/>
      <c r="WQS206" s="973"/>
      <c r="WQT206" s="973"/>
      <c r="WQU206" s="973"/>
      <c r="WQV206" s="973"/>
      <c r="WQW206" s="973"/>
      <c r="WQX206" s="973"/>
      <c r="WQY206" s="973"/>
      <c r="WQZ206" s="973"/>
      <c r="WRA206" s="973"/>
      <c r="WRB206" s="973"/>
      <c r="WRC206" s="973"/>
      <c r="WRD206" s="973"/>
      <c r="WRE206" s="973"/>
      <c r="WRF206" s="973"/>
      <c r="WRG206" s="973"/>
      <c r="WRH206" s="973"/>
      <c r="WRI206" s="973"/>
      <c r="WRJ206" s="973"/>
      <c r="WRK206" s="973"/>
      <c r="WRL206" s="973"/>
      <c r="WRM206" s="973"/>
      <c r="WRN206" s="973"/>
      <c r="WRO206" s="973"/>
      <c r="WRP206" s="973"/>
      <c r="WRQ206" s="973"/>
      <c r="WRR206" s="973"/>
      <c r="WRS206" s="973"/>
      <c r="WRT206" s="973"/>
      <c r="WRU206" s="973"/>
      <c r="WRV206" s="973"/>
      <c r="WRW206" s="973"/>
      <c r="WRX206" s="973"/>
      <c r="WRY206" s="973"/>
      <c r="WRZ206" s="973"/>
      <c r="WSA206" s="973"/>
      <c r="WSB206" s="973"/>
      <c r="WSC206" s="973"/>
      <c r="WSD206" s="973"/>
      <c r="WSE206" s="973"/>
      <c r="WSF206" s="973"/>
      <c r="WSG206" s="973"/>
      <c r="WSH206" s="973"/>
      <c r="WSI206" s="973"/>
      <c r="WSJ206" s="973"/>
      <c r="WSK206" s="973"/>
      <c r="WSL206" s="973"/>
      <c r="WSM206" s="973"/>
      <c r="WSN206" s="973"/>
      <c r="WSO206" s="973"/>
      <c r="WSP206" s="973"/>
      <c r="WSQ206" s="973"/>
      <c r="WSR206" s="973"/>
      <c r="WSS206" s="973"/>
      <c r="WST206" s="973"/>
      <c r="WSU206" s="973"/>
      <c r="WSV206" s="973"/>
      <c r="WSW206" s="973"/>
      <c r="WSX206" s="973"/>
      <c r="WSY206" s="973"/>
      <c r="WSZ206" s="973"/>
      <c r="WTA206" s="973"/>
      <c r="WTB206" s="973"/>
      <c r="WTC206" s="973"/>
      <c r="WTD206" s="973"/>
      <c r="WTE206" s="973"/>
      <c r="WTF206" s="973"/>
      <c r="WTG206" s="973"/>
      <c r="WTH206" s="973"/>
      <c r="WTI206" s="973"/>
      <c r="WTJ206" s="973"/>
      <c r="WTK206" s="973"/>
      <c r="WTL206" s="973"/>
      <c r="WTM206" s="973"/>
      <c r="WTN206" s="973"/>
      <c r="WTO206" s="973"/>
      <c r="WTP206" s="973"/>
      <c r="WTQ206" s="973"/>
      <c r="WTR206" s="973"/>
      <c r="WTS206" s="973"/>
      <c r="WTT206" s="973"/>
      <c r="WTU206" s="973"/>
      <c r="WTV206" s="973"/>
      <c r="WTW206" s="973"/>
      <c r="WTX206" s="973"/>
      <c r="WTY206" s="973"/>
      <c r="WTZ206" s="973"/>
      <c r="WUA206" s="973"/>
      <c r="WUB206" s="973"/>
      <c r="WUC206" s="973"/>
      <c r="WUD206" s="973"/>
      <c r="WUE206" s="973"/>
      <c r="WUF206" s="973"/>
      <c r="WUG206" s="973"/>
      <c r="WUH206" s="973"/>
      <c r="WUI206" s="973"/>
      <c r="WUJ206" s="973"/>
      <c r="WUK206" s="973"/>
      <c r="WUL206" s="973"/>
      <c r="WUM206" s="973"/>
      <c r="WUN206" s="973"/>
      <c r="WUO206" s="973"/>
      <c r="WUP206" s="973"/>
      <c r="WUQ206" s="973"/>
      <c r="WUR206" s="973"/>
      <c r="WUS206" s="973"/>
      <c r="WUT206" s="973"/>
      <c r="WUU206" s="973"/>
      <c r="WUV206" s="973"/>
      <c r="WUW206" s="973"/>
      <c r="WUX206" s="973"/>
      <c r="WUY206" s="973"/>
      <c r="WUZ206" s="973"/>
      <c r="WVA206" s="973"/>
      <c r="WVB206" s="973"/>
      <c r="WVC206" s="973"/>
      <c r="WVD206" s="973"/>
      <c r="WVE206" s="973"/>
      <c r="WVF206" s="973"/>
      <c r="WVG206" s="973"/>
      <c r="WVH206" s="973"/>
      <c r="WVI206" s="973"/>
      <c r="WVJ206" s="973"/>
      <c r="WVK206" s="973"/>
      <c r="WVL206" s="973"/>
      <c r="WVM206" s="973"/>
      <c r="WVN206" s="973"/>
      <c r="WVO206" s="973"/>
      <c r="WVP206" s="973"/>
      <c r="WVQ206" s="973"/>
      <c r="WVR206" s="973"/>
      <c r="WVS206" s="973"/>
      <c r="WVT206" s="973"/>
      <c r="WVU206" s="973"/>
      <c r="WVV206" s="973"/>
      <c r="WVW206" s="973"/>
      <c r="WVX206" s="973"/>
      <c r="WVY206" s="973"/>
      <c r="WVZ206" s="973"/>
      <c r="WWA206" s="973"/>
      <c r="WWB206" s="973"/>
      <c r="WWC206" s="973"/>
      <c r="WWD206" s="973"/>
      <c r="WWE206" s="973"/>
      <c r="WWF206" s="973"/>
      <c r="WWG206" s="973"/>
      <c r="WWH206" s="973"/>
      <c r="WWI206" s="973"/>
      <c r="WWJ206" s="973"/>
      <c r="WWK206" s="973"/>
      <c r="WWL206" s="973"/>
      <c r="WWM206" s="973"/>
      <c r="WWN206" s="973"/>
      <c r="WWO206" s="973"/>
      <c r="WWP206" s="973"/>
      <c r="WWQ206" s="973"/>
      <c r="WWR206" s="973"/>
      <c r="WWS206" s="973"/>
      <c r="WWT206" s="973"/>
      <c r="WWU206" s="973"/>
      <c r="WWV206" s="973"/>
      <c r="WWW206" s="973"/>
      <c r="WWX206" s="973"/>
      <c r="WWY206" s="973"/>
      <c r="WWZ206" s="973"/>
      <c r="WXA206" s="973"/>
      <c r="WXB206" s="973"/>
      <c r="WXC206" s="973"/>
      <c r="WXD206" s="973"/>
      <c r="WXE206" s="973"/>
      <c r="WXF206" s="973"/>
      <c r="WXG206" s="973"/>
      <c r="WXH206" s="973"/>
      <c r="WXI206" s="973"/>
      <c r="WXJ206" s="973"/>
      <c r="WXK206" s="973"/>
      <c r="WXL206" s="973"/>
      <c r="WXM206" s="973"/>
      <c r="WXN206" s="973"/>
      <c r="WXO206" s="973"/>
      <c r="WXP206" s="973"/>
      <c r="WXQ206" s="973"/>
      <c r="WXR206" s="973"/>
      <c r="WXS206" s="973"/>
      <c r="WXT206" s="973"/>
      <c r="WXU206" s="973"/>
      <c r="WXV206" s="973"/>
      <c r="WXW206" s="973"/>
      <c r="WXX206" s="973"/>
      <c r="WXY206" s="973"/>
      <c r="WXZ206" s="973"/>
      <c r="WYA206" s="973"/>
      <c r="WYB206" s="973"/>
      <c r="WYC206" s="973"/>
      <c r="WYD206" s="973"/>
      <c r="WYE206" s="973"/>
      <c r="WYF206" s="973"/>
      <c r="WYG206" s="973"/>
      <c r="WYH206" s="973"/>
      <c r="WYI206" s="973"/>
      <c r="WYJ206" s="973"/>
      <c r="WYK206" s="973"/>
      <c r="WYL206" s="973"/>
      <c r="WYM206" s="973"/>
      <c r="WYN206" s="973"/>
      <c r="WYO206" s="973"/>
      <c r="WYP206" s="973"/>
      <c r="WYQ206" s="973"/>
      <c r="WYR206" s="973"/>
      <c r="WYS206" s="973"/>
      <c r="WYT206" s="973"/>
      <c r="WYU206" s="973"/>
      <c r="WYV206" s="973"/>
      <c r="WYW206" s="973"/>
      <c r="WYX206" s="973"/>
      <c r="WYY206" s="973"/>
      <c r="WYZ206" s="973"/>
      <c r="WZA206" s="973"/>
      <c r="WZB206" s="973"/>
      <c r="WZC206" s="973"/>
      <c r="WZD206" s="973"/>
      <c r="WZE206" s="973"/>
      <c r="WZF206" s="973"/>
      <c r="WZG206" s="973"/>
      <c r="WZH206" s="973"/>
      <c r="WZI206" s="973"/>
      <c r="WZJ206" s="973"/>
      <c r="WZK206" s="973"/>
      <c r="WZL206" s="973"/>
      <c r="WZM206" s="973"/>
      <c r="WZN206" s="973"/>
      <c r="WZO206" s="973"/>
      <c r="WZP206" s="973"/>
      <c r="WZQ206" s="973"/>
      <c r="WZR206" s="973"/>
      <c r="WZS206" s="973"/>
      <c r="WZT206" s="973"/>
      <c r="WZU206" s="973"/>
      <c r="WZV206" s="973"/>
      <c r="WZW206" s="973"/>
      <c r="WZX206" s="973"/>
      <c r="WZY206" s="973"/>
      <c r="WZZ206" s="973"/>
      <c r="XAA206" s="973"/>
      <c r="XAB206" s="973"/>
      <c r="XAC206" s="973"/>
      <c r="XAD206" s="973"/>
      <c r="XAE206" s="973"/>
      <c r="XAF206" s="973"/>
      <c r="XAG206" s="973"/>
      <c r="XAH206" s="973"/>
      <c r="XAI206" s="973"/>
      <c r="XAJ206" s="973"/>
      <c r="XAK206" s="973"/>
      <c r="XAL206" s="973"/>
      <c r="XAM206" s="973"/>
      <c r="XAN206" s="973"/>
      <c r="XAO206" s="973"/>
      <c r="XAP206" s="973"/>
      <c r="XAQ206" s="973"/>
      <c r="XAR206" s="973"/>
      <c r="XAS206" s="973"/>
      <c r="XAT206" s="973"/>
      <c r="XAU206" s="973"/>
      <c r="XAV206" s="973"/>
      <c r="XAW206" s="973"/>
      <c r="XAX206" s="973"/>
      <c r="XAY206" s="973"/>
      <c r="XAZ206" s="973"/>
      <c r="XBA206" s="973"/>
      <c r="XBB206" s="973"/>
      <c r="XBC206" s="973"/>
      <c r="XBD206" s="973"/>
      <c r="XBE206" s="973"/>
      <c r="XBF206" s="973"/>
      <c r="XBG206" s="973"/>
      <c r="XBH206" s="973"/>
      <c r="XBI206" s="973"/>
      <c r="XBJ206" s="973"/>
      <c r="XBK206" s="973"/>
      <c r="XBL206" s="973"/>
      <c r="XBM206" s="973"/>
      <c r="XBN206" s="973"/>
      <c r="XBO206" s="973"/>
      <c r="XBP206" s="973"/>
      <c r="XBQ206" s="973"/>
      <c r="XBR206" s="973"/>
      <c r="XBS206" s="973"/>
      <c r="XBT206" s="973"/>
      <c r="XBU206" s="973"/>
      <c r="XBV206" s="973"/>
      <c r="XBW206" s="973"/>
      <c r="XBX206" s="973"/>
      <c r="XBY206" s="973"/>
      <c r="XBZ206" s="973"/>
      <c r="XCA206" s="973"/>
      <c r="XCB206" s="973"/>
      <c r="XCC206" s="973"/>
      <c r="XCD206" s="973"/>
      <c r="XCE206" s="973"/>
      <c r="XCF206" s="973"/>
      <c r="XCG206" s="973"/>
      <c r="XCH206" s="973"/>
      <c r="XCI206" s="973"/>
      <c r="XCJ206" s="973"/>
      <c r="XCK206" s="973"/>
      <c r="XCL206" s="973"/>
      <c r="XCM206" s="973"/>
      <c r="XCN206" s="973"/>
      <c r="XCO206" s="973"/>
      <c r="XCP206" s="973"/>
      <c r="XCQ206" s="973"/>
      <c r="XCR206" s="973"/>
      <c r="XCS206" s="973"/>
      <c r="XCT206" s="973"/>
      <c r="XCU206" s="973"/>
      <c r="XCV206" s="973"/>
      <c r="XCW206" s="973"/>
      <c r="XCX206" s="973"/>
      <c r="XCY206" s="973"/>
      <c r="XCZ206" s="973"/>
      <c r="XDA206" s="973"/>
      <c r="XDB206" s="973"/>
      <c r="XDC206" s="973"/>
      <c r="XDD206" s="973"/>
      <c r="XDE206" s="973"/>
      <c r="XDF206" s="973"/>
      <c r="XDG206" s="973"/>
      <c r="XDH206" s="973"/>
      <c r="XDI206" s="973"/>
      <c r="XDJ206" s="973"/>
      <c r="XDK206" s="973"/>
      <c r="XDL206" s="973"/>
      <c r="XDM206" s="973"/>
      <c r="XDN206" s="973"/>
      <c r="XDO206" s="973"/>
      <c r="XDP206" s="973"/>
      <c r="XDQ206" s="973"/>
      <c r="XDR206" s="973"/>
      <c r="XDS206" s="973"/>
      <c r="XDT206" s="973"/>
      <c r="XDU206" s="973"/>
      <c r="XDV206" s="973"/>
      <c r="XDW206" s="973"/>
      <c r="XDX206" s="973"/>
      <c r="XDY206" s="973"/>
      <c r="XDZ206" s="973"/>
      <c r="XEA206" s="973"/>
      <c r="XEB206" s="973"/>
      <c r="XEC206" s="973"/>
      <c r="XED206" s="973"/>
      <c r="XEE206" s="973"/>
      <c r="XEF206" s="973"/>
      <c r="XEG206" s="973"/>
      <c r="XEH206" s="973"/>
      <c r="XEI206" s="973"/>
      <c r="XEJ206" s="973"/>
      <c r="XEK206" s="973"/>
      <c r="XEL206" s="973"/>
      <c r="XEM206" s="973"/>
      <c r="XEN206" s="973"/>
      <c r="XEO206" s="973"/>
      <c r="XEP206" s="973"/>
      <c r="XEQ206" s="973"/>
      <c r="XER206" s="973"/>
      <c r="XES206" s="973"/>
      <c r="XET206" s="973"/>
      <c r="XEU206" s="973"/>
      <c r="XEV206" s="973"/>
      <c r="XEW206" s="973"/>
      <c r="XEX206" s="973"/>
      <c r="XEY206" s="973"/>
      <c r="XEZ206" s="973"/>
      <c r="XFA206" s="973"/>
      <c r="XFB206" s="973"/>
      <c r="XFC206" s="973"/>
      <c r="XFD206" s="973"/>
    </row>
    <row r="207" spans="1:16384" x14ac:dyDescent="0.25">
      <c r="T207" s="923"/>
      <c r="U207" s="923"/>
      <c r="V207" s="923"/>
      <c r="W207" s="923"/>
      <c r="X207" s="923"/>
      <c r="Y207" s="923"/>
      <c r="Z207" s="923"/>
      <c r="AA207" s="923"/>
      <c r="AB207" s="923"/>
      <c r="AC207" s="923"/>
      <c r="AD207" s="923"/>
      <c r="AE207" s="923"/>
      <c r="AF207" s="923"/>
      <c r="AG207" s="923"/>
      <c r="AH207" s="923"/>
      <c r="AI207" s="923"/>
      <c r="AJ207" s="923"/>
    </row>
    <row r="208" spans="1:16384" x14ac:dyDescent="0.25">
      <c r="T208" s="923"/>
      <c r="U208" s="923"/>
      <c r="V208" s="923"/>
      <c r="W208" s="923"/>
      <c r="X208" s="923"/>
      <c r="Y208" s="923"/>
      <c r="Z208" s="923"/>
      <c r="AA208" s="923"/>
      <c r="AB208" s="923"/>
      <c r="AC208" s="923"/>
      <c r="AD208" s="923"/>
      <c r="AE208" s="923"/>
      <c r="AF208" s="923"/>
      <c r="AG208" s="923"/>
      <c r="AH208" s="923"/>
      <c r="AI208" s="923"/>
      <c r="AJ208" s="923"/>
    </row>
    <row r="209" spans="20:36" x14ac:dyDescent="0.25">
      <c r="T209" s="923"/>
      <c r="U209" s="923"/>
      <c r="V209" s="923"/>
      <c r="W209" s="923"/>
      <c r="X209" s="923"/>
      <c r="Y209" s="923"/>
      <c r="Z209" s="923"/>
      <c r="AA209" s="923"/>
      <c r="AB209" s="923"/>
      <c r="AC209" s="923"/>
      <c r="AD209" s="923"/>
      <c r="AE209" s="923"/>
      <c r="AF209" s="923"/>
      <c r="AG209" s="923"/>
      <c r="AH209" s="923"/>
      <c r="AI209" s="923"/>
      <c r="AJ209" s="923"/>
    </row>
    <row r="210" spans="20:36" x14ac:dyDescent="0.25">
      <c r="T210" s="923"/>
      <c r="U210" s="923"/>
      <c r="V210" s="923"/>
      <c r="W210" s="923"/>
      <c r="X210" s="923"/>
      <c r="Y210" s="923"/>
      <c r="Z210" s="923"/>
      <c r="AA210" s="923"/>
      <c r="AB210" s="923"/>
      <c r="AC210" s="923"/>
      <c r="AD210" s="923"/>
      <c r="AE210" s="923"/>
      <c r="AF210" s="923"/>
      <c r="AG210" s="923"/>
      <c r="AH210" s="923"/>
      <c r="AI210" s="923"/>
      <c r="AJ210" s="923"/>
    </row>
    <row r="211" spans="20:36" x14ac:dyDescent="0.25">
      <c r="T211" s="923"/>
      <c r="U211" s="923"/>
      <c r="V211" s="923"/>
      <c r="W211" s="923"/>
      <c r="X211" s="923"/>
      <c r="Y211" s="923"/>
      <c r="Z211" s="923"/>
      <c r="AA211" s="923"/>
      <c r="AB211" s="923"/>
      <c r="AC211" s="923"/>
      <c r="AD211" s="923"/>
      <c r="AE211" s="923"/>
      <c r="AF211" s="923"/>
      <c r="AG211" s="923"/>
      <c r="AH211" s="923"/>
      <c r="AI211" s="923"/>
      <c r="AJ211" s="923"/>
    </row>
    <row r="212" spans="20:36" x14ac:dyDescent="0.25">
      <c r="T212" s="923"/>
      <c r="U212" s="923"/>
      <c r="V212" s="923"/>
      <c r="W212" s="923"/>
      <c r="X212" s="923"/>
      <c r="Y212" s="923"/>
      <c r="Z212" s="923"/>
      <c r="AA212" s="923"/>
      <c r="AB212" s="923"/>
      <c r="AC212" s="923"/>
      <c r="AD212" s="923"/>
      <c r="AE212" s="923"/>
      <c r="AF212" s="923"/>
      <c r="AG212" s="923"/>
      <c r="AH212" s="923"/>
      <c r="AI212" s="923"/>
      <c r="AJ212" s="923"/>
    </row>
    <row r="213" spans="20:36" x14ac:dyDescent="0.25">
      <c r="T213" s="923"/>
      <c r="U213" s="923"/>
      <c r="V213" s="923"/>
      <c r="W213" s="923"/>
      <c r="X213" s="923"/>
      <c r="Y213" s="923"/>
      <c r="Z213" s="923"/>
      <c r="AA213" s="923"/>
      <c r="AB213" s="923"/>
      <c r="AC213" s="923"/>
      <c r="AD213" s="923"/>
      <c r="AE213" s="923"/>
      <c r="AF213" s="923"/>
      <c r="AG213" s="923"/>
      <c r="AH213" s="923"/>
      <c r="AI213" s="923"/>
      <c r="AJ213" s="923"/>
    </row>
    <row r="214" spans="20:36" x14ac:dyDescent="0.25">
      <c r="T214" s="923"/>
      <c r="U214" s="923"/>
      <c r="V214" s="923"/>
      <c r="W214" s="923"/>
      <c r="X214" s="923"/>
      <c r="Y214" s="923"/>
      <c r="Z214" s="923"/>
      <c r="AA214" s="923"/>
      <c r="AB214" s="923"/>
      <c r="AC214" s="923"/>
      <c r="AD214" s="923"/>
      <c r="AE214" s="923"/>
      <c r="AF214" s="923"/>
      <c r="AG214" s="923"/>
      <c r="AH214" s="923"/>
      <c r="AI214" s="923"/>
      <c r="AJ214" s="923"/>
    </row>
    <row r="215" spans="20:36" x14ac:dyDescent="0.25">
      <c r="T215" s="923"/>
      <c r="U215" s="923"/>
      <c r="V215" s="923"/>
      <c r="W215" s="923"/>
      <c r="X215" s="923"/>
      <c r="Y215" s="923"/>
      <c r="Z215" s="923"/>
      <c r="AA215" s="923"/>
      <c r="AB215" s="923"/>
      <c r="AC215" s="923"/>
      <c r="AD215" s="923"/>
      <c r="AE215" s="923"/>
      <c r="AF215" s="923"/>
      <c r="AG215" s="923"/>
      <c r="AH215" s="923"/>
      <c r="AI215" s="923"/>
      <c r="AJ215" s="923"/>
    </row>
    <row r="216" spans="20:36" x14ac:dyDescent="0.25">
      <c r="T216" s="923"/>
      <c r="U216" s="923"/>
      <c r="V216" s="923"/>
      <c r="W216" s="923"/>
      <c r="X216" s="923"/>
      <c r="Y216" s="923"/>
      <c r="Z216" s="923"/>
      <c r="AA216" s="923"/>
      <c r="AB216" s="923"/>
      <c r="AC216" s="923"/>
      <c r="AD216" s="923"/>
      <c r="AE216" s="923"/>
      <c r="AF216" s="923"/>
      <c r="AG216" s="923"/>
      <c r="AH216" s="923"/>
      <c r="AI216" s="923"/>
      <c r="AJ216" s="923"/>
    </row>
    <row r="217" spans="20:36" x14ac:dyDescent="0.25">
      <c r="T217" s="923"/>
      <c r="U217" s="923"/>
      <c r="V217" s="923"/>
      <c r="W217" s="923"/>
      <c r="X217" s="923"/>
      <c r="Y217" s="923"/>
      <c r="Z217" s="923"/>
      <c r="AA217" s="923"/>
      <c r="AB217" s="923"/>
      <c r="AC217" s="923"/>
      <c r="AD217" s="923"/>
      <c r="AE217" s="923"/>
      <c r="AF217" s="923"/>
      <c r="AG217" s="923"/>
      <c r="AH217" s="923"/>
      <c r="AI217" s="923"/>
      <c r="AJ217" s="923"/>
    </row>
    <row r="218" spans="20:36" x14ac:dyDescent="0.25">
      <c r="T218" s="923"/>
      <c r="U218" s="923"/>
      <c r="V218" s="923"/>
      <c r="W218" s="923"/>
      <c r="X218" s="923"/>
      <c r="Y218" s="923"/>
      <c r="Z218" s="923"/>
      <c r="AA218" s="923"/>
      <c r="AB218" s="923"/>
      <c r="AC218" s="923"/>
      <c r="AD218" s="923"/>
      <c r="AE218" s="923"/>
      <c r="AF218" s="923"/>
      <c r="AG218" s="923"/>
      <c r="AH218" s="923"/>
      <c r="AI218" s="923"/>
      <c r="AJ218" s="923"/>
    </row>
    <row r="219" spans="20:36" x14ac:dyDescent="0.25">
      <c r="T219" s="923"/>
      <c r="U219" s="923"/>
      <c r="V219" s="923"/>
      <c r="W219" s="923"/>
      <c r="X219" s="923"/>
      <c r="Y219" s="923"/>
      <c r="Z219" s="923"/>
      <c r="AA219" s="923"/>
      <c r="AB219" s="923"/>
      <c r="AC219" s="923"/>
      <c r="AD219" s="923"/>
      <c r="AE219" s="923"/>
      <c r="AF219" s="923"/>
      <c r="AG219" s="923"/>
      <c r="AH219" s="923"/>
      <c r="AI219" s="923"/>
      <c r="AJ219" s="923"/>
    </row>
    <row r="220" spans="20:36" x14ac:dyDescent="0.25">
      <c r="T220" s="923"/>
      <c r="U220" s="923"/>
      <c r="V220" s="923"/>
      <c r="W220" s="923"/>
      <c r="X220" s="923"/>
      <c r="Y220" s="923"/>
      <c r="Z220" s="923"/>
      <c r="AA220" s="923"/>
      <c r="AB220" s="923"/>
      <c r="AC220" s="923"/>
      <c r="AD220" s="923"/>
      <c r="AE220" s="923"/>
      <c r="AF220" s="923"/>
      <c r="AG220" s="923"/>
      <c r="AH220" s="923"/>
      <c r="AI220" s="923"/>
      <c r="AJ220" s="923"/>
    </row>
    <row r="221" spans="20:36" x14ac:dyDescent="0.25">
      <c r="T221" s="923"/>
      <c r="U221" s="923"/>
      <c r="V221" s="923"/>
      <c r="W221" s="923"/>
      <c r="X221" s="923"/>
      <c r="Y221" s="923"/>
      <c r="Z221" s="923"/>
      <c r="AA221" s="923"/>
      <c r="AB221" s="923"/>
      <c r="AC221" s="923"/>
      <c r="AD221" s="923"/>
      <c r="AE221" s="923"/>
      <c r="AF221" s="923"/>
      <c r="AG221" s="923"/>
      <c r="AH221" s="923"/>
      <c r="AI221" s="923"/>
      <c r="AJ221" s="923"/>
    </row>
    <row r="222" spans="20:36" x14ac:dyDescent="0.25">
      <c r="T222" s="923"/>
      <c r="U222" s="923"/>
      <c r="V222" s="923"/>
      <c r="W222" s="923"/>
      <c r="X222" s="923"/>
      <c r="Y222" s="923"/>
      <c r="Z222" s="923"/>
      <c r="AA222" s="923"/>
      <c r="AB222" s="923"/>
      <c r="AC222" s="923"/>
      <c r="AD222" s="923"/>
      <c r="AE222" s="923"/>
      <c r="AF222" s="923"/>
      <c r="AG222" s="923"/>
      <c r="AH222" s="923"/>
      <c r="AI222" s="923"/>
      <c r="AJ222" s="923"/>
    </row>
    <row r="223" spans="20:36" x14ac:dyDescent="0.25">
      <c r="T223" s="923"/>
      <c r="U223" s="923"/>
      <c r="V223" s="923"/>
      <c r="W223" s="923"/>
      <c r="X223" s="923"/>
      <c r="Y223" s="923"/>
      <c r="Z223" s="923"/>
      <c r="AA223" s="923"/>
      <c r="AB223" s="923"/>
      <c r="AC223" s="923"/>
      <c r="AD223" s="923"/>
      <c r="AE223" s="923"/>
      <c r="AF223" s="923"/>
      <c r="AG223" s="923"/>
      <c r="AH223" s="923"/>
      <c r="AI223" s="923"/>
      <c r="AJ223" s="923"/>
    </row>
    <row r="224" spans="20:36" x14ac:dyDescent="0.25">
      <c r="T224" s="923"/>
      <c r="U224" s="923"/>
      <c r="V224" s="923"/>
      <c r="W224" s="923"/>
      <c r="X224" s="923"/>
      <c r="Y224" s="923"/>
      <c r="Z224" s="923"/>
      <c r="AA224" s="923"/>
      <c r="AB224" s="923"/>
      <c r="AC224" s="923"/>
      <c r="AD224" s="923"/>
      <c r="AE224" s="923"/>
      <c r="AF224" s="923"/>
      <c r="AG224" s="923"/>
      <c r="AH224" s="923"/>
      <c r="AI224" s="923"/>
      <c r="AJ224" s="923"/>
    </row>
    <row r="225" spans="20:36" x14ac:dyDescent="0.25">
      <c r="T225" s="923"/>
      <c r="U225" s="923"/>
      <c r="V225" s="923"/>
      <c r="W225" s="923"/>
      <c r="X225" s="923"/>
      <c r="Y225" s="923"/>
      <c r="Z225" s="923"/>
      <c r="AA225" s="923"/>
      <c r="AB225" s="923"/>
      <c r="AC225" s="923"/>
      <c r="AD225" s="923"/>
      <c r="AE225" s="923"/>
      <c r="AF225" s="923"/>
      <c r="AG225" s="923"/>
      <c r="AH225" s="923"/>
      <c r="AI225" s="923"/>
      <c r="AJ225" s="923"/>
    </row>
    <row r="226" spans="20:36" x14ac:dyDescent="0.25">
      <c r="T226" s="923"/>
      <c r="U226" s="923"/>
      <c r="V226" s="923"/>
      <c r="W226" s="923"/>
      <c r="X226" s="923"/>
      <c r="Y226" s="923"/>
      <c r="Z226" s="923"/>
      <c r="AA226" s="923"/>
      <c r="AB226" s="923"/>
      <c r="AC226" s="923"/>
      <c r="AD226" s="923"/>
      <c r="AE226" s="923"/>
      <c r="AF226" s="923"/>
      <c r="AG226" s="923"/>
      <c r="AH226" s="923"/>
      <c r="AI226" s="923"/>
      <c r="AJ226" s="923"/>
    </row>
    <row r="227" spans="20:36" x14ac:dyDescent="0.25">
      <c r="T227" s="923"/>
      <c r="U227" s="923"/>
      <c r="V227" s="923"/>
      <c r="W227" s="923"/>
      <c r="X227" s="923"/>
      <c r="Y227" s="923"/>
      <c r="Z227" s="923"/>
      <c r="AA227" s="923"/>
      <c r="AB227" s="923"/>
      <c r="AC227" s="923"/>
      <c r="AD227" s="923"/>
      <c r="AE227" s="923"/>
      <c r="AF227" s="923"/>
      <c r="AG227" s="923"/>
      <c r="AH227" s="923"/>
      <c r="AI227" s="923"/>
      <c r="AJ227" s="923"/>
    </row>
    <row r="228" spans="20:36" x14ac:dyDescent="0.25">
      <c r="T228" s="923"/>
      <c r="U228" s="923"/>
      <c r="V228" s="923"/>
      <c r="W228" s="923"/>
      <c r="X228" s="923"/>
      <c r="Y228" s="923"/>
      <c r="Z228" s="923"/>
      <c r="AA228" s="923"/>
      <c r="AB228" s="923"/>
      <c r="AC228" s="923"/>
      <c r="AD228" s="923"/>
      <c r="AE228" s="923"/>
      <c r="AF228" s="923"/>
      <c r="AG228" s="923"/>
      <c r="AH228" s="923"/>
      <c r="AI228" s="923"/>
      <c r="AJ228" s="923"/>
    </row>
    <row r="229" spans="20:36" x14ac:dyDescent="0.25">
      <c r="T229" s="923"/>
      <c r="U229" s="923"/>
      <c r="V229" s="923"/>
      <c r="W229" s="923"/>
      <c r="X229" s="923"/>
      <c r="Y229" s="923"/>
      <c r="Z229" s="923"/>
      <c r="AA229" s="923"/>
      <c r="AB229" s="923"/>
      <c r="AC229" s="923"/>
      <c r="AD229" s="923"/>
      <c r="AE229" s="923"/>
      <c r="AF229" s="923"/>
      <c r="AG229" s="923"/>
      <c r="AH229" s="923"/>
      <c r="AI229" s="923"/>
      <c r="AJ229" s="923"/>
    </row>
    <row r="230" spans="20:36" x14ac:dyDescent="0.25">
      <c r="T230" s="923"/>
      <c r="U230" s="923"/>
      <c r="V230" s="923"/>
      <c r="W230" s="923"/>
      <c r="X230" s="923"/>
      <c r="Y230" s="923"/>
      <c r="Z230" s="923"/>
      <c r="AA230" s="923"/>
      <c r="AB230" s="923"/>
      <c r="AC230" s="923"/>
      <c r="AD230" s="923"/>
      <c r="AE230" s="923"/>
      <c r="AF230" s="923"/>
      <c r="AG230" s="923"/>
      <c r="AH230" s="923"/>
      <c r="AI230" s="923"/>
      <c r="AJ230" s="923"/>
    </row>
    <row r="231" spans="20:36" x14ac:dyDescent="0.25">
      <c r="T231" s="923"/>
      <c r="U231" s="923"/>
      <c r="V231" s="923"/>
      <c r="W231" s="923"/>
      <c r="X231" s="923"/>
      <c r="Y231" s="923"/>
      <c r="Z231" s="923"/>
      <c r="AA231" s="923"/>
      <c r="AB231" s="923"/>
      <c r="AC231" s="923"/>
      <c r="AD231" s="923"/>
      <c r="AE231" s="923"/>
      <c r="AF231" s="923"/>
      <c r="AG231" s="923"/>
      <c r="AH231" s="923"/>
      <c r="AI231" s="923"/>
      <c r="AJ231" s="923"/>
    </row>
    <row r="232" spans="20:36" x14ac:dyDescent="0.25">
      <c r="T232" s="923"/>
      <c r="U232" s="923"/>
      <c r="V232" s="923"/>
      <c r="W232" s="923"/>
      <c r="X232" s="923"/>
      <c r="Y232" s="923"/>
      <c r="Z232" s="923"/>
      <c r="AA232" s="923"/>
      <c r="AB232" s="923"/>
      <c r="AC232" s="923"/>
      <c r="AD232" s="923"/>
      <c r="AE232" s="923"/>
      <c r="AF232" s="923"/>
      <c r="AG232" s="923"/>
      <c r="AH232" s="923"/>
      <c r="AI232" s="923"/>
      <c r="AJ232" s="923"/>
    </row>
    <row r="233" spans="20:36" x14ac:dyDescent="0.25">
      <c r="T233" s="923"/>
      <c r="U233" s="923"/>
      <c r="V233" s="923"/>
      <c r="W233" s="923"/>
      <c r="X233" s="923"/>
      <c r="Y233" s="923"/>
      <c r="Z233" s="923"/>
      <c r="AA233" s="923"/>
      <c r="AB233" s="923"/>
      <c r="AC233" s="923"/>
      <c r="AD233" s="923"/>
      <c r="AE233" s="923"/>
      <c r="AF233" s="923"/>
      <c r="AG233" s="923"/>
      <c r="AH233" s="923"/>
      <c r="AI233" s="923"/>
      <c r="AJ233" s="923"/>
    </row>
    <row r="234" spans="20:36" x14ac:dyDescent="0.25">
      <c r="T234" s="923"/>
      <c r="U234" s="923"/>
      <c r="V234" s="923"/>
      <c r="W234" s="923"/>
      <c r="X234" s="923"/>
      <c r="Y234" s="923"/>
      <c r="Z234" s="923"/>
      <c r="AA234" s="923"/>
      <c r="AB234" s="923"/>
      <c r="AC234" s="923"/>
      <c r="AD234" s="923"/>
      <c r="AE234" s="923"/>
      <c r="AF234" s="923"/>
      <c r="AG234" s="923"/>
      <c r="AH234" s="923"/>
      <c r="AI234" s="923"/>
      <c r="AJ234" s="923"/>
    </row>
    <row r="235" spans="20:36" x14ac:dyDescent="0.25">
      <c r="T235" s="923"/>
      <c r="U235" s="923"/>
      <c r="V235" s="923"/>
      <c r="W235" s="923"/>
      <c r="X235" s="923"/>
      <c r="Y235" s="923"/>
      <c r="Z235" s="923"/>
      <c r="AA235" s="923"/>
      <c r="AB235" s="923"/>
      <c r="AC235" s="923"/>
      <c r="AD235" s="923"/>
      <c r="AE235" s="923"/>
      <c r="AF235" s="923"/>
      <c r="AG235" s="923"/>
      <c r="AH235" s="923"/>
      <c r="AI235" s="923"/>
      <c r="AJ235" s="923"/>
    </row>
    <row r="236" spans="20:36" x14ac:dyDescent="0.25">
      <c r="T236" s="923"/>
      <c r="U236" s="923"/>
      <c r="V236" s="923"/>
      <c r="W236" s="923"/>
      <c r="X236" s="923"/>
      <c r="Y236" s="923"/>
      <c r="Z236" s="923"/>
      <c r="AA236" s="923"/>
      <c r="AB236" s="923"/>
      <c r="AC236" s="923"/>
      <c r="AD236" s="923"/>
      <c r="AE236" s="923"/>
      <c r="AF236" s="923"/>
      <c r="AG236" s="923"/>
      <c r="AH236" s="923"/>
      <c r="AI236" s="923"/>
      <c r="AJ236" s="923"/>
    </row>
    <row r="237" spans="20:36" x14ac:dyDescent="0.25">
      <c r="T237" s="923"/>
      <c r="U237" s="923"/>
      <c r="V237" s="923"/>
      <c r="W237" s="923"/>
      <c r="X237" s="923"/>
      <c r="Y237" s="923"/>
      <c r="Z237" s="923"/>
      <c r="AA237" s="923"/>
      <c r="AB237" s="923"/>
      <c r="AC237" s="923"/>
      <c r="AD237" s="923"/>
      <c r="AE237" s="923"/>
      <c r="AF237" s="923"/>
      <c r="AG237" s="923"/>
      <c r="AH237" s="923"/>
      <c r="AI237" s="923"/>
      <c r="AJ237" s="923"/>
    </row>
    <row r="238" spans="20:36" x14ac:dyDescent="0.25">
      <c r="T238" s="923"/>
      <c r="U238" s="923"/>
      <c r="V238" s="923"/>
      <c r="W238" s="923"/>
      <c r="X238" s="923"/>
      <c r="Y238" s="923"/>
      <c r="Z238" s="923"/>
      <c r="AA238" s="923"/>
      <c r="AB238" s="923"/>
      <c r="AC238" s="923"/>
      <c r="AD238" s="923"/>
      <c r="AE238" s="923"/>
      <c r="AF238" s="923"/>
      <c r="AG238" s="923"/>
      <c r="AH238" s="923"/>
      <c r="AI238" s="923"/>
      <c r="AJ238" s="923"/>
    </row>
    <row r="239" spans="20:36" x14ac:dyDescent="0.25">
      <c r="T239" s="923"/>
      <c r="U239" s="923"/>
      <c r="V239" s="923"/>
      <c r="W239" s="923"/>
      <c r="X239" s="923"/>
      <c r="Y239" s="923"/>
      <c r="Z239" s="923"/>
      <c r="AA239" s="923"/>
      <c r="AB239" s="923"/>
      <c r="AC239" s="923"/>
      <c r="AD239" s="923"/>
      <c r="AE239" s="923"/>
      <c r="AF239" s="923"/>
      <c r="AG239" s="923"/>
      <c r="AH239" s="923"/>
      <c r="AI239" s="923"/>
      <c r="AJ239" s="923"/>
    </row>
    <row r="240" spans="20:36" x14ac:dyDescent="0.25">
      <c r="T240" s="923"/>
      <c r="U240" s="923"/>
      <c r="V240" s="923"/>
      <c r="W240" s="923"/>
      <c r="X240" s="923"/>
      <c r="Y240" s="923"/>
      <c r="Z240" s="923"/>
      <c r="AA240" s="923"/>
      <c r="AB240" s="923"/>
      <c r="AC240" s="923"/>
      <c r="AD240" s="923"/>
      <c r="AE240" s="923"/>
      <c r="AF240" s="923"/>
      <c r="AG240" s="923"/>
      <c r="AH240" s="923"/>
      <c r="AI240" s="923"/>
      <c r="AJ240" s="923"/>
    </row>
    <row r="241" spans="20:36" x14ac:dyDescent="0.25">
      <c r="T241" s="923"/>
      <c r="U241" s="923"/>
      <c r="V241" s="923"/>
      <c r="W241" s="923"/>
      <c r="X241" s="923"/>
      <c r="Y241" s="923"/>
      <c r="Z241" s="923"/>
      <c r="AA241" s="923"/>
      <c r="AB241" s="923"/>
      <c r="AC241" s="923"/>
      <c r="AD241" s="923"/>
      <c r="AE241" s="923"/>
      <c r="AF241" s="923"/>
      <c r="AG241" s="923"/>
      <c r="AH241" s="923"/>
      <c r="AI241" s="923"/>
      <c r="AJ241" s="923"/>
    </row>
    <row r="242" spans="20:36" x14ac:dyDescent="0.25">
      <c r="T242" s="923"/>
      <c r="U242" s="923"/>
      <c r="V242" s="923"/>
      <c r="W242" s="923"/>
      <c r="X242" s="923"/>
      <c r="Y242" s="923"/>
      <c r="Z242" s="923"/>
      <c r="AA242" s="923"/>
      <c r="AB242" s="923"/>
      <c r="AC242" s="923"/>
      <c r="AD242" s="923"/>
      <c r="AE242" s="923"/>
      <c r="AF242" s="923"/>
      <c r="AG242" s="923"/>
      <c r="AH242" s="923"/>
      <c r="AI242" s="923"/>
      <c r="AJ242" s="923"/>
    </row>
    <row r="243" spans="20:36" x14ac:dyDescent="0.25">
      <c r="T243" s="923"/>
      <c r="U243" s="923"/>
      <c r="V243" s="923"/>
      <c r="W243" s="923"/>
      <c r="X243" s="923"/>
      <c r="Y243" s="923"/>
      <c r="Z243" s="923"/>
      <c r="AA243" s="923"/>
      <c r="AB243" s="923"/>
      <c r="AC243" s="923"/>
      <c r="AD243" s="923"/>
      <c r="AE243" s="923"/>
      <c r="AF243" s="923"/>
      <c r="AG243" s="923"/>
      <c r="AH243" s="923"/>
      <c r="AI243" s="923"/>
      <c r="AJ243" s="923"/>
    </row>
    <row r="244" spans="20:36" x14ac:dyDescent="0.25">
      <c r="T244" s="923"/>
      <c r="U244" s="923"/>
      <c r="V244" s="923"/>
      <c r="W244" s="923"/>
      <c r="X244" s="923"/>
      <c r="Y244" s="923"/>
      <c r="Z244" s="923"/>
      <c r="AA244" s="923"/>
      <c r="AB244" s="923"/>
      <c r="AC244" s="923"/>
      <c r="AD244" s="923"/>
      <c r="AE244" s="923"/>
      <c r="AF244" s="923"/>
      <c r="AG244" s="923"/>
      <c r="AH244" s="923"/>
      <c r="AI244" s="923"/>
      <c r="AJ244" s="923"/>
    </row>
    <row r="245" spans="20:36" x14ac:dyDescent="0.25">
      <c r="T245" s="923"/>
      <c r="U245" s="923"/>
      <c r="V245" s="923"/>
      <c r="W245" s="923"/>
      <c r="X245" s="923"/>
      <c r="Y245" s="923"/>
      <c r="Z245" s="923"/>
      <c r="AA245" s="923"/>
      <c r="AB245" s="923"/>
      <c r="AC245" s="923"/>
      <c r="AD245" s="923"/>
      <c r="AE245" s="923"/>
      <c r="AF245" s="923"/>
      <c r="AG245" s="923"/>
      <c r="AH245" s="923"/>
      <c r="AI245" s="923"/>
      <c r="AJ245" s="923"/>
    </row>
    <row r="246" spans="20:36" x14ac:dyDescent="0.25">
      <c r="T246" s="923"/>
      <c r="U246" s="923"/>
      <c r="V246" s="923"/>
      <c r="W246" s="923"/>
      <c r="X246" s="923"/>
      <c r="Y246" s="923"/>
      <c r="Z246" s="923"/>
      <c r="AA246" s="923"/>
      <c r="AB246" s="923"/>
      <c r="AC246" s="923"/>
      <c r="AD246" s="923"/>
      <c r="AE246" s="923"/>
      <c r="AF246" s="923"/>
      <c r="AG246" s="923"/>
      <c r="AH246" s="923"/>
      <c r="AI246" s="923"/>
      <c r="AJ246" s="923"/>
    </row>
    <row r="247" spans="20:36" x14ac:dyDescent="0.25">
      <c r="T247" s="923"/>
      <c r="U247" s="923"/>
      <c r="V247" s="923"/>
      <c r="W247" s="923"/>
      <c r="X247" s="923"/>
      <c r="Y247" s="923"/>
      <c r="Z247" s="923"/>
      <c r="AA247" s="923"/>
      <c r="AB247" s="923"/>
      <c r="AC247" s="923"/>
      <c r="AD247" s="923"/>
      <c r="AE247" s="923"/>
      <c r="AF247" s="923"/>
      <c r="AG247" s="923"/>
      <c r="AH247" s="923"/>
      <c r="AI247" s="923"/>
      <c r="AJ247" s="923"/>
    </row>
    <row r="248" spans="20:36" x14ac:dyDescent="0.25">
      <c r="T248" s="923"/>
      <c r="U248" s="923"/>
      <c r="V248" s="923"/>
      <c r="W248" s="923"/>
      <c r="X248" s="923"/>
      <c r="Y248" s="923"/>
      <c r="Z248" s="923"/>
      <c r="AA248" s="923"/>
      <c r="AB248" s="923"/>
      <c r="AC248" s="923"/>
      <c r="AD248" s="923"/>
      <c r="AE248" s="923"/>
      <c r="AF248" s="923"/>
      <c r="AG248" s="923"/>
      <c r="AH248" s="923"/>
      <c r="AI248" s="923"/>
      <c r="AJ248" s="923"/>
    </row>
    <row r="249" spans="20:36" x14ac:dyDescent="0.25">
      <c r="T249" s="923"/>
      <c r="U249" s="923"/>
      <c r="V249" s="923"/>
      <c r="W249" s="923"/>
      <c r="X249" s="923"/>
      <c r="Y249" s="923"/>
      <c r="Z249" s="923"/>
      <c r="AA249" s="923"/>
      <c r="AB249" s="923"/>
      <c r="AC249" s="923"/>
      <c r="AD249" s="923"/>
      <c r="AE249" s="923"/>
      <c r="AF249" s="923"/>
      <c r="AG249" s="923"/>
      <c r="AH249" s="923"/>
      <c r="AI249" s="923"/>
      <c r="AJ249" s="923"/>
    </row>
    <row r="250" spans="20:36" x14ac:dyDescent="0.25">
      <c r="T250" s="923"/>
      <c r="U250" s="923"/>
      <c r="V250" s="923"/>
      <c r="W250" s="923"/>
      <c r="X250" s="923"/>
      <c r="Y250" s="923"/>
      <c r="Z250" s="923"/>
      <c r="AA250" s="923"/>
      <c r="AB250" s="923"/>
      <c r="AC250" s="923"/>
      <c r="AD250" s="923"/>
      <c r="AE250" s="923"/>
      <c r="AF250" s="923"/>
      <c r="AG250" s="923"/>
      <c r="AH250" s="923"/>
      <c r="AI250" s="923"/>
      <c r="AJ250" s="923"/>
    </row>
    <row r="251" spans="20:36" x14ac:dyDescent="0.25">
      <c r="T251" s="923"/>
      <c r="U251" s="923"/>
      <c r="V251" s="923"/>
      <c r="W251" s="923"/>
      <c r="X251" s="923"/>
      <c r="Y251" s="923"/>
      <c r="Z251" s="923"/>
      <c r="AA251" s="923"/>
      <c r="AB251" s="923"/>
      <c r="AC251" s="923"/>
      <c r="AD251" s="923"/>
      <c r="AE251" s="923"/>
      <c r="AF251" s="923"/>
      <c r="AG251" s="923"/>
      <c r="AH251" s="923"/>
      <c r="AI251" s="923"/>
      <c r="AJ251" s="923"/>
    </row>
    <row r="252" spans="20:36" x14ac:dyDescent="0.25">
      <c r="T252" s="923"/>
      <c r="U252" s="923"/>
      <c r="V252" s="923"/>
      <c r="W252" s="923"/>
      <c r="X252" s="923"/>
      <c r="Y252" s="923"/>
      <c r="Z252" s="923"/>
      <c r="AA252" s="923"/>
      <c r="AB252" s="923"/>
      <c r="AC252" s="923"/>
      <c r="AD252" s="923"/>
      <c r="AE252" s="923"/>
      <c r="AF252" s="923"/>
      <c r="AG252" s="923"/>
      <c r="AH252" s="923"/>
      <c r="AI252" s="923"/>
      <c r="AJ252" s="923"/>
    </row>
    <row r="253" spans="20:36" x14ac:dyDescent="0.25">
      <c r="T253" s="923"/>
      <c r="U253" s="923"/>
      <c r="V253" s="923"/>
      <c r="W253" s="923"/>
      <c r="X253" s="923"/>
      <c r="Y253" s="923"/>
      <c r="Z253" s="923"/>
      <c r="AA253" s="923"/>
      <c r="AB253" s="923"/>
      <c r="AC253" s="923"/>
      <c r="AD253" s="923"/>
      <c r="AE253" s="923"/>
      <c r="AF253" s="923"/>
      <c r="AG253" s="923"/>
      <c r="AH253" s="923"/>
      <c r="AI253" s="923"/>
      <c r="AJ253" s="923"/>
    </row>
    <row r="254" spans="20:36" x14ac:dyDescent="0.25">
      <c r="T254" s="923"/>
      <c r="U254" s="923"/>
      <c r="V254" s="923"/>
      <c r="W254" s="923"/>
      <c r="X254" s="923"/>
      <c r="Y254" s="923"/>
      <c r="Z254" s="923"/>
      <c r="AA254" s="923"/>
      <c r="AB254" s="923"/>
      <c r="AC254" s="923"/>
      <c r="AD254" s="923"/>
      <c r="AE254" s="923"/>
      <c r="AF254" s="923"/>
      <c r="AG254" s="923"/>
      <c r="AH254" s="923"/>
      <c r="AI254" s="923"/>
      <c r="AJ254" s="923"/>
    </row>
    <row r="255" spans="20:36" x14ac:dyDescent="0.25">
      <c r="T255" s="923"/>
      <c r="U255" s="923"/>
      <c r="V255" s="923"/>
      <c r="W255" s="923"/>
      <c r="X255" s="923"/>
      <c r="Y255" s="923"/>
      <c r="Z255" s="923"/>
      <c r="AA255" s="923"/>
      <c r="AB255" s="923"/>
      <c r="AC255" s="923"/>
      <c r="AD255" s="923"/>
      <c r="AE255" s="923"/>
      <c r="AF255" s="923"/>
      <c r="AG255" s="923"/>
      <c r="AH255" s="923"/>
      <c r="AI255" s="923"/>
      <c r="AJ255" s="923"/>
    </row>
    <row r="256" spans="20:36" x14ac:dyDescent="0.25">
      <c r="T256" s="923"/>
      <c r="U256" s="923"/>
      <c r="V256" s="923"/>
      <c r="W256" s="923"/>
      <c r="X256" s="923"/>
      <c r="Y256" s="923"/>
      <c r="Z256" s="923"/>
      <c r="AA256" s="923"/>
      <c r="AB256" s="923"/>
      <c r="AC256" s="923"/>
      <c r="AD256" s="923"/>
      <c r="AE256" s="923"/>
      <c r="AF256" s="923"/>
      <c r="AG256" s="923"/>
      <c r="AH256" s="923"/>
      <c r="AI256" s="923"/>
      <c r="AJ256" s="923"/>
    </row>
    <row r="257" spans="20:36" x14ac:dyDescent="0.25">
      <c r="T257" s="923"/>
      <c r="U257" s="923"/>
      <c r="V257" s="923"/>
      <c r="W257" s="923"/>
      <c r="X257" s="923"/>
      <c r="Y257" s="923"/>
      <c r="Z257" s="923"/>
      <c r="AA257" s="923"/>
      <c r="AB257" s="923"/>
      <c r="AC257" s="923"/>
      <c r="AD257" s="923"/>
      <c r="AE257" s="923"/>
      <c r="AF257" s="923"/>
      <c r="AG257" s="923"/>
      <c r="AH257" s="923"/>
      <c r="AI257" s="923"/>
      <c r="AJ257" s="923"/>
    </row>
    <row r="258" spans="20:36" x14ac:dyDescent="0.25">
      <c r="T258" s="923"/>
      <c r="U258" s="923"/>
      <c r="V258" s="923"/>
      <c r="W258" s="923"/>
      <c r="X258" s="923"/>
      <c r="Y258" s="923"/>
      <c r="Z258" s="923"/>
      <c r="AA258" s="923"/>
      <c r="AB258" s="923"/>
      <c r="AC258" s="923"/>
      <c r="AD258" s="923"/>
      <c r="AE258" s="923"/>
      <c r="AF258" s="923"/>
      <c r="AG258" s="923"/>
      <c r="AH258" s="923"/>
      <c r="AI258" s="923"/>
      <c r="AJ258" s="923"/>
    </row>
    <row r="259" spans="20:36" x14ac:dyDescent="0.25">
      <c r="T259" s="923"/>
      <c r="U259" s="923"/>
      <c r="V259" s="923"/>
      <c r="W259" s="923"/>
      <c r="X259" s="923"/>
      <c r="Y259" s="923"/>
      <c r="Z259" s="923"/>
      <c r="AA259" s="923"/>
      <c r="AB259" s="923"/>
      <c r="AC259" s="923"/>
      <c r="AD259" s="923"/>
      <c r="AE259" s="923"/>
      <c r="AF259" s="923"/>
      <c r="AG259" s="923"/>
      <c r="AH259" s="923"/>
      <c r="AI259" s="923"/>
      <c r="AJ259" s="923"/>
    </row>
    <row r="260" spans="20:36" x14ac:dyDescent="0.25">
      <c r="T260" s="923"/>
      <c r="U260" s="923"/>
      <c r="V260" s="923"/>
      <c r="W260" s="923"/>
      <c r="X260" s="923"/>
      <c r="Y260" s="923"/>
      <c r="Z260" s="923"/>
      <c r="AA260" s="923"/>
      <c r="AB260" s="923"/>
      <c r="AC260" s="923"/>
      <c r="AD260" s="923"/>
      <c r="AE260" s="923"/>
      <c r="AF260" s="923"/>
      <c r="AG260" s="923"/>
      <c r="AH260" s="923"/>
      <c r="AI260" s="923"/>
      <c r="AJ260" s="923"/>
    </row>
    <row r="261" spans="20:36" x14ac:dyDescent="0.25">
      <c r="T261" s="923"/>
      <c r="U261" s="923"/>
      <c r="V261" s="923"/>
      <c r="W261" s="923"/>
      <c r="X261" s="923"/>
      <c r="Y261" s="923"/>
      <c r="Z261" s="923"/>
      <c r="AA261" s="923"/>
      <c r="AB261" s="923"/>
      <c r="AC261" s="923"/>
      <c r="AD261" s="923"/>
      <c r="AE261" s="923"/>
      <c r="AF261" s="923"/>
      <c r="AG261" s="923"/>
      <c r="AH261" s="923"/>
      <c r="AI261" s="923"/>
      <c r="AJ261" s="923"/>
    </row>
    <row r="262" spans="20:36" x14ac:dyDescent="0.25">
      <c r="T262" s="923"/>
      <c r="U262" s="923"/>
      <c r="V262" s="923"/>
      <c r="W262" s="923"/>
      <c r="X262" s="923"/>
      <c r="Y262" s="923"/>
      <c r="Z262" s="923"/>
      <c r="AA262" s="923"/>
      <c r="AB262" s="923"/>
      <c r="AC262" s="923"/>
      <c r="AD262" s="923"/>
      <c r="AE262" s="923"/>
      <c r="AF262" s="923"/>
      <c r="AG262" s="923"/>
      <c r="AH262" s="923"/>
      <c r="AI262" s="923"/>
      <c r="AJ262" s="923"/>
    </row>
    <row r="263" spans="20:36" x14ac:dyDescent="0.25">
      <c r="T263" s="923"/>
      <c r="U263" s="923"/>
      <c r="V263" s="923"/>
      <c r="W263" s="923"/>
      <c r="X263" s="923"/>
      <c r="Y263" s="923"/>
      <c r="Z263" s="923"/>
      <c r="AA263" s="923"/>
      <c r="AB263" s="923"/>
      <c r="AC263" s="923"/>
      <c r="AD263" s="923"/>
      <c r="AE263" s="923"/>
      <c r="AF263" s="923"/>
      <c r="AG263" s="923"/>
      <c r="AH263" s="923"/>
      <c r="AI263" s="923"/>
      <c r="AJ263" s="923"/>
    </row>
    <row r="264" spans="20:36" x14ac:dyDescent="0.25">
      <c r="T264" s="923"/>
      <c r="U264" s="923"/>
      <c r="V264" s="923"/>
      <c r="W264" s="923"/>
      <c r="X264" s="923"/>
      <c r="Y264" s="923"/>
      <c r="Z264" s="923"/>
      <c r="AA264" s="923"/>
      <c r="AB264" s="923"/>
      <c r="AC264" s="923"/>
      <c r="AD264" s="923"/>
      <c r="AE264" s="923"/>
      <c r="AF264" s="923"/>
      <c r="AG264" s="923"/>
      <c r="AH264" s="923"/>
      <c r="AI264" s="923"/>
      <c r="AJ264" s="923"/>
    </row>
    <row r="265" spans="20:36" x14ac:dyDescent="0.25">
      <c r="T265" s="923"/>
      <c r="U265" s="923"/>
      <c r="V265" s="923"/>
      <c r="W265" s="923"/>
      <c r="X265" s="923"/>
      <c r="Y265" s="923"/>
      <c r="Z265" s="923"/>
      <c r="AA265" s="923"/>
      <c r="AB265" s="923"/>
      <c r="AC265" s="923"/>
      <c r="AD265" s="923"/>
      <c r="AE265" s="923"/>
      <c r="AF265" s="923"/>
      <c r="AG265" s="923"/>
      <c r="AH265" s="923"/>
      <c r="AI265" s="923"/>
      <c r="AJ265" s="923"/>
    </row>
    <row r="266" spans="20:36" x14ac:dyDescent="0.25">
      <c r="T266" s="923"/>
      <c r="U266" s="923"/>
      <c r="V266" s="923"/>
      <c r="W266" s="923"/>
      <c r="X266" s="923"/>
      <c r="Y266" s="923"/>
      <c r="Z266" s="923"/>
      <c r="AA266" s="923"/>
      <c r="AB266" s="923"/>
      <c r="AC266" s="923"/>
      <c r="AD266" s="923"/>
      <c r="AE266" s="923"/>
      <c r="AF266" s="923"/>
      <c r="AG266" s="923"/>
      <c r="AH266" s="923"/>
      <c r="AI266" s="923"/>
      <c r="AJ266" s="923"/>
    </row>
    <row r="267" spans="20:36" x14ac:dyDescent="0.25">
      <c r="T267" s="923"/>
      <c r="U267" s="923"/>
      <c r="V267" s="923"/>
      <c r="W267" s="923"/>
      <c r="X267" s="923"/>
      <c r="Y267" s="923"/>
      <c r="Z267" s="923"/>
      <c r="AA267" s="923"/>
      <c r="AB267" s="923"/>
      <c r="AC267" s="923"/>
      <c r="AD267" s="923"/>
      <c r="AE267" s="923"/>
      <c r="AF267" s="923"/>
      <c r="AG267" s="923"/>
      <c r="AH267" s="923"/>
      <c r="AI267" s="923"/>
      <c r="AJ267" s="923"/>
    </row>
    <row r="268" spans="20:36" x14ac:dyDescent="0.25">
      <c r="T268" s="923"/>
      <c r="U268" s="923"/>
      <c r="V268" s="923"/>
      <c r="W268" s="923"/>
      <c r="X268" s="923"/>
      <c r="Y268" s="923"/>
      <c r="Z268" s="923"/>
      <c r="AA268" s="923"/>
      <c r="AB268" s="923"/>
      <c r="AC268" s="923"/>
      <c r="AD268" s="923"/>
      <c r="AE268" s="923"/>
      <c r="AF268" s="923"/>
      <c r="AG268" s="923"/>
      <c r="AH268" s="923"/>
      <c r="AI268" s="923"/>
      <c r="AJ268" s="923"/>
    </row>
    <row r="269" spans="20:36" x14ac:dyDescent="0.25">
      <c r="T269" s="923"/>
      <c r="U269" s="923"/>
      <c r="V269" s="923"/>
      <c r="W269" s="923"/>
      <c r="X269" s="923"/>
      <c r="Y269" s="923"/>
      <c r="Z269" s="923"/>
      <c r="AA269" s="923"/>
      <c r="AB269" s="923"/>
      <c r="AC269" s="923"/>
      <c r="AD269" s="923"/>
      <c r="AE269" s="923"/>
      <c r="AF269" s="923"/>
      <c r="AG269" s="923"/>
      <c r="AH269" s="923"/>
      <c r="AI269" s="923"/>
      <c r="AJ269" s="923"/>
    </row>
    <row r="270" spans="20:36" x14ac:dyDescent="0.25">
      <c r="T270" s="923"/>
      <c r="U270" s="923"/>
      <c r="V270" s="923"/>
      <c r="W270" s="923"/>
      <c r="X270" s="923"/>
      <c r="Y270" s="923"/>
      <c r="Z270" s="923"/>
      <c r="AA270" s="923"/>
      <c r="AB270" s="923"/>
      <c r="AC270" s="923"/>
      <c r="AD270" s="923"/>
      <c r="AE270" s="923"/>
      <c r="AF270" s="923"/>
      <c r="AG270" s="923"/>
      <c r="AH270" s="923"/>
      <c r="AI270" s="923"/>
      <c r="AJ270" s="923"/>
    </row>
    <row r="271" spans="20:36" x14ac:dyDescent="0.25">
      <c r="T271" s="923"/>
      <c r="U271" s="923"/>
      <c r="V271" s="923"/>
      <c r="W271" s="923"/>
      <c r="X271" s="923"/>
      <c r="Y271" s="923"/>
      <c r="Z271" s="923"/>
      <c r="AA271" s="923"/>
      <c r="AB271" s="923"/>
      <c r="AC271" s="923"/>
      <c r="AD271" s="923"/>
      <c r="AE271" s="923"/>
      <c r="AF271" s="923"/>
      <c r="AG271" s="923"/>
      <c r="AH271" s="923"/>
      <c r="AI271" s="923"/>
      <c r="AJ271" s="923"/>
    </row>
    <row r="272" spans="20:36" x14ac:dyDescent="0.25">
      <c r="T272" s="923"/>
      <c r="U272" s="923"/>
      <c r="V272" s="923"/>
      <c r="W272" s="923"/>
      <c r="X272" s="923"/>
      <c r="Y272" s="923"/>
      <c r="Z272" s="923"/>
      <c r="AA272" s="923"/>
      <c r="AB272" s="923"/>
      <c r="AC272" s="923"/>
      <c r="AD272" s="923"/>
      <c r="AE272" s="923"/>
      <c r="AF272" s="923"/>
      <c r="AG272" s="923"/>
      <c r="AH272" s="923"/>
      <c r="AI272" s="923"/>
      <c r="AJ272" s="923"/>
    </row>
    <row r="273" spans="20:36" x14ac:dyDescent="0.25">
      <c r="T273" s="923"/>
      <c r="U273" s="923"/>
      <c r="V273" s="923"/>
      <c r="W273" s="923"/>
      <c r="X273" s="923"/>
      <c r="Y273" s="923"/>
      <c r="Z273" s="923"/>
      <c r="AA273" s="923"/>
      <c r="AB273" s="923"/>
      <c r="AC273" s="923"/>
      <c r="AD273" s="923"/>
      <c r="AE273" s="923"/>
      <c r="AF273" s="923"/>
      <c r="AG273" s="923"/>
      <c r="AH273" s="923"/>
      <c r="AI273" s="923"/>
      <c r="AJ273" s="923"/>
    </row>
    <row r="274" spans="20:36" x14ac:dyDescent="0.25">
      <c r="T274" s="923"/>
      <c r="U274" s="923"/>
      <c r="V274" s="923"/>
      <c r="W274" s="923"/>
      <c r="X274" s="923"/>
      <c r="Y274" s="923"/>
      <c r="Z274" s="923"/>
      <c r="AA274" s="923"/>
      <c r="AB274" s="923"/>
      <c r="AC274" s="923"/>
      <c r="AD274" s="923"/>
      <c r="AE274" s="923"/>
      <c r="AF274" s="923"/>
      <c r="AG274" s="923"/>
      <c r="AH274" s="923"/>
      <c r="AI274" s="923"/>
      <c r="AJ274" s="923"/>
    </row>
    <row r="275" spans="20:36" x14ac:dyDescent="0.25">
      <c r="T275" s="923"/>
      <c r="U275" s="923"/>
      <c r="V275" s="923"/>
      <c r="W275" s="923"/>
      <c r="X275" s="923"/>
      <c r="Y275" s="923"/>
      <c r="Z275" s="923"/>
      <c r="AA275" s="923"/>
      <c r="AB275" s="923"/>
      <c r="AC275" s="923"/>
      <c r="AD275" s="923"/>
      <c r="AE275" s="923"/>
      <c r="AF275" s="923"/>
      <c r="AG275" s="923"/>
      <c r="AH275" s="923"/>
      <c r="AI275" s="923"/>
      <c r="AJ275" s="923"/>
    </row>
    <row r="276" spans="20:36" x14ac:dyDescent="0.25">
      <c r="T276" s="923"/>
      <c r="U276" s="923"/>
      <c r="V276" s="923"/>
      <c r="W276" s="923"/>
      <c r="X276" s="923"/>
      <c r="Y276" s="923"/>
      <c r="Z276" s="923"/>
      <c r="AA276" s="923"/>
      <c r="AB276" s="923"/>
      <c r="AC276" s="923"/>
      <c r="AD276" s="923"/>
      <c r="AE276" s="923"/>
      <c r="AF276" s="923"/>
      <c r="AG276" s="923"/>
      <c r="AH276" s="923"/>
      <c r="AI276" s="923"/>
      <c r="AJ276" s="923"/>
    </row>
    <row r="277" spans="20:36" x14ac:dyDescent="0.25">
      <c r="T277" s="923"/>
      <c r="U277" s="923"/>
      <c r="V277" s="923"/>
      <c r="W277" s="923"/>
      <c r="X277" s="923"/>
      <c r="Y277" s="923"/>
      <c r="Z277" s="923"/>
      <c r="AA277" s="923"/>
      <c r="AB277" s="923"/>
      <c r="AC277" s="923"/>
      <c r="AD277" s="923"/>
      <c r="AE277" s="923"/>
      <c r="AF277" s="923"/>
      <c r="AG277" s="923"/>
      <c r="AH277" s="923"/>
      <c r="AI277" s="923"/>
      <c r="AJ277" s="923"/>
    </row>
    <row r="278" spans="20:36" x14ac:dyDescent="0.25">
      <c r="T278" s="923"/>
      <c r="U278" s="923"/>
      <c r="V278" s="923"/>
      <c r="W278" s="923"/>
      <c r="X278" s="923"/>
      <c r="Y278" s="923"/>
      <c r="Z278" s="923"/>
      <c r="AA278" s="923"/>
      <c r="AB278" s="923"/>
      <c r="AC278" s="923"/>
      <c r="AD278" s="923"/>
      <c r="AE278" s="923"/>
      <c r="AF278" s="923"/>
      <c r="AG278" s="923"/>
      <c r="AH278" s="923"/>
      <c r="AI278" s="923"/>
      <c r="AJ278" s="923"/>
    </row>
    <row r="279" spans="20:36" x14ac:dyDescent="0.25">
      <c r="T279" s="923"/>
      <c r="U279" s="923"/>
      <c r="V279" s="923"/>
      <c r="W279" s="923"/>
      <c r="X279" s="923"/>
      <c r="Y279" s="923"/>
      <c r="Z279" s="923"/>
      <c r="AA279" s="923"/>
      <c r="AB279" s="923"/>
      <c r="AC279" s="923"/>
      <c r="AD279" s="923"/>
      <c r="AE279" s="923"/>
      <c r="AF279" s="923"/>
      <c r="AG279" s="923"/>
      <c r="AH279" s="923"/>
      <c r="AI279" s="923"/>
      <c r="AJ279" s="923"/>
    </row>
    <row r="280" spans="20:36" x14ac:dyDescent="0.25">
      <c r="T280" s="923"/>
      <c r="U280" s="923"/>
      <c r="V280" s="923"/>
      <c r="W280" s="923"/>
      <c r="X280" s="923"/>
      <c r="Y280" s="923"/>
      <c r="Z280" s="923"/>
      <c r="AA280" s="923"/>
      <c r="AB280" s="923"/>
      <c r="AC280" s="923"/>
      <c r="AD280" s="923"/>
      <c r="AE280" s="923"/>
      <c r="AF280" s="923"/>
      <c r="AG280" s="923"/>
      <c r="AH280" s="923"/>
      <c r="AI280" s="923"/>
      <c r="AJ280" s="923"/>
    </row>
    <row r="281" spans="20:36" x14ac:dyDescent="0.25">
      <c r="T281" s="923"/>
      <c r="U281" s="923"/>
      <c r="V281" s="923"/>
      <c r="W281" s="923"/>
      <c r="X281" s="923"/>
      <c r="Y281" s="923"/>
      <c r="Z281" s="923"/>
      <c r="AA281" s="923"/>
      <c r="AB281" s="923"/>
      <c r="AC281" s="923"/>
      <c r="AD281" s="923"/>
      <c r="AE281" s="923"/>
      <c r="AF281" s="923"/>
      <c r="AG281" s="923"/>
      <c r="AH281" s="923"/>
      <c r="AI281" s="923"/>
      <c r="AJ281" s="923"/>
    </row>
    <row r="282" spans="20:36" x14ac:dyDescent="0.25">
      <c r="T282" s="923"/>
      <c r="U282" s="923"/>
      <c r="V282" s="923"/>
      <c r="W282" s="923"/>
      <c r="X282" s="923"/>
      <c r="Y282" s="923"/>
      <c r="Z282" s="923"/>
      <c r="AA282" s="923"/>
      <c r="AB282" s="923"/>
      <c r="AC282" s="923"/>
      <c r="AD282" s="923"/>
      <c r="AE282" s="923"/>
      <c r="AF282" s="923"/>
      <c r="AG282" s="923"/>
      <c r="AH282" s="923"/>
      <c r="AI282" s="923"/>
      <c r="AJ282" s="923"/>
    </row>
  </sheetData>
  <mergeCells count="11">
    <mergeCell ref="A125:A126"/>
    <mergeCell ref="B125:B126"/>
    <mergeCell ref="S125:S126"/>
    <mergeCell ref="A107:A108"/>
    <mergeCell ref="B107:B108"/>
    <mergeCell ref="S107:S108"/>
    <mergeCell ref="X1:AE1"/>
    <mergeCell ref="A10:A12"/>
    <mergeCell ref="B10:B12"/>
    <mergeCell ref="C10:S10"/>
    <mergeCell ref="S11:S12"/>
  </mergeCells>
  <conditionalFormatting sqref="C74:S87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/>
  </dataValidations>
  <hyperlinks>
    <hyperlink ref="B23" r:id="rId1"/>
    <hyperlink ref="B24" r:id="rId2"/>
    <hyperlink ref="B14" r:id="rId3"/>
    <hyperlink ref="B20" r:id="rId4"/>
    <hyperlink ref="B171" r:id="rId5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zoomScale="85" zoomScaleNormal="85" zoomScaleSheetLayoutView="85" workbookViewId="0">
      <selection activeCell="A24" sqref="A24"/>
    </sheetView>
  </sheetViews>
  <sheetFormatPr defaultColWidth="9.140625" defaultRowHeight="14.25" x14ac:dyDescent="0.25"/>
  <cols>
    <col min="1" max="1" width="57" style="1016" customWidth="1"/>
    <col min="2" max="2" width="10.85546875" style="1016" customWidth="1"/>
    <col min="3" max="3" width="17.7109375" style="1016" customWidth="1"/>
    <col min="4" max="4" width="15.85546875" style="1016" customWidth="1"/>
    <col min="5" max="5" width="16.85546875" style="1016" customWidth="1"/>
    <col min="6" max="6" width="19.5703125" style="1016" customWidth="1"/>
    <col min="7" max="7" width="17.140625" style="1016" customWidth="1"/>
    <col min="8" max="8" width="18.28515625" style="1016" customWidth="1"/>
    <col min="9" max="10" width="15.7109375" style="1016" bestFit="1" customWidth="1"/>
    <col min="11" max="11" width="16.140625" style="1016" customWidth="1"/>
    <col min="12" max="12" width="16.28515625" style="1016" customWidth="1"/>
    <col min="13" max="14" width="19.28515625" style="1016" customWidth="1"/>
    <col min="15" max="15" width="19.5703125" style="1016" bestFit="1" customWidth="1"/>
    <col min="16" max="16384" width="9.140625" style="1016"/>
  </cols>
  <sheetData>
    <row r="1" spans="1:14" x14ac:dyDescent="0.25">
      <c r="A1" s="1016" t="s">
        <v>264</v>
      </c>
    </row>
    <row r="3" spans="1:14" x14ac:dyDescent="0.25">
      <c r="A3" s="1017" t="s">
        <v>265</v>
      </c>
    </row>
    <row r="5" spans="1:14" x14ac:dyDescent="0.25">
      <c r="A5" s="1018">
        <v>2022</v>
      </c>
      <c r="B5" s="1018" t="s">
        <v>144</v>
      </c>
      <c r="C5" s="1018" t="s">
        <v>266</v>
      </c>
      <c r="D5" s="1018" t="s">
        <v>83</v>
      </c>
      <c r="E5" s="1018" t="s">
        <v>267</v>
      </c>
      <c r="F5" s="1018" t="s">
        <v>84</v>
      </c>
      <c r="G5" s="1018" t="s">
        <v>268</v>
      </c>
      <c r="H5" s="1018" t="s">
        <v>269</v>
      </c>
      <c r="I5" s="1018" t="s">
        <v>270</v>
      </c>
      <c r="J5" s="1018" t="s">
        <v>85</v>
      </c>
      <c r="K5" s="1018" t="s">
        <v>271</v>
      </c>
      <c r="L5" s="1018" t="s">
        <v>272</v>
      </c>
      <c r="M5" s="1018" t="s">
        <v>273</v>
      </c>
      <c r="N5" s="1018" t="s">
        <v>274</v>
      </c>
    </row>
    <row r="6" spans="1:14" x14ac:dyDescent="0.25">
      <c r="A6" s="1019" t="s">
        <v>275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 x14ac:dyDescent="0.25">
      <c r="A7" s="1021" t="s">
        <v>276</v>
      </c>
      <c r="B7" s="1022" t="s">
        <v>277</v>
      </c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</row>
    <row r="8" spans="1:14" x14ac:dyDescent="0.25">
      <c r="A8" s="1021" t="s">
        <v>278</v>
      </c>
      <c r="B8" s="1022" t="s">
        <v>279</v>
      </c>
      <c r="C8" s="1024"/>
      <c r="D8" s="1024"/>
      <c r="E8" s="1024"/>
      <c r="F8" s="1024"/>
      <c r="G8" s="1024"/>
      <c r="H8" s="1024"/>
      <c r="I8" s="1024"/>
      <c r="J8" s="1024"/>
      <c r="K8" s="1024"/>
      <c r="L8" s="1025"/>
      <c r="M8" s="1024"/>
      <c r="N8" s="1024"/>
    </row>
    <row r="9" spans="1:14" x14ac:dyDescent="0.25">
      <c r="A9" s="1026" t="s">
        <v>280</v>
      </c>
      <c r="B9" s="1022" t="s">
        <v>281</v>
      </c>
      <c r="C9" s="1027"/>
      <c r="D9" s="1021"/>
      <c r="E9" s="1028"/>
      <c r="F9" s="1027"/>
      <c r="G9" s="1029"/>
      <c r="H9" s="1028"/>
      <c r="I9" s="1028"/>
      <c r="J9" s="1030"/>
      <c r="K9" s="1028"/>
      <c r="L9" s="1028"/>
      <c r="M9" s="1031"/>
      <c r="N9" s="1028"/>
    </row>
    <row r="10" spans="1:14" x14ac:dyDescent="0.25">
      <c r="A10" s="1032" t="s">
        <v>282</v>
      </c>
      <c r="B10" s="1033" t="s">
        <v>283</v>
      </c>
      <c r="C10" s="1028"/>
      <c r="D10" s="1028"/>
      <c r="E10" s="1028"/>
      <c r="F10" s="1028"/>
      <c r="G10" s="1028"/>
      <c r="H10" s="1028"/>
      <c r="I10" s="1028"/>
      <c r="J10" s="1028"/>
      <c r="K10" s="1028"/>
      <c r="L10" s="1028"/>
      <c r="M10" s="1028"/>
      <c r="N10" s="1028"/>
    </row>
    <row r="11" spans="1:14" x14ac:dyDescent="0.25">
      <c r="A11" s="1034" t="s">
        <v>284</v>
      </c>
      <c r="B11" s="1035" t="s">
        <v>283</v>
      </c>
      <c r="C11" s="1036"/>
      <c r="D11" s="1036"/>
      <c r="E11" s="1036"/>
      <c r="F11" s="1036"/>
      <c r="G11" s="1036"/>
      <c r="H11" s="1036"/>
      <c r="I11" s="1036"/>
      <c r="J11" s="1036"/>
      <c r="K11" s="1036"/>
      <c r="L11" s="1036"/>
      <c r="M11" s="1036"/>
      <c r="N11" s="1036"/>
    </row>
    <row r="12" spans="1:14" x14ac:dyDescent="0.25">
      <c r="A12" s="1026" t="s">
        <v>285</v>
      </c>
      <c r="B12" s="1022" t="s">
        <v>286</v>
      </c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</row>
    <row r="13" spans="1:14" x14ac:dyDescent="0.25">
      <c r="A13" s="1034" t="s">
        <v>287</v>
      </c>
      <c r="B13" s="1035" t="s">
        <v>283</v>
      </c>
      <c r="C13" s="1037"/>
      <c r="D13" s="1037"/>
      <c r="E13" s="1037"/>
      <c r="F13" s="1037"/>
      <c r="G13" s="1037"/>
      <c r="H13" s="1037"/>
      <c r="I13" s="1037"/>
      <c r="J13" s="1037"/>
      <c r="K13" s="1037"/>
      <c r="L13" s="1037"/>
      <c r="M13" s="1038"/>
      <c r="N13" s="1038"/>
    </row>
    <row r="14" spans="1:14" ht="15" customHeight="1" x14ac:dyDescent="0.25">
      <c r="A14" s="1039" t="s">
        <v>288</v>
      </c>
      <c r="B14" s="1035" t="s">
        <v>289</v>
      </c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</row>
    <row r="15" spans="1:14" hidden="1" x14ac:dyDescent="0.25">
      <c r="A15" s="1026" t="s">
        <v>290</v>
      </c>
      <c r="B15" s="1022" t="s">
        <v>289</v>
      </c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</row>
    <row r="16" spans="1:14" hidden="1" x14ac:dyDescent="0.25">
      <c r="A16" s="1032" t="s">
        <v>291</v>
      </c>
      <c r="B16" s="1033" t="s">
        <v>289</v>
      </c>
      <c r="C16" s="1028"/>
      <c r="D16" s="1028"/>
      <c r="E16" s="1028"/>
      <c r="F16" s="1028"/>
      <c r="G16" s="1028"/>
      <c r="H16" s="1028"/>
      <c r="I16" s="1028"/>
      <c r="J16" s="1028"/>
      <c r="K16" s="1028"/>
      <c r="L16" s="1028"/>
      <c r="M16" s="1028"/>
      <c r="N16" s="1028"/>
    </row>
    <row r="17" spans="1:14" hidden="1" x14ac:dyDescent="0.25">
      <c r="A17" s="1032" t="s">
        <v>292</v>
      </c>
      <c r="B17" s="1033" t="s">
        <v>289</v>
      </c>
      <c r="C17" s="1028"/>
      <c r="D17" s="1028"/>
      <c r="E17" s="1028"/>
      <c r="F17" s="1028"/>
      <c r="G17" s="1028"/>
      <c r="H17" s="1028"/>
      <c r="I17" s="1028"/>
      <c r="J17" s="1028"/>
      <c r="K17" s="1028"/>
      <c r="L17" s="1028"/>
      <c r="M17" s="1028"/>
      <c r="N17" s="1028"/>
    </row>
    <row r="18" spans="1:14" hidden="1" x14ac:dyDescent="0.25">
      <c r="A18" s="1028" t="s">
        <v>293</v>
      </c>
      <c r="B18" s="1033" t="s">
        <v>289</v>
      </c>
      <c r="C18" s="1028"/>
      <c r="D18" s="1028"/>
      <c r="E18" s="1028"/>
      <c r="F18" s="1028"/>
      <c r="G18" s="1028"/>
      <c r="H18" s="1028"/>
      <c r="I18" s="1028"/>
      <c r="J18" s="1028"/>
      <c r="K18" s="1028"/>
      <c r="L18" s="1028"/>
      <c r="M18" s="1028"/>
      <c r="N18" s="1028"/>
    </row>
    <row r="19" spans="1:14" hidden="1" x14ac:dyDescent="0.25">
      <c r="A19" s="1028" t="s">
        <v>294</v>
      </c>
      <c r="B19" s="1033" t="s">
        <v>295</v>
      </c>
      <c r="C19" s="1028"/>
      <c r="D19" s="1028"/>
      <c r="E19" s="1028"/>
      <c r="F19" s="1028"/>
      <c r="G19" s="1028"/>
      <c r="H19" s="1028"/>
      <c r="I19" s="1028"/>
      <c r="J19" s="1028"/>
      <c r="K19" s="1028"/>
      <c r="L19" s="1028"/>
      <c r="M19" s="1028"/>
      <c r="N19" s="1028"/>
    </row>
    <row r="20" spans="1:14" hidden="1" x14ac:dyDescent="0.25">
      <c r="A20" s="1028" t="s">
        <v>296</v>
      </c>
      <c r="B20" s="1033" t="s">
        <v>295</v>
      </c>
      <c r="C20" s="1028"/>
      <c r="D20" s="1028"/>
      <c r="E20" s="1028"/>
      <c r="F20" s="1028"/>
      <c r="G20" s="1028"/>
      <c r="H20" s="1028"/>
      <c r="I20" s="1028"/>
      <c r="J20" s="1028"/>
      <c r="K20" s="1028"/>
      <c r="L20" s="1028"/>
      <c r="M20" s="1028"/>
      <c r="N20" s="1028"/>
    </row>
    <row r="21" spans="1:14" hidden="1" x14ac:dyDescent="0.25">
      <c r="A21" s="1021" t="s">
        <v>297</v>
      </c>
      <c r="B21" s="1022" t="s">
        <v>295</v>
      </c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</row>
    <row r="22" spans="1:14" ht="16.5" customHeight="1" x14ac:dyDescent="0.25">
      <c r="A22" s="1040" t="s">
        <v>298</v>
      </c>
      <c r="B22" s="1035" t="s">
        <v>289</v>
      </c>
      <c r="C22" s="1038"/>
      <c r="D22" s="1038"/>
      <c r="E22" s="1038"/>
      <c r="F22" s="1038"/>
      <c r="G22" s="1038"/>
      <c r="H22" s="1038"/>
      <c r="I22" s="1038"/>
      <c r="J22" s="1038"/>
      <c r="K22" s="1038"/>
      <c r="L22" s="1038"/>
      <c r="M22" s="1038"/>
      <c r="N22" s="1038"/>
    </row>
    <row r="23" spans="1:14" ht="17.25" customHeight="1" x14ac:dyDescent="0.25">
      <c r="A23" s="1040" t="s">
        <v>299</v>
      </c>
      <c r="B23" s="1035" t="s">
        <v>289</v>
      </c>
      <c r="C23" s="1038"/>
      <c r="D23" s="1038"/>
      <c r="E23" s="1038"/>
      <c r="F23" s="1038"/>
      <c r="G23" s="1038"/>
      <c r="H23" s="1038"/>
      <c r="I23" s="1038"/>
      <c r="J23" s="1038"/>
      <c r="K23" s="1038"/>
      <c r="L23" s="1038"/>
      <c r="M23" s="1038"/>
      <c r="N23" s="1038"/>
    </row>
    <row r="24" spans="1:14" x14ac:dyDescent="0.25">
      <c r="A24" s="1040" t="s">
        <v>300</v>
      </c>
      <c r="B24" s="1041" t="s">
        <v>295</v>
      </c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</row>
    <row r="25" spans="1:14" ht="2.25" customHeight="1" x14ac:dyDescent="0.25">
      <c r="A25" s="1021" t="s">
        <v>301</v>
      </c>
      <c r="B25" s="1022" t="s">
        <v>289</v>
      </c>
      <c r="C25" s="1021"/>
      <c r="D25" s="1021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</row>
    <row r="26" spans="1:14" ht="13.5" customHeight="1" x14ac:dyDescent="0.25">
      <c r="A26" s="1021" t="s">
        <v>302</v>
      </c>
      <c r="B26" s="1022" t="s">
        <v>289</v>
      </c>
      <c r="C26" s="1021"/>
      <c r="D26" s="1021"/>
      <c r="E26" s="1021"/>
      <c r="F26" s="1021"/>
      <c r="G26" s="1021"/>
      <c r="H26" s="1021"/>
      <c r="I26" s="1021"/>
      <c r="J26" s="1021"/>
      <c r="K26" s="1021"/>
      <c r="L26" s="1021"/>
      <c r="M26" s="1021"/>
      <c r="N26" s="1021"/>
    </row>
    <row r="27" spans="1:14" x14ac:dyDescent="0.25">
      <c r="A27" s="1021" t="s">
        <v>303</v>
      </c>
      <c r="B27" s="1022" t="s">
        <v>289</v>
      </c>
      <c r="C27" s="1021"/>
      <c r="D27" s="1021"/>
      <c r="E27" s="1021"/>
      <c r="F27" s="1021"/>
      <c r="G27" s="1042"/>
      <c r="H27" s="1021"/>
      <c r="I27" s="1021"/>
      <c r="J27" s="1021"/>
      <c r="K27" s="1021"/>
      <c r="L27" s="1021"/>
      <c r="M27" s="1021"/>
      <c r="N27" s="1021"/>
    </row>
    <row r="28" spans="1:14" x14ac:dyDescent="0.25">
      <c r="A28" s="1028" t="s">
        <v>304</v>
      </c>
      <c r="B28" s="1033" t="s">
        <v>289</v>
      </c>
      <c r="C28" s="1028"/>
      <c r="D28" s="1028"/>
      <c r="E28" s="1028"/>
      <c r="F28" s="1028"/>
      <c r="G28" s="1028"/>
      <c r="H28" s="1028"/>
      <c r="I28" s="1028"/>
      <c r="J28" s="1028"/>
      <c r="K28" s="1028"/>
      <c r="L28" s="1028"/>
      <c r="M28" s="1028"/>
      <c r="N28" s="1028"/>
    </row>
    <row r="29" spans="1:14" x14ac:dyDescent="0.25">
      <c r="A29" s="1021" t="s">
        <v>305</v>
      </c>
      <c r="B29" s="1022" t="s">
        <v>289</v>
      </c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</row>
    <row r="30" spans="1:14" x14ac:dyDescent="0.25">
      <c r="A30" s="1040" t="s">
        <v>306</v>
      </c>
      <c r="B30" s="1035" t="s">
        <v>283</v>
      </c>
      <c r="C30" s="1040"/>
      <c r="D30" s="1037"/>
      <c r="E30" s="1040"/>
      <c r="F30" s="1040"/>
      <c r="G30" s="1040"/>
      <c r="H30" s="1040"/>
      <c r="I30" s="1040"/>
      <c r="J30" s="1040"/>
      <c r="K30" s="1040"/>
      <c r="L30" s="1040"/>
      <c r="M30" s="1038"/>
      <c r="N30" s="1037"/>
    </row>
    <row r="31" spans="1:14" x14ac:dyDescent="0.25">
      <c r="A31" s="1043" t="s">
        <v>356</v>
      </c>
      <c r="B31" s="1044"/>
      <c r="C31" s="1045"/>
      <c r="D31" s="1045"/>
      <c r="E31" s="1045"/>
      <c r="F31" s="1045"/>
      <c r="G31" s="1045"/>
      <c r="H31" s="1020"/>
      <c r="I31" s="1045"/>
      <c r="J31" s="1046"/>
      <c r="K31" s="1045"/>
      <c r="L31" s="1045"/>
      <c r="M31" s="1045"/>
      <c r="N31" s="1045"/>
    </row>
    <row r="32" spans="1:14" x14ac:dyDescent="0.25">
      <c r="A32" s="1021" t="s">
        <v>307</v>
      </c>
      <c r="B32" s="1022" t="s">
        <v>308</v>
      </c>
      <c r="C32" s="1028"/>
      <c r="D32" s="1028"/>
      <c r="E32" s="1028"/>
      <c r="F32" s="1028"/>
      <c r="G32" s="1028"/>
      <c r="H32" s="1028"/>
      <c r="I32" s="1028"/>
      <c r="J32" s="1028"/>
      <c r="K32" s="1028"/>
      <c r="L32" s="1028"/>
      <c r="M32" s="1028"/>
      <c r="N32" s="1028"/>
    </row>
    <row r="33" spans="1:14" x14ac:dyDescent="0.25">
      <c r="A33" s="1047" t="s">
        <v>309</v>
      </c>
      <c r="B33" s="1048" t="s">
        <v>208</v>
      </c>
      <c r="C33" s="1047"/>
      <c r="D33" s="1047"/>
      <c r="E33" s="1047"/>
      <c r="F33" s="1047"/>
      <c r="G33" s="1047"/>
      <c r="H33" s="1047"/>
      <c r="I33" s="1047"/>
      <c r="J33" s="1047"/>
      <c r="K33" s="1047"/>
      <c r="L33" s="1047"/>
      <c r="M33" s="1047"/>
      <c r="N33" s="1047"/>
    </row>
    <row r="34" spans="1:14" x14ac:dyDescent="0.25">
      <c r="A34" s="1028" t="s">
        <v>310</v>
      </c>
      <c r="B34" s="1033" t="s">
        <v>308</v>
      </c>
      <c r="C34" s="1023">
        <f>C32*C33/100</f>
        <v>0</v>
      </c>
      <c r="D34" s="1023">
        <f>ROUND((D32*D33/100),3)</f>
        <v>0</v>
      </c>
      <c r="E34" s="1023">
        <f t="shared" ref="E34:N34" si="0">ROUND((E32*E33/100),3)</f>
        <v>0</v>
      </c>
      <c r="F34" s="1023">
        <f t="shared" si="0"/>
        <v>0</v>
      </c>
      <c r="G34" s="1023">
        <f t="shared" si="0"/>
        <v>0</v>
      </c>
      <c r="H34" s="1023">
        <f t="shared" si="0"/>
        <v>0</v>
      </c>
      <c r="I34" s="1023">
        <f t="shared" si="0"/>
        <v>0</v>
      </c>
      <c r="J34" s="1023">
        <f t="shared" si="0"/>
        <v>0</v>
      </c>
      <c r="K34" s="1023">
        <f t="shared" si="0"/>
        <v>0</v>
      </c>
      <c r="L34" s="1023">
        <f t="shared" si="0"/>
        <v>0</v>
      </c>
      <c r="M34" s="1023">
        <f t="shared" si="0"/>
        <v>0</v>
      </c>
      <c r="N34" s="1023">
        <f t="shared" si="0"/>
        <v>0</v>
      </c>
    </row>
    <row r="35" spans="1:14" x14ac:dyDescent="0.25">
      <c r="A35" s="1028" t="s">
        <v>311</v>
      </c>
      <c r="B35" s="1033" t="s">
        <v>308</v>
      </c>
      <c r="C35" s="1023">
        <f t="shared" ref="C35" si="1">C32-C34</f>
        <v>0</v>
      </c>
      <c r="D35" s="1023">
        <f>ROUND((D32-D34),3)</f>
        <v>0</v>
      </c>
      <c r="E35" s="1023">
        <f t="shared" ref="E35:N35" si="2">ROUND((E32-E34),3)</f>
        <v>0</v>
      </c>
      <c r="F35" s="1023">
        <f t="shared" si="2"/>
        <v>0</v>
      </c>
      <c r="G35" s="1023">
        <f t="shared" si="2"/>
        <v>0</v>
      </c>
      <c r="H35" s="1023">
        <f t="shared" si="2"/>
        <v>0</v>
      </c>
      <c r="I35" s="1023">
        <f t="shared" si="2"/>
        <v>0</v>
      </c>
      <c r="J35" s="1023">
        <f t="shared" si="2"/>
        <v>0</v>
      </c>
      <c r="K35" s="1023">
        <f t="shared" si="2"/>
        <v>0</v>
      </c>
      <c r="L35" s="1023">
        <f t="shared" si="2"/>
        <v>0</v>
      </c>
      <c r="M35" s="1023">
        <f t="shared" si="2"/>
        <v>0</v>
      </c>
      <c r="N35" s="1023">
        <f t="shared" si="2"/>
        <v>0</v>
      </c>
    </row>
    <row r="36" spans="1:14" x14ac:dyDescent="0.25">
      <c r="A36" s="1021" t="s">
        <v>312</v>
      </c>
      <c r="B36" s="1022" t="s">
        <v>283</v>
      </c>
      <c r="C36" s="1049">
        <f>C11*C13*(1-C15*C16*C17*C18)-C19-C24-C30</f>
        <v>0</v>
      </c>
      <c r="D36" s="1049">
        <f t="shared" ref="D36:N36" si="3">D11*D13*(1-D15*D16*D17*D18)-D19-D24-D30</f>
        <v>0</v>
      </c>
      <c r="E36" s="1049">
        <f t="shared" si="3"/>
        <v>0</v>
      </c>
      <c r="F36" s="1049">
        <f t="shared" si="3"/>
        <v>0</v>
      </c>
      <c r="G36" s="1049">
        <f t="shared" si="3"/>
        <v>0</v>
      </c>
      <c r="H36" s="1049">
        <f>H11*H13*(1-H15*H16*H17*H18)-H19-H24-H30</f>
        <v>0</v>
      </c>
      <c r="I36" s="1049">
        <f>ROUND((I11*I13*(1-I15*I16*I17*I18)-I19-I24-I30),4)</f>
        <v>0</v>
      </c>
      <c r="J36" s="1049">
        <f t="shared" si="3"/>
        <v>0</v>
      </c>
      <c r="K36" s="1049">
        <f t="shared" si="3"/>
        <v>0</v>
      </c>
      <c r="L36" s="1049">
        <f t="shared" si="3"/>
        <v>0</v>
      </c>
      <c r="M36" s="1049">
        <f t="shared" si="3"/>
        <v>0</v>
      </c>
      <c r="N36" s="1049">
        <f t="shared" si="3"/>
        <v>0</v>
      </c>
    </row>
    <row r="37" spans="1:14" x14ac:dyDescent="0.25">
      <c r="A37" s="1021" t="s">
        <v>313</v>
      </c>
      <c r="B37" s="1022" t="s">
        <v>283</v>
      </c>
      <c r="C37" s="1049">
        <f t="shared" ref="C37:N37" si="4">C13*C10-C36</f>
        <v>0</v>
      </c>
      <c r="D37" s="1049">
        <f t="shared" si="4"/>
        <v>0</v>
      </c>
      <c r="E37" s="1049">
        <f t="shared" si="4"/>
        <v>0</v>
      </c>
      <c r="F37" s="1049">
        <f t="shared" si="4"/>
        <v>0</v>
      </c>
      <c r="G37" s="1049">
        <f t="shared" si="4"/>
        <v>0</v>
      </c>
      <c r="H37" s="1049">
        <f t="shared" si="4"/>
        <v>0</v>
      </c>
      <c r="I37" s="1049">
        <f>ROUND((I13*I10-I36),4)</f>
        <v>0</v>
      </c>
      <c r="J37" s="1049">
        <f t="shared" si="4"/>
        <v>0</v>
      </c>
      <c r="K37" s="1049">
        <f t="shared" si="4"/>
        <v>0</v>
      </c>
      <c r="L37" s="1049">
        <f t="shared" si="4"/>
        <v>0</v>
      </c>
      <c r="M37" s="1049">
        <f t="shared" si="4"/>
        <v>0</v>
      </c>
      <c r="N37" s="1049">
        <f t="shared" si="4"/>
        <v>0</v>
      </c>
    </row>
    <row r="38" spans="1:14" x14ac:dyDescent="0.25">
      <c r="A38" s="1050" t="s">
        <v>359</v>
      </c>
      <c r="B38" s="1051" t="s">
        <v>314</v>
      </c>
      <c r="C38" s="1052">
        <f t="shared" ref="C38:N38" si="5">ROUND(C37*C35,0)</f>
        <v>0</v>
      </c>
      <c r="D38" s="1052">
        <f t="shared" si="5"/>
        <v>0</v>
      </c>
      <c r="E38" s="1052">
        <f t="shared" si="5"/>
        <v>0</v>
      </c>
      <c r="F38" s="1052">
        <f t="shared" si="5"/>
        <v>0</v>
      </c>
      <c r="G38" s="1052">
        <f t="shared" si="5"/>
        <v>0</v>
      </c>
      <c r="H38" s="1052">
        <f t="shared" si="5"/>
        <v>0</v>
      </c>
      <c r="I38" s="1052">
        <f t="shared" si="5"/>
        <v>0</v>
      </c>
      <c r="J38" s="1052">
        <f t="shared" si="5"/>
        <v>0</v>
      </c>
      <c r="K38" s="1052">
        <f t="shared" si="5"/>
        <v>0</v>
      </c>
      <c r="L38" s="1052">
        <f t="shared" si="5"/>
        <v>0</v>
      </c>
      <c r="M38" s="1052">
        <f t="shared" si="5"/>
        <v>0</v>
      </c>
      <c r="N38" s="1052">
        <f t="shared" si="5"/>
        <v>0</v>
      </c>
    </row>
    <row r="39" spans="1:14" x14ac:dyDescent="0.25">
      <c r="A39" s="1043" t="s">
        <v>357</v>
      </c>
      <c r="B39" s="1044"/>
      <c r="C39" s="1045"/>
      <c r="D39" s="1045"/>
      <c r="E39" s="1045"/>
      <c r="F39" s="1045"/>
      <c r="G39" s="1045"/>
      <c r="H39" s="1020"/>
      <c r="I39" s="1045"/>
      <c r="J39" s="1046"/>
      <c r="K39" s="1045"/>
      <c r="L39" s="1045"/>
      <c r="M39" s="1045"/>
      <c r="N39" s="1045"/>
    </row>
    <row r="40" spans="1:14" x14ac:dyDescent="0.25">
      <c r="A40" s="1021" t="s">
        <v>307</v>
      </c>
      <c r="B40" s="1022" t="s">
        <v>308</v>
      </c>
      <c r="C40" s="1028"/>
      <c r="D40" s="1028"/>
      <c r="E40" s="1028"/>
      <c r="F40" s="1028"/>
      <c r="G40" s="1028"/>
      <c r="H40" s="1028"/>
      <c r="I40" s="1028"/>
      <c r="J40" s="1028"/>
      <c r="K40" s="1028"/>
      <c r="L40" s="1028"/>
      <c r="M40" s="1028"/>
      <c r="N40" s="1028"/>
    </row>
    <row r="41" spans="1:14" x14ac:dyDescent="0.25">
      <c r="A41" s="1047" t="s">
        <v>309</v>
      </c>
      <c r="B41" s="1048" t="s">
        <v>208</v>
      </c>
      <c r="C41" s="1047"/>
      <c r="D41" s="1047"/>
      <c r="E41" s="1047"/>
      <c r="F41" s="1047"/>
      <c r="G41" s="1047"/>
      <c r="H41" s="1047"/>
      <c r="I41" s="1047"/>
      <c r="J41" s="1047"/>
      <c r="K41" s="1047"/>
      <c r="L41" s="1047"/>
      <c r="M41" s="1047"/>
      <c r="N41" s="1047"/>
    </row>
    <row r="42" spans="1:14" x14ac:dyDescent="0.25">
      <c r="A42" s="1028" t="s">
        <v>310</v>
      </c>
      <c r="B42" s="1033" t="s">
        <v>308</v>
      </c>
      <c r="C42" s="1023">
        <f>C40*C41/100</f>
        <v>0</v>
      </c>
      <c r="D42" s="1023">
        <f>ROUND((D40*D41/100),3)</f>
        <v>0</v>
      </c>
      <c r="E42" s="1023">
        <f t="shared" ref="E42:N42" si="6">ROUND((E40*E41/100),3)</f>
        <v>0</v>
      </c>
      <c r="F42" s="1023">
        <f t="shared" si="6"/>
        <v>0</v>
      </c>
      <c r="G42" s="1023">
        <f t="shared" si="6"/>
        <v>0</v>
      </c>
      <c r="H42" s="1023">
        <f t="shared" si="6"/>
        <v>0</v>
      </c>
      <c r="I42" s="1023">
        <f t="shared" si="6"/>
        <v>0</v>
      </c>
      <c r="J42" s="1023">
        <f t="shared" si="6"/>
        <v>0</v>
      </c>
      <c r="K42" s="1023">
        <f t="shared" si="6"/>
        <v>0</v>
      </c>
      <c r="L42" s="1023">
        <f t="shared" si="6"/>
        <v>0</v>
      </c>
      <c r="M42" s="1023">
        <f t="shared" si="6"/>
        <v>0</v>
      </c>
      <c r="N42" s="1023">
        <f t="shared" si="6"/>
        <v>0</v>
      </c>
    </row>
    <row r="43" spans="1:14" x14ac:dyDescent="0.25">
      <c r="A43" s="1028" t="s">
        <v>311</v>
      </c>
      <c r="B43" s="1033" t="s">
        <v>308</v>
      </c>
      <c r="C43" s="1023">
        <f t="shared" ref="C43" si="7">C40-C42</f>
        <v>0</v>
      </c>
      <c r="D43" s="1023">
        <f>ROUND((D40-D42),3)</f>
        <v>0</v>
      </c>
      <c r="E43" s="1023">
        <f t="shared" ref="E43:N43" si="8">ROUND((E40-E42),3)</f>
        <v>0</v>
      </c>
      <c r="F43" s="1023">
        <f t="shared" si="8"/>
        <v>0</v>
      </c>
      <c r="G43" s="1023">
        <f t="shared" si="8"/>
        <v>0</v>
      </c>
      <c r="H43" s="1023">
        <f t="shared" si="8"/>
        <v>0</v>
      </c>
      <c r="I43" s="1023">
        <f t="shared" si="8"/>
        <v>0</v>
      </c>
      <c r="J43" s="1023">
        <f t="shared" si="8"/>
        <v>0</v>
      </c>
      <c r="K43" s="1023">
        <f t="shared" si="8"/>
        <v>0</v>
      </c>
      <c r="L43" s="1023">
        <f t="shared" si="8"/>
        <v>0</v>
      </c>
      <c r="M43" s="1023">
        <f t="shared" si="8"/>
        <v>0</v>
      </c>
      <c r="N43" s="1023">
        <f t="shared" si="8"/>
        <v>0</v>
      </c>
    </row>
    <row r="44" spans="1:14" x14ac:dyDescent="0.25">
      <c r="A44" s="1028" t="s">
        <v>315</v>
      </c>
      <c r="B44" s="1033" t="s">
        <v>283</v>
      </c>
      <c r="C44" s="1053">
        <f>C11*C13*(1-C15*C16*C17*C18)-C19-C24-C30</f>
        <v>0</v>
      </c>
      <c r="D44" s="1053">
        <f t="shared" ref="D44:N44" si="9">D11*D13*(1-D15*D16*D17*D18)-D19-D24-D30</f>
        <v>0</v>
      </c>
      <c r="E44" s="1053">
        <f t="shared" si="9"/>
        <v>0</v>
      </c>
      <c r="F44" s="1053">
        <f t="shared" si="9"/>
        <v>0</v>
      </c>
      <c r="G44" s="1053">
        <f t="shared" si="9"/>
        <v>0</v>
      </c>
      <c r="H44" s="1053">
        <f t="shared" si="9"/>
        <v>0</v>
      </c>
      <c r="I44" s="1053">
        <f>ROUND((I11*I13*(1-I15*I16*I17*I18)-I19-I24-I30),4)</f>
        <v>0</v>
      </c>
      <c r="J44" s="1053">
        <f t="shared" si="9"/>
        <v>0</v>
      </c>
      <c r="K44" s="1053">
        <f t="shared" si="9"/>
        <v>0</v>
      </c>
      <c r="L44" s="1053">
        <f t="shared" si="9"/>
        <v>0</v>
      </c>
      <c r="M44" s="1053">
        <f t="shared" si="9"/>
        <v>0</v>
      </c>
      <c r="N44" s="1053">
        <f t="shared" si="9"/>
        <v>0</v>
      </c>
    </row>
    <row r="45" spans="1:14" x14ac:dyDescent="0.25">
      <c r="A45" s="1021" t="s">
        <v>313</v>
      </c>
      <c r="B45" s="1022" t="s">
        <v>283</v>
      </c>
      <c r="C45" s="1049">
        <f t="shared" ref="C45:N45" si="10">C10*C13-C44</f>
        <v>0</v>
      </c>
      <c r="D45" s="1049">
        <f t="shared" si="10"/>
        <v>0</v>
      </c>
      <c r="E45" s="1049">
        <f t="shared" si="10"/>
        <v>0</v>
      </c>
      <c r="F45" s="1049">
        <f t="shared" si="10"/>
        <v>0</v>
      </c>
      <c r="G45" s="1049">
        <f t="shared" si="10"/>
        <v>0</v>
      </c>
      <c r="H45" s="1049">
        <f t="shared" si="10"/>
        <v>0</v>
      </c>
      <c r="I45" s="1049">
        <f>ROUND((I10*I13-I44),4)</f>
        <v>0</v>
      </c>
      <c r="J45" s="1049">
        <f t="shared" si="10"/>
        <v>0</v>
      </c>
      <c r="K45" s="1049">
        <f t="shared" si="10"/>
        <v>0</v>
      </c>
      <c r="L45" s="1049">
        <f t="shared" si="10"/>
        <v>0</v>
      </c>
      <c r="M45" s="1049">
        <f t="shared" si="10"/>
        <v>0</v>
      </c>
      <c r="N45" s="1049">
        <f t="shared" si="10"/>
        <v>0</v>
      </c>
    </row>
    <row r="46" spans="1:14" x14ac:dyDescent="0.25">
      <c r="A46" s="1050" t="s">
        <v>360</v>
      </c>
      <c r="B46" s="1051" t="s">
        <v>314</v>
      </c>
      <c r="C46" s="1052">
        <f>ROUND(C45*C43,0)</f>
        <v>0</v>
      </c>
      <c r="D46" s="1052">
        <f>ROUND(D45*D43,0)</f>
        <v>0</v>
      </c>
      <c r="E46" s="1052">
        <f>ROUND(E45*E43,0)</f>
        <v>0</v>
      </c>
      <c r="F46" s="1052">
        <f t="shared" ref="F46:N46" si="11">ROUND(F45*F43,0)</f>
        <v>0</v>
      </c>
      <c r="G46" s="1052">
        <f t="shared" si="11"/>
        <v>0</v>
      </c>
      <c r="H46" s="1052">
        <f t="shared" si="11"/>
        <v>0</v>
      </c>
      <c r="I46" s="1052">
        <f t="shared" si="11"/>
        <v>0</v>
      </c>
      <c r="J46" s="1052">
        <f t="shared" si="11"/>
        <v>0</v>
      </c>
      <c r="K46" s="1052">
        <f t="shared" si="11"/>
        <v>0</v>
      </c>
      <c r="L46" s="1052">
        <f t="shared" si="11"/>
        <v>0</v>
      </c>
      <c r="M46" s="1052">
        <f t="shared" si="11"/>
        <v>0</v>
      </c>
      <c r="N46" s="1052">
        <f t="shared" si="11"/>
        <v>0</v>
      </c>
    </row>
    <row r="47" spans="1:14" x14ac:dyDescent="0.25">
      <c r="A47" s="1043" t="s">
        <v>358</v>
      </c>
      <c r="B47" s="1044"/>
      <c r="C47" s="1045"/>
      <c r="D47" s="1045"/>
      <c r="E47" s="1045"/>
      <c r="F47" s="1045"/>
      <c r="G47" s="1045"/>
      <c r="H47" s="1020"/>
      <c r="I47" s="1045"/>
      <c r="J47" s="1046"/>
      <c r="K47" s="1045"/>
      <c r="L47" s="1045"/>
      <c r="M47" s="1045"/>
      <c r="N47" s="1045"/>
    </row>
    <row r="48" spans="1:14" x14ac:dyDescent="0.25">
      <c r="A48" s="1021" t="s">
        <v>307</v>
      </c>
      <c r="B48" s="1022" t="s">
        <v>308</v>
      </c>
      <c r="C48" s="1028"/>
      <c r="D48" s="1028"/>
      <c r="E48" s="1028"/>
      <c r="F48" s="1054"/>
      <c r="G48" s="1028"/>
      <c r="H48" s="1028"/>
      <c r="I48" s="1028"/>
      <c r="J48" s="1028"/>
      <c r="K48" s="1028"/>
      <c r="L48" s="1028"/>
      <c r="M48" s="1028"/>
      <c r="N48" s="1028"/>
    </row>
    <row r="49" spans="1:15" x14ac:dyDescent="0.25">
      <c r="A49" s="1047" t="s">
        <v>309</v>
      </c>
      <c r="B49" s="1048" t="s">
        <v>208</v>
      </c>
      <c r="C49" s="1047"/>
      <c r="D49" s="1047"/>
      <c r="E49" s="1047"/>
      <c r="F49" s="1047"/>
      <c r="G49" s="1047"/>
      <c r="H49" s="1047"/>
      <c r="I49" s="1047"/>
      <c r="J49" s="1047"/>
      <c r="K49" s="1047"/>
      <c r="L49" s="1047"/>
      <c r="M49" s="1047"/>
      <c r="N49" s="1047"/>
    </row>
    <row r="50" spans="1:15" x14ac:dyDescent="0.25">
      <c r="A50" s="1028" t="s">
        <v>310</v>
      </c>
      <c r="B50" s="1033" t="s">
        <v>308</v>
      </c>
      <c r="C50" s="1023">
        <f>C48*C49/100</f>
        <v>0</v>
      </c>
      <c r="D50" s="1023">
        <f>ROUND((D48*D49/100),3)</f>
        <v>0</v>
      </c>
      <c r="E50" s="1023">
        <f t="shared" ref="E50:H50" si="12">E48*E49/100</f>
        <v>0</v>
      </c>
      <c r="F50" s="1023">
        <f t="shared" si="12"/>
        <v>0</v>
      </c>
      <c r="G50" s="1023">
        <f t="shared" si="12"/>
        <v>0</v>
      </c>
      <c r="H50" s="1023">
        <f t="shared" si="12"/>
        <v>0</v>
      </c>
      <c r="I50" s="1023">
        <f>ROUND((I48*I49/100),3)</f>
        <v>0</v>
      </c>
      <c r="J50" s="1023">
        <f t="shared" ref="J50:N50" si="13">ROUND((J48*J49/100),3)</f>
        <v>0</v>
      </c>
      <c r="K50" s="1023">
        <f t="shared" si="13"/>
        <v>0</v>
      </c>
      <c r="L50" s="1023">
        <f t="shared" si="13"/>
        <v>0</v>
      </c>
      <c r="M50" s="1023">
        <f t="shared" si="13"/>
        <v>0</v>
      </c>
      <c r="N50" s="1023">
        <f t="shared" si="13"/>
        <v>0</v>
      </c>
    </row>
    <row r="51" spans="1:15" x14ac:dyDescent="0.25">
      <c r="A51" s="1028" t="s">
        <v>311</v>
      </c>
      <c r="B51" s="1033" t="s">
        <v>308</v>
      </c>
      <c r="C51" s="1023">
        <f t="shared" ref="C51:H51" si="14">C48-C50</f>
        <v>0</v>
      </c>
      <c r="D51" s="1023">
        <f>ROUND((D48-D50),3)</f>
        <v>0</v>
      </c>
      <c r="E51" s="1023">
        <f t="shared" si="14"/>
        <v>0</v>
      </c>
      <c r="F51" s="1023">
        <f t="shared" si="14"/>
        <v>0</v>
      </c>
      <c r="G51" s="1023">
        <f t="shared" si="14"/>
        <v>0</v>
      </c>
      <c r="H51" s="1023">
        <f t="shared" si="14"/>
        <v>0</v>
      </c>
      <c r="I51" s="1023">
        <f>ROUND((I48-I50),3)</f>
        <v>0</v>
      </c>
      <c r="J51" s="1023">
        <f t="shared" ref="J51:N51" si="15">ROUND((J48-J50),3)</f>
        <v>0</v>
      </c>
      <c r="K51" s="1023">
        <f t="shared" si="15"/>
        <v>0</v>
      </c>
      <c r="L51" s="1023">
        <f t="shared" si="15"/>
        <v>0</v>
      </c>
      <c r="M51" s="1023">
        <f t="shared" si="15"/>
        <v>0</v>
      </c>
      <c r="N51" s="1023">
        <f t="shared" si="15"/>
        <v>0</v>
      </c>
    </row>
    <row r="52" spans="1:15" x14ac:dyDescent="0.25">
      <c r="A52" s="1047" t="s">
        <v>316</v>
      </c>
      <c r="B52" s="1048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</row>
    <row r="53" spans="1:15" x14ac:dyDescent="0.25">
      <c r="A53" s="1021" t="s">
        <v>312</v>
      </c>
      <c r="B53" s="1022" t="s">
        <v>283</v>
      </c>
      <c r="C53" s="1049">
        <f>C11*C13*(1-C16*C52*C18)-C19-C24-C30</f>
        <v>0</v>
      </c>
      <c r="D53" s="1049">
        <f t="shared" ref="D53:N53" si="16">D11*D13*(1-D16*D52*D18)-D19-D24-D30</f>
        <v>0</v>
      </c>
      <c r="E53" s="1049">
        <f t="shared" si="16"/>
        <v>0</v>
      </c>
      <c r="F53" s="1049">
        <f t="shared" si="16"/>
        <v>0</v>
      </c>
      <c r="G53" s="1049">
        <f t="shared" si="16"/>
        <v>0</v>
      </c>
      <c r="H53" s="1049">
        <f t="shared" si="16"/>
        <v>0</v>
      </c>
      <c r="I53" s="1049">
        <f>ROUND((I11*I13*(1-I16*I52*I18)-I19-I24-I30),4)</f>
        <v>0</v>
      </c>
      <c r="J53" s="1049">
        <f t="shared" si="16"/>
        <v>0</v>
      </c>
      <c r="K53" s="1049">
        <f t="shared" si="16"/>
        <v>0</v>
      </c>
      <c r="L53" s="1049">
        <f t="shared" si="16"/>
        <v>0</v>
      </c>
      <c r="M53" s="1049">
        <f t="shared" si="16"/>
        <v>0</v>
      </c>
      <c r="N53" s="1049">
        <f t="shared" si="16"/>
        <v>0</v>
      </c>
    </row>
    <row r="54" spans="1:15" x14ac:dyDescent="0.25">
      <c r="A54" s="1021" t="s">
        <v>313</v>
      </c>
      <c r="B54" s="1022" t="s">
        <v>283</v>
      </c>
      <c r="C54" s="1049">
        <f t="shared" ref="C54:N54" si="17">C10*C13-C53</f>
        <v>0</v>
      </c>
      <c r="D54" s="1049">
        <f t="shared" si="17"/>
        <v>0</v>
      </c>
      <c r="E54" s="1049">
        <f t="shared" si="17"/>
        <v>0</v>
      </c>
      <c r="F54" s="1049">
        <f t="shared" si="17"/>
        <v>0</v>
      </c>
      <c r="G54" s="1049">
        <f t="shared" si="17"/>
        <v>0</v>
      </c>
      <c r="H54" s="1049">
        <f t="shared" si="17"/>
        <v>0</v>
      </c>
      <c r="I54" s="1049">
        <f>ROUND((I10*I13-I53),4)</f>
        <v>0</v>
      </c>
      <c r="J54" s="1049">
        <f t="shared" si="17"/>
        <v>0</v>
      </c>
      <c r="K54" s="1049">
        <f t="shared" si="17"/>
        <v>0</v>
      </c>
      <c r="L54" s="1049">
        <f t="shared" si="17"/>
        <v>0</v>
      </c>
      <c r="M54" s="1049">
        <f t="shared" si="17"/>
        <v>0</v>
      </c>
      <c r="N54" s="1049">
        <f t="shared" si="17"/>
        <v>0</v>
      </c>
    </row>
    <row r="55" spans="1:15" x14ac:dyDescent="0.25">
      <c r="A55" s="1050" t="s">
        <v>361</v>
      </c>
      <c r="B55" s="1051" t="s">
        <v>314</v>
      </c>
      <c r="C55" s="1052">
        <f t="shared" ref="C55:H55" si="18">ROUND(C54*C51,0)</f>
        <v>0</v>
      </c>
      <c r="D55" s="1052">
        <f t="shared" si="18"/>
        <v>0</v>
      </c>
      <c r="E55" s="1052">
        <f t="shared" si="18"/>
        <v>0</v>
      </c>
      <c r="F55" s="1052">
        <f t="shared" si="18"/>
        <v>0</v>
      </c>
      <c r="G55" s="1052">
        <f t="shared" si="18"/>
        <v>0</v>
      </c>
      <c r="H55" s="1052">
        <f t="shared" si="18"/>
        <v>0</v>
      </c>
      <c r="I55" s="1052">
        <f>ROUND(I54*I51,0)</f>
        <v>0</v>
      </c>
      <c r="J55" s="1052">
        <f t="shared" ref="J55" si="19">ROUND(J54*J51,0)</f>
        <v>0</v>
      </c>
      <c r="K55" s="1052">
        <f>ROUND(K54*K51,0)</f>
        <v>0</v>
      </c>
      <c r="L55" s="1052">
        <f>ROUND(L54*L51,0)</f>
        <v>0</v>
      </c>
      <c r="M55" s="1052">
        <f>ROUND(M54*M51,0)</f>
        <v>0</v>
      </c>
      <c r="N55" s="1052">
        <f>ROUND(N54*N51,0)</f>
        <v>0</v>
      </c>
    </row>
    <row r="56" spans="1:15" x14ac:dyDescent="0.25">
      <c r="A56" s="1056" t="s">
        <v>317</v>
      </c>
      <c r="B56" s="1057"/>
      <c r="C56" s="1058">
        <f>C38+C46+C55</f>
        <v>0</v>
      </c>
      <c r="D56" s="1058">
        <f t="shared" ref="D56:N56" si="20">D38+D46+D55</f>
        <v>0</v>
      </c>
      <c r="E56" s="1058">
        <f t="shared" si="20"/>
        <v>0</v>
      </c>
      <c r="F56" s="1058">
        <f t="shared" si="20"/>
        <v>0</v>
      </c>
      <c r="G56" s="1058">
        <f t="shared" si="20"/>
        <v>0</v>
      </c>
      <c r="H56" s="1058">
        <f t="shared" si="20"/>
        <v>0</v>
      </c>
      <c r="I56" s="1058">
        <f t="shared" si="20"/>
        <v>0</v>
      </c>
      <c r="J56" s="1058">
        <f t="shared" si="20"/>
        <v>0</v>
      </c>
      <c r="K56" s="1058">
        <f t="shared" si="20"/>
        <v>0</v>
      </c>
      <c r="L56" s="1058">
        <f t="shared" si="20"/>
        <v>0</v>
      </c>
      <c r="M56" s="1058">
        <f t="shared" si="20"/>
        <v>0</v>
      </c>
      <c r="N56" s="1058">
        <f t="shared" si="20"/>
        <v>0</v>
      </c>
      <c r="O56" s="1059"/>
    </row>
    <row r="57" spans="1:15" x14ac:dyDescent="0.25">
      <c r="A57" s="1016" t="s">
        <v>318</v>
      </c>
      <c r="C57" s="1016">
        <f t="shared" ref="C57:N57" si="21">C32+C40+C48</f>
        <v>0</v>
      </c>
      <c r="D57" s="1016">
        <f t="shared" si="21"/>
        <v>0</v>
      </c>
      <c r="E57" s="1016">
        <f t="shared" si="21"/>
        <v>0</v>
      </c>
      <c r="F57" s="1016">
        <f t="shared" si="21"/>
        <v>0</v>
      </c>
      <c r="G57" s="1016">
        <f t="shared" si="21"/>
        <v>0</v>
      </c>
      <c r="H57" s="1016">
        <f t="shared" si="21"/>
        <v>0</v>
      </c>
      <c r="I57" s="1016">
        <f t="shared" si="21"/>
        <v>0</v>
      </c>
      <c r="J57" s="1016">
        <f t="shared" si="21"/>
        <v>0</v>
      </c>
      <c r="K57" s="1016">
        <f t="shared" si="21"/>
        <v>0</v>
      </c>
      <c r="L57" s="1016">
        <f t="shared" si="21"/>
        <v>0</v>
      </c>
      <c r="M57" s="1016">
        <f t="shared" si="21"/>
        <v>0</v>
      </c>
      <c r="N57" s="1016">
        <f t="shared" si="21"/>
        <v>0</v>
      </c>
    </row>
    <row r="58" spans="1:15" x14ac:dyDescent="0.25">
      <c r="A58" s="1016" t="s">
        <v>356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0"/>
      <c r="M58" s="1060"/>
      <c r="N58" s="1060"/>
      <c r="O58" s="1059"/>
    </row>
    <row r="59" spans="1:15" x14ac:dyDescent="0.25">
      <c r="A59" s="1016" t="s">
        <v>357</v>
      </c>
      <c r="C59" s="1060"/>
      <c r="D59" s="1060"/>
      <c r="E59" s="1060"/>
      <c r="F59" s="1060"/>
      <c r="G59" s="1060"/>
      <c r="H59" s="1060"/>
      <c r="I59" s="1060"/>
      <c r="J59" s="1060"/>
      <c r="K59" s="1060"/>
      <c r="L59" s="1060"/>
      <c r="M59" s="1060"/>
      <c r="N59" s="1060"/>
    </row>
    <row r="60" spans="1:15" x14ac:dyDescent="0.25">
      <c r="A60" s="1016" t="s">
        <v>358</v>
      </c>
      <c r="C60" s="1060"/>
      <c r="D60" s="1060"/>
      <c r="E60" s="1060"/>
      <c r="F60" s="1060"/>
      <c r="G60" s="1060"/>
      <c r="H60" s="1060"/>
      <c r="I60" s="1060"/>
      <c r="J60" s="1060"/>
      <c r="K60" s="1060"/>
      <c r="L60" s="1060"/>
      <c r="M60" s="1060"/>
      <c r="N60" s="1060"/>
    </row>
    <row r="61" spans="1:15" x14ac:dyDescent="0.25">
      <c r="A61" s="1061" t="s">
        <v>319</v>
      </c>
      <c r="B61" s="1061"/>
      <c r="C61" s="1062">
        <f>C58+C59+C60</f>
        <v>0</v>
      </c>
      <c r="D61" s="1062">
        <f>SUM(D58:D60)</f>
        <v>0</v>
      </c>
      <c r="E61" s="1062">
        <f t="shared" ref="E61:J61" si="22">E58+E59+E60</f>
        <v>0</v>
      </c>
      <c r="F61" s="1062">
        <f t="shared" si="22"/>
        <v>0</v>
      </c>
      <c r="G61" s="1062">
        <f t="shared" si="22"/>
        <v>0</v>
      </c>
      <c r="H61" s="1062">
        <f t="shared" si="22"/>
        <v>0</v>
      </c>
      <c r="I61" s="1062">
        <f t="shared" si="22"/>
        <v>0</v>
      </c>
      <c r="J61" s="1062">
        <f t="shared" si="22"/>
        <v>0</v>
      </c>
      <c r="K61" s="1062">
        <f>K58+K59+K60</f>
        <v>0</v>
      </c>
      <c r="L61" s="1062">
        <f t="shared" ref="L61:N61" si="23">L58+L59+L60</f>
        <v>0</v>
      </c>
      <c r="M61" s="1062">
        <f t="shared" si="23"/>
        <v>0</v>
      </c>
      <c r="N61" s="1062">
        <f t="shared" si="23"/>
        <v>0</v>
      </c>
    </row>
    <row r="62" spans="1:15" x14ac:dyDescent="0.25">
      <c r="A62" s="1016" t="s">
        <v>356</v>
      </c>
      <c r="C62" s="1060">
        <f t="shared" ref="C62:M62" si="24">C38-C58</f>
        <v>0</v>
      </c>
      <c r="D62" s="1060">
        <f t="shared" si="24"/>
        <v>0</v>
      </c>
      <c r="E62" s="1060">
        <f t="shared" si="24"/>
        <v>0</v>
      </c>
      <c r="F62" s="1060">
        <f t="shared" si="24"/>
        <v>0</v>
      </c>
      <c r="G62" s="1060">
        <f t="shared" si="24"/>
        <v>0</v>
      </c>
      <c r="H62" s="1060">
        <f t="shared" si="24"/>
        <v>0</v>
      </c>
      <c r="I62" s="1060">
        <f t="shared" si="24"/>
        <v>0</v>
      </c>
      <c r="J62" s="1060">
        <f t="shared" si="24"/>
        <v>0</v>
      </c>
      <c r="K62" s="1060">
        <f t="shared" si="24"/>
        <v>0</v>
      </c>
      <c r="L62" s="1060">
        <f t="shared" si="24"/>
        <v>0</v>
      </c>
      <c r="M62" s="1060">
        <f t="shared" si="24"/>
        <v>0</v>
      </c>
      <c r="N62" s="1060"/>
    </row>
    <row r="63" spans="1:15" x14ac:dyDescent="0.25">
      <c r="A63" s="1016" t="s">
        <v>357</v>
      </c>
      <c r="C63" s="1060">
        <f t="shared" ref="C63:M63" si="25">C46-C59</f>
        <v>0</v>
      </c>
      <c r="D63" s="1060">
        <f t="shared" si="25"/>
        <v>0</v>
      </c>
      <c r="E63" s="1060">
        <f t="shared" si="25"/>
        <v>0</v>
      </c>
      <c r="F63" s="1060">
        <f t="shared" si="25"/>
        <v>0</v>
      </c>
      <c r="G63" s="1060">
        <f t="shared" si="25"/>
        <v>0</v>
      </c>
      <c r="H63" s="1060">
        <f t="shared" si="25"/>
        <v>0</v>
      </c>
      <c r="I63" s="1060">
        <f t="shared" si="25"/>
        <v>0</v>
      </c>
      <c r="J63" s="1060">
        <f t="shared" si="25"/>
        <v>0</v>
      </c>
      <c r="K63" s="1060">
        <f t="shared" si="25"/>
        <v>0</v>
      </c>
      <c r="L63" s="1060">
        <f t="shared" si="25"/>
        <v>0</v>
      </c>
      <c r="M63" s="1060">
        <f t="shared" si="25"/>
        <v>0</v>
      </c>
      <c r="N63" s="1060"/>
    </row>
    <row r="64" spans="1:15" x14ac:dyDescent="0.25">
      <c r="A64" s="1016" t="s">
        <v>358</v>
      </c>
      <c r="C64" s="1060">
        <f t="shared" ref="C64:M64" si="26">C55-C60</f>
        <v>0</v>
      </c>
      <c r="D64" s="1060">
        <f t="shared" si="26"/>
        <v>0</v>
      </c>
      <c r="E64" s="1060">
        <f t="shared" si="26"/>
        <v>0</v>
      </c>
      <c r="F64" s="1060">
        <f t="shared" si="26"/>
        <v>0</v>
      </c>
      <c r="G64" s="1060">
        <f t="shared" si="26"/>
        <v>0</v>
      </c>
      <c r="H64" s="1060">
        <f t="shared" si="26"/>
        <v>0</v>
      </c>
      <c r="I64" s="1060">
        <f t="shared" si="26"/>
        <v>0</v>
      </c>
      <c r="J64" s="1060">
        <f t="shared" si="26"/>
        <v>0</v>
      </c>
      <c r="K64" s="1060">
        <f t="shared" si="26"/>
        <v>0</v>
      </c>
      <c r="L64" s="1060">
        <f t="shared" si="26"/>
        <v>0</v>
      </c>
      <c r="M64" s="1060">
        <f t="shared" si="26"/>
        <v>0</v>
      </c>
      <c r="N64" s="1060"/>
    </row>
    <row r="65" spans="1:14" x14ac:dyDescent="0.25">
      <c r="A65" s="1061" t="s">
        <v>320</v>
      </c>
      <c r="B65" s="1061"/>
      <c r="C65" s="1062">
        <f t="shared" ref="C65:N65" si="27">C62+C63+C64</f>
        <v>0</v>
      </c>
      <c r="D65" s="1062">
        <f t="shared" si="27"/>
        <v>0</v>
      </c>
      <c r="E65" s="1062">
        <f t="shared" si="27"/>
        <v>0</v>
      </c>
      <c r="F65" s="1062">
        <f t="shared" si="27"/>
        <v>0</v>
      </c>
      <c r="G65" s="1062">
        <f t="shared" si="27"/>
        <v>0</v>
      </c>
      <c r="H65" s="1062">
        <f t="shared" si="27"/>
        <v>0</v>
      </c>
      <c r="I65" s="1062">
        <f t="shared" si="27"/>
        <v>0</v>
      </c>
      <c r="J65" s="1062">
        <f t="shared" si="27"/>
        <v>0</v>
      </c>
      <c r="K65" s="1062">
        <f t="shared" si="27"/>
        <v>0</v>
      </c>
      <c r="L65" s="1062">
        <f t="shared" si="27"/>
        <v>0</v>
      </c>
      <c r="M65" s="1062">
        <f t="shared" si="27"/>
        <v>0</v>
      </c>
      <c r="N65" s="1062">
        <f t="shared" si="27"/>
        <v>0</v>
      </c>
    </row>
    <row r="66" spans="1:14" x14ac:dyDescent="0.25">
      <c r="A66" s="1016" t="s">
        <v>356</v>
      </c>
      <c r="C66" s="1060"/>
      <c r="D66" s="1060"/>
      <c r="E66" s="1060"/>
      <c r="G66" s="1060"/>
      <c r="H66" s="1060"/>
      <c r="I66" s="1060"/>
      <c r="J66" s="1060"/>
      <c r="K66" s="1060"/>
      <c r="L66" s="1060"/>
      <c r="M66" s="1060"/>
      <c r="N66" s="1060"/>
    </row>
    <row r="67" spans="1:14" x14ac:dyDescent="0.25">
      <c r="A67" s="1016" t="s">
        <v>357</v>
      </c>
      <c r="C67" s="1060"/>
      <c r="D67" s="1060"/>
      <c r="E67" s="1060"/>
      <c r="G67" s="1060"/>
      <c r="H67" s="1060"/>
      <c r="I67" s="1060"/>
      <c r="J67" s="1060"/>
      <c r="K67" s="1060"/>
      <c r="L67" s="1060"/>
      <c r="M67" s="1060"/>
      <c r="N67" s="1060"/>
    </row>
    <row r="68" spans="1:14" x14ac:dyDescent="0.25">
      <c r="A68" s="1016" t="s">
        <v>358</v>
      </c>
      <c r="C68" s="1060"/>
      <c r="D68" s="1060"/>
      <c r="E68" s="1060"/>
      <c r="G68" s="1060"/>
      <c r="H68" s="1060"/>
      <c r="I68" s="1060"/>
      <c r="J68" s="1060"/>
      <c r="K68" s="1060"/>
      <c r="L68" s="1060"/>
      <c r="M68" s="1060"/>
      <c r="N68" s="1060"/>
    </row>
    <row r="69" spans="1:14" x14ac:dyDescent="0.25">
      <c r="A69" s="1061" t="s">
        <v>319</v>
      </c>
      <c r="B69" s="1061"/>
      <c r="C69" s="1062"/>
      <c r="D69" s="1062"/>
      <c r="E69" s="1062">
        <f>SUM(E66:E68)</f>
        <v>0</v>
      </c>
      <c r="F69" s="1061"/>
      <c r="G69" s="1062"/>
      <c r="H69" s="1062"/>
      <c r="I69" s="1062"/>
      <c r="J69" s="1062"/>
      <c r="K69" s="1062"/>
      <c r="L69" s="1062"/>
      <c r="M69" s="1062"/>
      <c r="N69" s="1062"/>
    </row>
    <row r="70" spans="1:14" x14ac:dyDescent="0.25">
      <c r="A70" s="1016" t="s">
        <v>356</v>
      </c>
      <c r="C70" s="1060"/>
      <c r="E70" s="1060">
        <f>E38-E66</f>
        <v>0</v>
      </c>
      <c r="G70" s="1060"/>
      <c r="H70" s="1060"/>
      <c r="I70" s="1060"/>
      <c r="J70" s="1060"/>
      <c r="K70" s="1060"/>
      <c r="L70" s="1060"/>
      <c r="M70" s="1060"/>
      <c r="N70" s="1060"/>
    </row>
    <row r="71" spans="1:14" x14ac:dyDescent="0.25">
      <c r="A71" s="1016" t="s">
        <v>357</v>
      </c>
      <c r="E71" s="1060">
        <f>E46-E67</f>
        <v>0</v>
      </c>
    </row>
    <row r="72" spans="1:14" x14ac:dyDescent="0.25">
      <c r="A72" s="1016" t="s">
        <v>358</v>
      </c>
      <c r="E72" s="1060">
        <f>E55-E68</f>
        <v>0</v>
      </c>
    </row>
    <row r="73" spans="1:14" x14ac:dyDescent="0.25">
      <c r="A73" s="1061" t="s">
        <v>320</v>
      </c>
      <c r="B73" s="1061"/>
      <c r="C73" s="1061"/>
      <c r="D73" s="1061"/>
      <c r="E73" s="1062">
        <f>E70+E71+E72</f>
        <v>0</v>
      </c>
      <c r="F73" s="1061"/>
    </row>
    <row r="74" spans="1:14" x14ac:dyDescent="0.25">
      <c r="C74" s="1016" t="e">
        <f t="shared" ref="C74:M74" si="28">C56/C57</f>
        <v>#DIV/0!</v>
      </c>
      <c r="D74" s="1016" t="e">
        <f t="shared" si="28"/>
        <v>#DIV/0!</v>
      </c>
      <c r="E74" s="1016" t="e">
        <f t="shared" si="28"/>
        <v>#DIV/0!</v>
      </c>
      <c r="F74" s="1016" t="e">
        <f t="shared" si="28"/>
        <v>#DIV/0!</v>
      </c>
      <c r="G74" s="1016" t="e">
        <f t="shared" si="28"/>
        <v>#DIV/0!</v>
      </c>
      <c r="H74" s="1016" t="e">
        <f t="shared" si="28"/>
        <v>#DIV/0!</v>
      </c>
      <c r="I74" s="1016" t="e">
        <f t="shared" si="28"/>
        <v>#DIV/0!</v>
      </c>
      <c r="J74" s="1016" t="e">
        <f t="shared" si="28"/>
        <v>#DIV/0!</v>
      </c>
      <c r="K74" s="1016" t="e">
        <f t="shared" si="28"/>
        <v>#DIV/0!</v>
      </c>
      <c r="L74" s="1016" t="e">
        <f t="shared" si="28"/>
        <v>#DIV/0!</v>
      </c>
      <c r="M74" s="1016" t="e">
        <f t="shared" si="28"/>
        <v>#DIV/0!</v>
      </c>
      <c r="N74" s="1016" t="e">
        <f>N56/N57</f>
        <v>#DIV/0!</v>
      </c>
    </row>
    <row r="75" spans="1:14" x14ac:dyDescent="0.25">
      <c r="E75" s="1060"/>
    </row>
    <row r="76" spans="1:14" x14ac:dyDescent="0.25">
      <c r="E76" s="1060"/>
    </row>
    <row r="77" spans="1:14" x14ac:dyDescent="0.25">
      <c r="E77" s="1060"/>
    </row>
    <row r="78" spans="1:14" x14ac:dyDescent="0.25">
      <c r="E78" s="1060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topLeftCell="A49" zoomScale="85" zoomScaleNormal="85" zoomScaleSheetLayoutView="85" workbookViewId="0">
      <selection activeCell="A31" sqref="A31:A55"/>
    </sheetView>
  </sheetViews>
  <sheetFormatPr defaultColWidth="9.140625" defaultRowHeight="14.25" x14ac:dyDescent="0.25"/>
  <cols>
    <col min="1" max="1" width="57" style="1016" customWidth="1"/>
    <col min="2" max="2" width="10.85546875" style="1016" customWidth="1"/>
    <col min="3" max="3" width="17.7109375" style="1016" customWidth="1"/>
    <col min="4" max="4" width="15.85546875" style="1016" customWidth="1"/>
    <col min="5" max="5" width="16.85546875" style="1016" customWidth="1"/>
    <col min="6" max="6" width="19.5703125" style="1016" customWidth="1"/>
    <col min="7" max="7" width="17.140625" style="1016" customWidth="1"/>
    <col min="8" max="8" width="18.28515625" style="1016" customWidth="1"/>
    <col min="9" max="10" width="15.7109375" style="1016" bestFit="1" customWidth="1"/>
    <col min="11" max="11" width="16.140625" style="1016" customWidth="1"/>
    <col min="12" max="12" width="16.28515625" style="1016" customWidth="1"/>
    <col min="13" max="14" width="19.28515625" style="1016" customWidth="1"/>
    <col min="15" max="15" width="19.5703125" style="1016" bestFit="1" customWidth="1"/>
    <col min="16" max="16384" width="9.140625" style="1016"/>
  </cols>
  <sheetData>
    <row r="1" spans="1:14" x14ac:dyDescent="0.25">
      <c r="A1" s="1016" t="s">
        <v>355</v>
      </c>
    </row>
    <row r="3" spans="1:14" x14ac:dyDescent="0.25">
      <c r="A3" s="1017" t="s">
        <v>265</v>
      </c>
    </row>
    <row r="5" spans="1:14" x14ac:dyDescent="0.25">
      <c r="A5" s="1018">
        <v>2022</v>
      </c>
      <c r="B5" s="1018" t="s">
        <v>144</v>
      </c>
      <c r="C5" s="1018" t="s">
        <v>266</v>
      </c>
      <c r="D5" s="1018" t="s">
        <v>83</v>
      </c>
      <c r="E5" s="1018" t="s">
        <v>267</v>
      </c>
      <c r="F5" s="1018" t="s">
        <v>84</v>
      </c>
      <c r="G5" s="1018" t="s">
        <v>268</v>
      </c>
      <c r="H5" s="1018" t="s">
        <v>269</v>
      </c>
      <c r="I5" s="1018" t="s">
        <v>270</v>
      </c>
      <c r="J5" s="1018" t="s">
        <v>85</v>
      </c>
      <c r="K5" s="1018" t="s">
        <v>271</v>
      </c>
      <c r="L5" s="1018" t="s">
        <v>272</v>
      </c>
      <c r="M5" s="1018" t="s">
        <v>273</v>
      </c>
      <c r="N5" s="1018" t="s">
        <v>274</v>
      </c>
    </row>
    <row r="6" spans="1:14" x14ac:dyDescent="0.25">
      <c r="A6" s="1019" t="s">
        <v>275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</row>
    <row r="7" spans="1:14" x14ac:dyDescent="0.25">
      <c r="A7" s="1021" t="s">
        <v>276</v>
      </c>
      <c r="B7" s="1022" t="s">
        <v>277</v>
      </c>
      <c r="C7" s="1023"/>
      <c r="D7" s="1023"/>
      <c r="E7" s="1023"/>
      <c r="F7" s="1023"/>
      <c r="G7" s="1023"/>
      <c r="H7" s="1023"/>
      <c r="I7" s="1023"/>
      <c r="J7" s="1023"/>
      <c r="K7" s="1023"/>
      <c r="L7" s="1023"/>
      <c r="M7" s="1023"/>
      <c r="N7" s="1023"/>
    </row>
    <row r="8" spans="1:14" x14ac:dyDescent="0.25">
      <c r="A8" s="1021" t="s">
        <v>278</v>
      </c>
      <c r="B8" s="1022" t="s">
        <v>279</v>
      </c>
      <c r="C8" s="1024"/>
      <c r="D8" s="1024"/>
      <c r="E8" s="1024"/>
      <c r="F8" s="1024"/>
      <c r="G8" s="1024"/>
      <c r="H8" s="1024"/>
      <c r="I8" s="1024"/>
      <c r="J8" s="1024"/>
      <c r="K8" s="1024"/>
      <c r="L8" s="1025"/>
      <c r="M8" s="1024"/>
      <c r="N8" s="1024"/>
    </row>
    <row r="9" spans="1:14" x14ac:dyDescent="0.25">
      <c r="A9" s="1026" t="s">
        <v>280</v>
      </c>
      <c r="B9" s="1022" t="s">
        <v>281</v>
      </c>
      <c r="C9" s="1027"/>
      <c r="D9" s="1027"/>
      <c r="E9" s="1063"/>
      <c r="F9" s="1027"/>
      <c r="G9" s="1064"/>
      <c r="H9" s="1063"/>
      <c r="I9" s="1063"/>
      <c r="J9" s="1063"/>
      <c r="K9" s="1063"/>
      <c r="L9" s="1063"/>
      <c r="M9" s="1065"/>
      <c r="N9" s="1063"/>
    </row>
    <row r="10" spans="1:14" x14ac:dyDescent="0.25">
      <c r="A10" s="1032" t="s">
        <v>282</v>
      </c>
      <c r="B10" s="1033" t="s">
        <v>283</v>
      </c>
      <c r="C10" s="1028"/>
      <c r="D10" s="1028"/>
      <c r="E10" s="1028"/>
      <c r="F10" s="1028"/>
      <c r="G10" s="1028"/>
      <c r="H10" s="1028"/>
      <c r="I10" s="1028"/>
      <c r="J10" s="1028"/>
      <c r="K10" s="1028"/>
      <c r="L10" s="1028"/>
      <c r="M10" s="1028"/>
      <c r="N10" s="1028"/>
    </row>
    <row r="11" spans="1:14" x14ac:dyDescent="0.25">
      <c r="A11" s="1034" t="s">
        <v>284</v>
      </c>
      <c r="B11" s="1035" t="s">
        <v>283</v>
      </c>
      <c r="C11" s="1036"/>
      <c r="D11" s="1036"/>
      <c r="E11" s="1036"/>
      <c r="F11" s="1036"/>
      <c r="G11" s="1036"/>
      <c r="H11" s="1036"/>
      <c r="I11" s="1036"/>
      <c r="J11" s="1036"/>
      <c r="K11" s="1036"/>
      <c r="L11" s="1036"/>
      <c r="M11" s="1036"/>
      <c r="N11" s="1036"/>
    </row>
    <row r="12" spans="1:14" x14ac:dyDescent="0.25">
      <c r="A12" s="1026" t="s">
        <v>285</v>
      </c>
      <c r="B12" s="1022" t="s">
        <v>286</v>
      </c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</row>
    <row r="13" spans="1:14" x14ac:dyDescent="0.25">
      <c r="A13" s="1034" t="s">
        <v>287</v>
      </c>
      <c r="B13" s="1035" t="s">
        <v>283</v>
      </c>
      <c r="C13" s="1037"/>
      <c r="D13" s="1037"/>
      <c r="E13" s="1037"/>
      <c r="F13" s="1037"/>
      <c r="G13" s="1037"/>
      <c r="H13" s="1037"/>
      <c r="I13" s="1037"/>
      <c r="J13" s="1037"/>
      <c r="K13" s="1037"/>
      <c r="L13" s="1037"/>
      <c r="M13" s="1038"/>
      <c r="N13" s="1038"/>
    </row>
    <row r="14" spans="1:14" ht="15" customHeight="1" x14ac:dyDescent="0.25">
      <c r="A14" s="1039" t="s">
        <v>288</v>
      </c>
      <c r="B14" s="1035" t="s">
        <v>289</v>
      </c>
      <c r="C14" s="1038"/>
      <c r="D14" s="1038"/>
      <c r="E14" s="1038"/>
      <c r="F14" s="1038"/>
      <c r="G14" s="1038"/>
      <c r="H14" s="1038"/>
      <c r="I14" s="1038"/>
      <c r="J14" s="1038"/>
      <c r="K14" s="1038"/>
      <c r="L14" s="1038"/>
      <c r="M14" s="1038"/>
      <c r="N14" s="1038"/>
    </row>
    <row r="15" spans="1:14" hidden="1" x14ac:dyDescent="0.25">
      <c r="A15" s="1026" t="s">
        <v>290</v>
      </c>
      <c r="B15" s="1022" t="s">
        <v>289</v>
      </c>
      <c r="C15" s="1021"/>
      <c r="D15" s="1021"/>
      <c r="E15" s="1021"/>
      <c r="F15" s="1021"/>
      <c r="G15" s="1021"/>
      <c r="H15" s="1021"/>
      <c r="I15" s="1021"/>
      <c r="J15" s="1021"/>
      <c r="K15" s="1021"/>
      <c r="L15" s="1021"/>
      <c r="M15" s="1021"/>
      <c r="N15" s="1021"/>
    </row>
    <row r="16" spans="1:14" hidden="1" x14ac:dyDescent="0.25">
      <c r="A16" s="1032" t="s">
        <v>291</v>
      </c>
      <c r="B16" s="1033" t="s">
        <v>289</v>
      </c>
      <c r="C16" s="1028"/>
      <c r="D16" s="1028"/>
      <c r="E16" s="1028"/>
      <c r="F16" s="1028"/>
      <c r="G16" s="1028"/>
      <c r="H16" s="1028"/>
      <c r="I16" s="1028"/>
      <c r="J16" s="1028"/>
      <c r="K16" s="1028"/>
      <c r="L16" s="1028"/>
      <c r="M16" s="1028"/>
      <c r="N16" s="1028"/>
    </row>
    <row r="17" spans="1:14" hidden="1" x14ac:dyDescent="0.25">
      <c r="A17" s="1032" t="s">
        <v>292</v>
      </c>
      <c r="B17" s="1033" t="s">
        <v>289</v>
      </c>
      <c r="C17" s="1028"/>
      <c r="D17" s="1028"/>
      <c r="E17" s="1028"/>
      <c r="F17" s="1028"/>
      <c r="G17" s="1028"/>
      <c r="H17" s="1028"/>
      <c r="I17" s="1028"/>
      <c r="J17" s="1028"/>
      <c r="K17" s="1028"/>
      <c r="L17" s="1028"/>
      <c r="M17" s="1028"/>
      <c r="N17" s="1028"/>
    </row>
    <row r="18" spans="1:14" hidden="1" x14ac:dyDescent="0.25">
      <c r="A18" s="1028" t="s">
        <v>293</v>
      </c>
      <c r="B18" s="1033" t="s">
        <v>289</v>
      </c>
      <c r="C18" s="1028"/>
      <c r="D18" s="1028"/>
      <c r="E18" s="1028"/>
      <c r="F18" s="1028"/>
      <c r="G18" s="1028"/>
      <c r="H18" s="1028"/>
      <c r="I18" s="1028"/>
      <c r="J18" s="1028"/>
      <c r="K18" s="1028"/>
      <c r="L18" s="1028"/>
      <c r="M18" s="1028"/>
      <c r="N18" s="1028"/>
    </row>
    <row r="19" spans="1:14" hidden="1" x14ac:dyDescent="0.25">
      <c r="A19" s="1028" t="s">
        <v>294</v>
      </c>
      <c r="B19" s="1033" t="s">
        <v>295</v>
      </c>
      <c r="C19" s="1028"/>
      <c r="D19" s="1028"/>
      <c r="E19" s="1028"/>
      <c r="F19" s="1028"/>
      <c r="G19" s="1028"/>
      <c r="H19" s="1028"/>
      <c r="I19" s="1028"/>
      <c r="J19" s="1028"/>
      <c r="K19" s="1028"/>
      <c r="L19" s="1028"/>
      <c r="M19" s="1028"/>
      <c r="N19" s="1028"/>
    </row>
    <row r="20" spans="1:14" hidden="1" x14ac:dyDescent="0.25">
      <c r="A20" s="1028" t="s">
        <v>296</v>
      </c>
      <c r="B20" s="1033" t="s">
        <v>295</v>
      </c>
      <c r="C20" s="1028"/>
      <c r="D20" s="1028"/>
      <c r="E20" s="1028"/>
      <c r="F20" s="1028"/>
      <c r="G20" s="1028"/>
      <c r="H20" s="1028"/>
      <c r="I20" s="1028"/>
      <c r="J20" s="1028"/>
      <c r="K20" s="1028"/>
      <c r="L20" s="1028"/>
      <c r="M20" s="1028"/>
      <c r="N20" s="1028"/>
    </row>
    <row r="21" spans="1:14" hidden="1" x14ac:dyDescent="0.25">
      <c r="A21" s="1021" t="s">
        <v>297</v>
      </c>
      <c r="B21" s="1022" t="s">
        <v>295</v>
      </c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</row>
    <row r="22" spans="1:14" ht="16.5" customHeight="1" x14ac:dyDescent="0.25">
      <c r="A22" s="1040" t="s">
        <v>298</v>
      </c>
      <c r="B22" s="1035" t="s">
        <v>289</v>
      </c>
      <c r="C22" s="1038"/>
      <c r="D22" s="1038"/>
      <c r="E22" s="1038"/>
      <c r="F22" s="1038"/>
      <c r="G22" s="1038"/>
      <c r="H22" s="1038"/>
      <c r="I22" s="1038"/>
      <c r="J22" s="1038"/>
      <c r="K22" s="1038"/>
      <c r="L22" s="1038"/>
      <c r="M22" s="1038"/>
      <c r="N22" s="1038"/>
    </row>
    <row r="23" spans="1:14" ht="17.25" customHeight="1" x14ac:dyDescent="0.25">
      <c r="A23" s="1040" t="s">
        <v>299</v>
      </c>
      <c r="B23" s="1035" t="s">
        <v>289</v>
      </c>
      <c r="C23" s="1038"/>
      <c r="D23" s="1038"/>
      <c r="E23" s="1038"/>
      <c r="F23" s="1038"/>
      <c r="G23" s="1038"/>
      <c r="H23" s="1038"/>
      <c r="I23" s="1038"/>
      <c r="J23" s="1038"/>
      <c r="K23" s="1038"/>
      <c r="L23" s="1038"/>
      <c r="M23" s="1038"/>
      <c r="N23" s="1038"/>
    </row>
    <row r="24" spans="1:14" x14ac:dyDescent="0.25">
      <c r="A24" s="1040" t="s">
        <v>300</v>
      </c>
      <c r="B24" s="1041" t="s">
        <v>295</v>
      </c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</row>
    <row r="25" spans="1:14" ht="2.25" customHeight="1" x14ac:dyDescent="0.25">
      <c r="A25" s="1021" t="s">
        <v>301</v>
      </c>
      <c r="B25" s="1022" t="s">
        <v>289</v>
      </c>
      <c r="C25" s="1021"/>
      <c r="D25" s="1021"/>
      <c r="E25" s="1021"/>
      <c r="F25" s="1021"/>
      <c r="G25" s="1021"/>
      <c r="H25" s="1021"/>
      <c r="I25" s="1021"/>
      <c r="J25" s="1021"/>
      <c r="K25" s="1021"/>
      <c r="L25" s="1021"/>
      <c r="M25" s="1021"/>
      <c r="N25" s="1021"/>
    </row>
    <row r="26" spans="1:14" ht="13.5" customHeight="1" x14ac:dyDescent="0.25">
      <c r="A26" s="1021" t="s">
        <v>302</v>
      </c>
      <c r="B26" s="1022" t="s">
        <v>289</v>
      </c>
      <c r="C26" s="1021"/>
      <c r="D26" s="1021"/>
      <c r="E26" s="1021"/>
      <c r="F26" s="1021"/>
      <c r="G26" s="1021"/>
      <c r="H26" s="1021"/>
      <c r="I26" s="1021"/>
      <c r="J26" s="1021"/>
      <c r="K26" s="1021"/>
      <c r="L26" s="1021"/>
      <c r="M26" s="1021"/>
      <c r="N26" s="1021"/>
    </row>
    <row r="27" spans="1:14" x14ac:dyDescent="0.25">
      <c r="A27" s="1021" t="s">
        <v>303</v>
      </c>
      <c r="B27" s="1022" t="s">
        <v>289</v>
      </c>
      <c r="C27" s="1021"/>
      <c r="D27" s="1021"/>
      <c r="E27" s="1021"/>
      <c r="F27" s="1021"/>
      <c r="G27" s="1042"/>
      <c r="H27" s="1021"/>
      <c r="I27" s="1021"/>
      <c r="J27" s="1021"/>
      <c r="K27" s="1021"/>
      <c r="L27" s="1021"/>
      <c r="M27" s="1021"/>
      <c r="N27" s="1021"/>
    </row>
    <row r="28" spans="1:14" x14ac:dyDescent="0.25">
      <c r="A28" s="1028" t="s">
        <v>304</v>
      </c>
      <c r="B28" s="1033" t="s">
        <v>289</v>
      </c>
      <c r="C28" s="1028"/>
      <c r="D28" s="1028"/>
      <c r="E28" s="1028"/>
      <c r="F28" s="1028"/>
      <c r="G28" s="1028"/>
      <c r="H28" s="1028"/>
      <c r="I28" s="1028"/>
      <c r="J28" s="1028"/>
      <c r="K28" s="1028"/>
      <c r="L28" s="1028"/>
      <c r="M28" s="1028"/>
      <c r="N28" s="1028"/>
    </row>
    <row r="29" spans="1:14" x14ac:dyDescent="0.25">
      <c r="A29" s="1021" t="s">
        <v>305</v>
      </c>
      <c r="B29" s="1022" t="s">
        <v>289</v>
      </c>
      <c r="C29" s="1021"/>
      <c r="D29" s="1021"/>
      <c r="E29" s="1021"/>
      <c r="F29" s="1021"/>
      <c r="G29" s="1021"/>
      <c r="H29" s="1021"/>
      <c r="I29" s="1021"/>
      <c r="J29" s="1021"/>
      <c r="K29" s="1021"/>
      <c r="L29" s="1021"/>
      <c r="M29" s="1021"/>
      <c r="N29" s="1021"/>
    </row>
    <row r="30" spans="1:14" x14ac:dyDescent="0.25">
      <c r="A30" s="1040" t="s">
        <v>306</v>
      </c>
      <c r="B30" s="1035" t="s">
        <v>283</v>
      </c>
      <c r="C30" s="1040"/>
      <c r="D30" s="1037"/>
      <c r="E30" s="1040"/>
      <c r="F30" s="1040"/>
      <c r="G30" s="1040"/>
      <c r="H30" s="1040"/>
      <c r="I30" s="1040"/>
      <c r="J30" s="1040"/>
      <c r="K30" s="1040"/>
      <c r="L30" s="1040"/>
      <c r="M30" s="1038"/>
      <c r="N30" s="1037"/>
    </row>
    <row r="31" spans="1:14" x14ac:dyDescent="0.25">
      <c r="A31" s="1043" t="s">
        <v>356</v>
      </c>
      <c r="B31" s="1044"/>
      <c r="C31" s="1045"/>
      <c r="D31" s="1045"/>
      <c r="E31" s="1045"/>
      <c r="F31" s="1045"/>
      <c r="G31" s="1045"/>
      <c r="H31" s="1020"/>
      <c r="I31" s="1045"/>
      <c r="J31" s="1046"/>
      <c r="K31" s="1045"/>
      <c r="L31" s="1045"/>
      <c r="M31" s="1045"/>
      <c r="N31" s="1045"/>
    </row>
    <row r="32" spans="1:14" x14ac:dyDescent="0.25">
      <c r="A32" s="1021" t="s">
        <v>307</v>
      </c>
      <c r="B32" s="1022" t="s">
        <v>308</v>
      </c>
      <c r="C32" s="1028"/>
      <c r="D32" s="1028"/>
      <c r="E32" s="1028"/>
      <c r="F32" s="1028"/>
      <c r="G32" s="1028"/>
      <c r="H32" s="1028"/>
      <c r="I32" s="1028"/>
      <c r="J32" s="1028"/>
      <c r="K32" s="1028"/>
      <c r="L32" s="1028"/>
      <c r="M32" s="1028"/>
      <c r="N32" s="1028"/>
    </row>
    <row r="33" spans="1:14" x14ac:dyDescent="0.25">
      <c r="A33" s="1047" t="s">
        <v>309</v>
      </c>
      <c r="B33" s="1048" t="s">
        <v>208</v>
      </c>
      <c r="C33" s="1047"/>
      <c r="D33" s="1047"/>
      <c r="E33" s="1047"/>
      <c r="F33" s="1047"/>
      <c r="G33" s="1047"/>
      <c r="H33" s="1047"/>
      <c r="I33" s="1047"/>
      <c r="J33" s="1047"/>
      <c r="K33" s="1047"/>
      <c r="L33" s="1047"/>
      <c r="M33" s="1047"/>
      <c r="N33" s="1047"/>
    </row>
    <row r="34" spans="1:14" x14ac:dyDescent="0.25">
      <c r="A34" s="1028" t="s">
        <v>310</v>
      </c>
      <c r="B34" s="1033" t="s">
        <v>308</v>
      </c>
      <c r="C34" s="1023">
        <f>C32*C33/100</f>
        <v>0</v>
      </c>
      <c r="D34" s="1023">
        <f>ROUND((D32*D33/100),3)</f>
        <v>0</v>
      </c>
      <c r="E34" s="1023">
        <f t="shared" ref="E34:N34" si="0">ROUND((E32*E33/100),3)</f>
        <v>0</v>
      </c>
      <c r="F34" s="1023">
        <f t="shared" si="0"/>
        <v>0</v>
      </c>
      <c r="G34" s="1023">
        <f t="shared" si="0"/>
        <v>0</v>
      </c>
      <c r="H34" s="1023">
        <f t="shared" si="0"/>
        <v>0</v>
      </c>
      <c r="I34" s="1023">
        <f t="shared" si="0"/>
        <v>0</v>
      </c>
      <c r="J34" s="1023">
        <f t="shared" si="0"/>
        <v>0</v>
      </c>
      <c r="K34" s="1023">
        <f t="shared" si="0"/>
        <v>0</v>
      </c>
      <c r="L34" s="1023">
        <f t="shared" si="0"/>
        <v>0</v>
      </c>
      <c r="M34" s="1023">
        <f t="shared" si="0"/>
        <v>0</v>
      </c>
      <c r="N34" s="1023">
        <f t="shared" si="0"/>
        <v>0</v>
      </c>
    </row>
    <row r="35" spans="1:14" x14ac:dyDescent="0.25">
      <c r="A35" s="1028" t="s">
        <v>311</v>
      </c>
      <c r="B35" s="1033" t="s">
        <v>308</v>
      </c>
      <c r="C35" s="1023">
        <f t="shared" ref="C35" si="1">C32-C34</f>
        <v>0</v>
      </c>
      <c r="D35" s="1023">
        <f>ROUND((D32-D34),3)</f>
        <v>0</v>
      </c>
      <c r="E35" s="1023">
        <f t="shared" ref="E35:N35" si="2">ROUND((E32-E34),3)</f>
        <v>0</v>
      </c>
      <c r="F35" s="1023">
        <f t="shared" si="2"/>
        <v>0</v>
      </c>
      <c r="G35" s="1023">
        <f t="shared" si="2"/>
        <v>0</v>
      </c>
      <c r="H35" s="1023">
        <f t="shared" si="2"/>
        <v>0</v>
      </c>
      <c r="I35" s="1023">
        <f t="shared" si="2"/>
        <v>0</v>
      </c>
      <c r="J35" s="1023">
        <f t="shared" si="2"/>
        <v>0</v>
      </c>
      <c r="K35" s="1023">
        <f t="shared" si="2"/>
        <v>0</v>
      </c>
      <c r="L35" s="1023">
        <f t="shared" si="2"/>
        <v>0</v>
      </c>
      <c r="M35" s="1023">
        <f t="shared" si="2"/>
        <v>0</v>
      </c>
      <c r="N35" s="1023">
        <f t="shared" si="2"/>
        <v>0</v>
      </c>
    </row>
    <row r="36" spans="1:14" x14ac:dyDescent="0.25">
      <c r="A36" s="1021" t="s">
        <v>312</v>
      </c>
      <c r="B36" s="1022" t="s">
        <v>283</v>
      </c>
      <c r="C36" s="1049">
        <f>C11*C13*(1-C15*C16*C17*C18)-C19-C24-C30</f>
        <v>0</v>
      </c>
      <c r="D36" s="1049">
        <f t="shared" ref="D36:N36" si="3">D11*D13*(1-D15*D16*D17*D18)-D19-D24-D30</f>
        <v>0</v>
      </c>
      <c r="E36" s="1049">
        <f t="shared" si="3"/>
        <v>0</v>
      </c>
      <c r="F36" s="1049">
        <f t="shared" si="3"/>
        <v>0</v>
      </c>
      <c r="G36" s="1049">
        <f t="shared" si="3"/>
        <v>0</v>
      </c>
      <c r="H36" s="1049">
        <f>H11*H13*(1-H15*H16*H17*H18)-H19-H24-H30</f>
        <v>0</v>
      </c>
      <c r="I36" s="1049">
        <f>ROUND((I11*I13*(1-I15*I16*I17*I18)-I19-I24-I30),4)</f>
        <v>0</v>
      </c>
      <c r="J36" s="1049">
        <f t="shared" si="3"/>
        <v>0</v>
      </c>
      <c r="K36" s="1049">
        <f t="shared" si="3"/>
        <v>0</v>
      </c>
      <c r="L36" s="1049">
        <f t="shared" si="3"/>
        <v>0</v>
      </c>
      <c r="M36" s="1049">
        <f t="shared" si="3"/>
        <v>0</v>
      </c>
      <c r="N36" s="1049">
        <f t="shared" si="3"/>
        <v>0</v>
      </c>
    </row>
    <row r="37" spans="1:14" x14ac:dyDescent="0.25">
      <c r="A37" s="1021" t="s">
        <v>313</v>
      </c>
      <c r="B37" s="1022" t="s">
        <v>283</v>
      </c>
      <c r="C37" s="1049">
        <f t="shared" ref="C37:N37" si="4">C13*C10-C36</f>
        <v>0</v>
      </c>
      <c r="D37" s="1049">
        <f t="shared" si="4"/>
        <v>0</v>
      </c>
      <c r="E37" s="1049">
        <f t="shared" si="4"/>
        <v>0</v>
      </c>
      <c r="F37" s="1049">
        <f t="shared" si="4"/>
        <v>0</v>
      </c>
      <c r="G37" s="1049">
        <f t="shared" si="4"/>
        <v>0</v>
      </c>
      <c r="H37" s="1049">
        <f t="shared" si="4"/>
        <v>0</v>
      </c>
      <c r="I37" s="1049">
        <f>ROUND((I13*I10-I36),4)</f>
        <v>0</v>
      </c>
      <c r="J37" s="1049">
        <f t="shared" si="4"/>
        <v>0</v>
      </c>
      <c r="K37" s="1049">
        <f t="shared" si="4"/>
        <v>0</v>
      </c>
      <c r="L37" s="1049">
        <f t="shared" si="4"/>
        <v>0</v>
      </c>
      <c r="M37" s="1049">
        <f t="shared" si="4"/>
        <v>0</v>
      </c>
      <c r="N37" s="1049">
        <f t="shared" si="4"/>
        <v>0</v>
      </c>
    </row>
    <row r="38" spans="1:14" x14ac:dyDescent="0.25">
      <c r="A38" s="1050" t="s">
        <v>359</v>
      </c>
      <c r="B38" s="1051" t="s">
        <v>314</v>
      </c>
      <c r="C38" s="1052">
        <f t="shared" ref="C38:N38" si="5">ROUND(C37*C35,0)</f>
        <v>0</v>
      </c>
      <c r="D38" s="1052">
        <f t="shared" si="5"/>
        <v>0</v>
      </c>
      <c r="E38" s="1052">
        <f t="shared" si="5"/>
        <v>0</v>
      </c>
      <c r="F38" s="1052">
        <f t="shared" si="5"/>
        <v>0</v>
      </c>
      <c r="G38" s="1052">
        <f t="shared" si="5"/>
        <v>0</v>
      </c>
      <c r="H38" s="1052">
        <f t="shared" si="5"/>
        <v>0</v>
      </c>
      <c r="I38" s="1052">
        <f t="shared" si="5"/>
        <v>0</v>
      </c>
      <c r="J38" s="1052">
        <f t="shared" si="5"/>
        <v>0</v>
      </c>
      <c r="K38" s="1052">
        <f t="shared" si="5"/>
        <v>0</v>
      </c>
      <c r="L38" s="1052">
        <f t="shared" si="5"/>
        <v>0</v>
      </c>
      <c r="M38" s="1052">
        <f t="shared" si="5"/>
        <v>0</v>
      </c>
      <c r="N38" s="1052">
        <f t="shared" si="5"/>
        <v>0</v>
      </c>
    </row>
    <row r="39" spans="1:14" x14ac:dyDescent="0.25">
      <c r="A39" s="1043" t="s">
        <v>357</v>
      </c>
      <c r="B39" s="1044"/>
      <c r="C39" s="1045"/>
      <c r="D39" s="1045"/>
      <c r="E39" s="1045"/>
      <c r="F39" s="1045"/>
      <c r="G39" s="1045"/>
      <c r="H39" s="1020"/>
      <c r="I39" s="1045"/>
      <c r="J39" s="1046"/>
      <c r="K39" s="1045"/>
      <c r="L39" s="1045"/>
      <c r="M39" s="1045"/>
      <c r="N39" s="1045"/>
    </row>
    <row r="40" spans="1:14" x14ac:dyDescent="0.25">
      <c r="A40" s="1021" t="s">
        <v>307</v>
      </c>
      <c r="B40" s="1022" t="s">
        <v>308</v>
      </c>
      <c r="C40" s="1028"/>
      <c r="D40" s="1028"/>
      <c r="E40" s="1028"/>
      <c r="F40" s="1028"/>
      <c r="G40" s="1028"/>
      <c r="H40" s="1028"/>
      <c r="I40" s="1028"/>
      <c r="J40" s="1028"/>
      <c r="K40" s="1028"/>
      <c r="L40" s="1028"/>
      <c r="M40" s="1028"/>
      <c r="N40" s="1028"/>
    </row>
    <row r="41" spans="1:14" x14ac:dyDescent="0.25">
      <c r="A41" s="1047" t="s">
        <v>309</v>
      </c>
      <c r="B41" s="1048" t="s">
        <v>208</v>
      </c>
      <c r="C41" s="1047"/>
      <c r="D41" s="1047"/>
      <c r="E41" s="1047"/>
      <c r="F41" s="1047"/>
      <c r="G41" s="1047"/>
      <c r="H41" s="1047"/>
      <c r="I41" s="1047"/>
      <c r="J41" s="1047"/>
      <c r="K41" s="1047"/>
      <c r="L41" s="1047"/>
      <c r="M41" s="1047"/>
      <c r="N41" s="1047"/>
    </row>
    <row r="42" spans="1:14" x14ac:dyDescent="0.25">
      <c r="A42" s="1028" t="s">
        <v>310</v>
      </c>
      <c r="B42" s="1033" t="s">
        <v>308</v>
      </c>
      <c r="C42" s="1023">
        <f>C40*C41/100</f>
        <v>0</v>
      </c>
      <c r="D42" s="1023">
        <f>ROUND((D40*D41/100),3)</f>
        <v>0</v>
      </c>
      <c r="E42" s="1023">
        <f t="shared" ref="E42:N42" si="6">ROUND((E40*E41/100),3)</f>
        <v>0</v>
      </c>
      <c r="F42" s="1023">
        <f t="shared" si="6"/>
        <v>0</v>
      </c>
      <c r="G42" s="1023">
        <f t="shared" si="6"/>
        <v>0</v>
      </c>
      <c r="H42" s="1023">
        <f t="shared" si="6"/>
        <v>0</v>
      </c>
      <c r="I42" s="1023">
        <f t="shared" si="6"/>
        <v>0</v>
      </c>
      <c r="J42" s="1023">
        <f t="shared" si="6"/>
        <v>0</v>
      </c>
      <c r="K42" s="1023">
        <f t="shared" si="6"/>
        <v>0</v>
      </c>
      <c r="L42" s="1023">
        <f t="shared" si="6"/>
        <v>0</v>
      </c>
      <c r="M42" s="1023">
        <f t="shared" si="6"/>
        <v>0</v>
      </c>
      <c r="N42" s="1023">
        <f t="shared" si="6"/>
        <v>0</v>
      </c>
    </row>
    <row r="43" spans="1:14" x14ac:dyDescent="0.25">
      <c r="A43" s="1028" t="s">
        <v>311</v>
      </c>
      <c r="B43" s="1033" t="s">
        <v>308</v>
      </c>
      <c r="C43" s="1023">
        <f t="shared" ref="C43" si="7">C40-C42</f>
        <v>0</v>
      </c>
      <c r="D43" s="1023">
        <f>ROUND((D40-D42),3)</f>
        <v>0</v>
      </c>
      <c r="E43" s="1023">
        <f t="shared" ref="E43:N43" si="8">ROUND((E40-E42),3)</f>
        <v>0</v>
      </c>
      <c r="F43" s="1023">
        <f t="shared" si="8"/>
        <v>0</v>
      </c>
      <c r="G43" s="1023">
        <f t="shared" si="8"/>
        <v>0</v>
      </c>
      <c r="H43" s="1023">
        <f t="shared" si="8"/>
        <v>0</v>
      </c>
      <c r="I43" s="1023">
        <f t="shared" si="8"/>
        <v>0</v>
      </c>
      <c r="J43" s="1023">
        <f t="shared" si="8"/>
        <v>0</v>
      </c>
      <c r="K43" s="1023">
        <f t="shared" si="8"/>
        <v>0</v>
      </c>
      <c r="L43" s="1023">
        <f t="shared" si="8"/>
        <v>0</v>
      </c>
      <c r="M43" s="1023">
        <f t="shared" si="8"/>
        <v>0</v>
      </c>
      <c r="N43" s="1023">
        <f t="shared" si="8"/>
        <v>0</v>
      </c>
    </row>
    <row r="44" spans="1:14" x14ac:dyDescent="0.25">
      <c r="A44" s="1028" t="s">
        <v>315</v>
      </c>
      <c r="B44" s="1033" t="s">
        <v>283</v>
      </c>
      <c r="C44" s="1053">
        <f>C11*C13*(1-C15*C16*C17*C18)-C19-C24-C30</f>
        <v>0</v>
      </c>
      <c r="D44" s="1053">
        <f t="shared" ref="D44:N44" si="9">D11*D13*(1-D15*D16*D17*D18)-D19-D24-D30</f>
        <v>0</v>
      </c>
      <c r="E44" s="1053">
        <f t="shared" si="9"/>
        <v>0</v>
      </c>
      <c r="F44" s="1053">
        <f t="shared" si="9"/>
        <v>0</v>
      </c>
      <c r="G44" s="1053">
        <f t="shared" si="9"/>
        <v>0</v>
      </c>
      <c r="H44" s="1053">
        <f t="shared" si="9"/>
        <v>0</v>
      </c>
      <c r="I44" s="1053">
        <f>ROUND((I11*I13*(1-I15*I16*I17*I18)-I19-I24-I30),4)</f>
        <v>0</v>
      </c>
      <c r="J44" s="1053">
        <f t="shared" si="9"/>
        <v>0</v>
      </c>
      <c r="K44" s="1053">
        <f t="shared" si="9"/>
        <v>0</v>
      </c>
      <c r="L44" s="1053">
        <f t="shared" si="9"/>
        <v>0</v>
      </c>
      <c r="M44" s="1053">
        <f t="shared" si="9"/>
        <v>0</v>
      </c>
      <c r="N44" s="1053">
        <f t="shared" si="9"/>
        <v>0</v>
      </c>
    </row>
    <row r="45" spans="1:14" x14ac:dyDescent="0.25">
      <c r="A45" s="1021" t="s">
        <v>313</v>
      </c>
      <c r="B45" s="1022" t="s">
        <v>283</v>
      </c>
      <c r="C45" s="1049">
        <f t="shared" ref="C45:N45" si="10">C10*C13-C44</f>
        <v>0</v>
      </c>
      <c r="D45" s="1049">
        <f t="shared" si="10"/>
        <v>0</v>
      </c>
      <c r="E45" s="1049">
        <f t="shared" si="10"/>
        <v>0</v>
      </c>
      <c r="F45" s="1049">
        <f t="shared" si="10"/>
        <v>0</v>
      </c>
      <c r="G45" s="1049">
        <f t="shared" si="10"/>
        <v>0</v>
      </c>
      <c r="H45" s="1049">
        <f t="shared" si="10"/>
        <v>0</v>
      </c>
      <c r="I45" s="1049">
        <f>ROUND((I10*I13-I44),4)</f>
        <v>0</v>
      </c>
      <c r="J45" s="1049">
        <f t="shared" si="10"/>
        <v>0</v>
      </c>
      <c r="K45" s="1049">
        <f t="shared" si="10"/>
        <v>0</v>
      </c>
      <c r="L45" s="1049">
        <f t="shared" si="10"/>
        <v>0</v>
      </c>
      <c r="M45" s="1049">
        <f t="shared" si="10"/>
        <v>0</v>
      </c>
      <c r="N45" s="1049">
        <f t="shared" si="10"/>
        <v>0</v>
      </c>
    </row>
    <row r="46" spans="1:14" x14ac:dyDescent="0.25">
      <c r="A46" s="1050" t="s">
        <v>360</v>
      </c>
      <c r="B46" s="1051" t="s">
        <v>314</v>
      </c>
      <c r="C46" s="1052">
        <f>ROUND(C45*C43,0)</f>
        <v>0</v>
      </c>
      <c r="D46" s="1052">
        <f>ROUND(D45*D43,0)</f>
        <v>0</v>
      </c>
      <c r="E46" s="1052">
        <f>ROUND(E45*E43,0)</f>
        <v>0</v>
      </c>
      <c r="F46" s="1052">
        <f t="shared" ref="F46:N46" si="11">ROUND(F45*F43,0)</f>
        <v>0</v>
      </c>
      <c r="G46" s="1052">
        <f t="shared" si="11"/>
        <v>0</v>
      </c>
      <c r="H46" s="1052">
        <f t="shared" si="11"/>
        <v>0</v>
      </c>
      <c r="I46" s="1052">
        <f t="shared" si="11"/>
        <v>0</v>
      </c>
      <c r="J46" s="1052">
        <f t="shared" si="11"/>
        <v>0</v>
      </c>
      <c r="K46" s="1052">
        <f t="shared" si="11"/>
        <v>0</v>
      </c>
      <c r="L46" s="1052">
        <f t="shared" si="11"/>
        <v>0</v>
      </c>
      <c r="M46" s="1052">
        <f t="shared" si="11"/>
        <v>0</v>
      </c>
      <c r="N46" s="1052">
        <f t="shared" si="11"/>
        <v>0</v>
      </c>
    </row>
    <row r="47" spans="1:14" x14ac:dyDescent="0.25">
      <c r="A47" s="1043" t="s">
        <v>358</v>
      </c>
      <c r="B47" s="1044"/>
      <c r="C47" s="1045"/>
      <c r="D47" s="1045"/>
      <c r="E47" s="1045"/>
      <c r="F47" s="1045"/>
      <c r="G47" s="1045"/>
      <c r="H47" s="1020"/>
      <c r="I47" s="1045"/>
      <c r="J47" s="1046"/>
      <c r="K47" s="1045"/>
      <c r="L47" s="1045"/>
      <c r="M47" s="1045"/>
      <c r="N47" s="1045"/>
    </row>
    <row r="48" spans="1:14" x14ac:dyDescent="0.25">
      <c r="A48" s="1021" t="s">
        <v>307</v>
      </c>
      <c r="B48" s="1022" t="s">
        <v>308</v>
      </c>
      <c r="C48" s="1028"/>
      <c r="D48" s="1028"/>
      <c r="E48" s="1028"/>
      <c r="F48" s="1054"/>
      <c r="G48" s="1028"/>
      <c r="H48" s="1028"/>
      <c r="I48" s="1028"/>
      <c r="J48" s="1028"/>
      <c r="K48" s="1028"/>
      <c r="L48" s="1028"/>
      <c r="M48" s="1028"/>
      <c r="N48" s="1028"/>
    </row>
    <row r="49" spans="1:15" x14ac:dyDescent="0.25">
      <c r="A49" s="1047" t="s">
        <v>309</v>
      </c>
      <c r="B49" s="1048" t="s">
        <v>208</v>
      </c>
      <c r="C49" s="1047"/>
      <c r="D49" s="1047"/>
      <c r="E49" s="1047"/>
      <c r="F49" s="1047"/>
      <c r="G49" s="1047"/>
      <c r="H49" s="1047"/>
      <c r="I49" s="1047"/>
      <c r="J49" s="1047"/>
      <c r="K49" s="1047"/>
      <c r="L49" s="1047"/>
      <c r="M49" s="1047"/>
      <c r="N49" s="1047"/>
    </row>
    <row r="50" spans="1:15" x14ac:dyDescent="0.25">
      <c r="A50" s="1028" t="s">
        <v>310</v>
      </c>
      <c r="B50" s="1033" t="s">
        <v>308</v>
      </c>
      <c r="C50" s="1023">
        <f>C48*C49/100</f>
        <v>0</v>
      </c>
      <c r="D50" s="1023">
        <f>ROUND((D48*D49/100),3)</f>
        <v>0</v>
      </c>
      <c r="E50" s="1023">
        <f t="shared" ref="E50:H50" si="12">E48*E49/100</f>
        <v>0</v>
      </c>
      <c r="F50" s="1023">
        <f t="shared" si="12"/>
        <v>0</v>
      </c>
      <c r="G50" s="1023">
        <f t="shared" si="12"/>
        <v>0</v>
      </c>
      <c r="H50" s="1023">
        <f t="shared" si="12"/>
        <v>0</v>
      </c>
      <c r="I50" s="1023">
        <f>ROUND((I48*I49/100),3)</f>
        <v>0</v>
      </c>
      <c r="J50" s="1023">
        <f t="shared" ref="J50:N50" si="13">ROUND((J48*J49/100),3)</f>
        <v>0</v>
      </c>
      <c r="K50" s="1023">
        <f t="shared" si="13"/>
        <v>0</v>
      </c>
      <c r="L50" s="1023">
        <f t="shared" si="13"/>
        <v>0</v>
      </c>
      <c r="M50" s="1023">
        <f t="shared" si="13"/>
        <v>0</v>
      </c>
      <c r="N50" s="1023">
        <f t="shared" si="13"/>
        <v>0</v>
      </c>
    </row>
    <row r="51" spans="1:15" x14ac:dyDescent="0.25">
      <c r="A51" s="1028" t="s">
        <v>311</v>
      </c>
      <c r="B51" s="1033" t="s">
        <v>308</v>
      </c>
      <c r="C51" s="1023">
        <f t="shared" ref="C51:H51" si="14">C48-C50</f>
        <v>0</v>
      </c>
      <c r="D51" s="1023">
        <f>ROUND((D48-D50),3)</f>
        <v>0</v>
      </c>
      <c r="E51" s="1023">
        <f t="shared" si="14"/>
        <v>0</v>
      </c>
      <c r="F51" s="1023">
        <f t="shared" si="14"/>
        <v>0</v>
      </c>
      <c r="G51" s="1023">
        <f t="shared" si="14"/>
        <v>0</v>
      </c>
      <c r="H51" s="1023">
        <f t="shared" si="14"/>
        <v>0</v>
      </c>
      <c r="I51" s="1023">
        <f>ROUND((I48-I50),3)</f>
        <v>0</v>
      </c>
      <c r="J51" s="1023">
        <f t="shared" ref="J51:N51" si="15">ROUND((J48-J50),3)</f>
        <v>0</v>
      </c>
      <c r="K51" s="1023">
        <f t="shared" si="15"/>
        <v>0</v>
      </c>
      <c r="L51" s="1023">
        <f t="shared" si="15"/>
        <v>0</v>
      </c>
      <c r="M51" s="1023">
        <f t="shared" si="15"/>
        <v>0</v>
      </c>
      <c r="N51" s="1023">
        <f t="shared" si="15"/>
        <v>0</v>
      </c>
    </row>
    <row r="52" spans="1:15" x14ac:dyDescent="0.25">
      <c r="A52" s="1047" t="s">
        <v>316</v>
      </c>
      <c r="B52" s="1048"/>
      <c r="C52" s="1055"/>
      <c r="D52" s="1055"/>
      <c r="E52" s="1055"/>
      <c r="F52" s="1055"/>
      <c r="G52" s="1055"/>
      <c r="H52" s="1055"/>
      <c r="I52" s="1055"/>
      <c r="J52" s="1055"/>
      <c r="K52" s="1055"/>
      <c r="L52" s="1055"/>
      <c r="M52" s="1055"/>
      <c r="N52" s="1055"/>
    </row>
    <row r="53" spans="1:15" x14ac:dyDescent="0.25">
      <c r="A53" s="1021" t="s">
        <v>312</v>
      </c>
      <c r="B53" s="1022" t="s">
        <v>283</v>
      </c>
      <c r="C53" s="1049">
        <f>C11*C13*(1-C16*C52*C18)-C19-C24-C30</f>
        <v>0</v>
      </c>
      <c r="D53" s="1049">
        <f t="shared" ref="D53:N53" si="16">D11*D13*(1-D16*D52*D18)-D19-D24-D30</f>
        <v>0</v>
      </c>
      <c r="E53" s="1049">
        <f t="shared" si="16"/>
        <v>0</v>
      </c>
      <c r="F53" s="1049">
        <f t="shared" si="16"/>
        <v>0</v>
      </c>
      <c r="G53" s="1049">
        <f t="shared" si="16"/>
        <v>0</v>
      </c>
      <c r="H53" s="1049">
        <f t="shared" si="16"/>
        <v>0</v>
      </c>
      <c r="I53" s="1049">
        <f>ROUND((I11*I13*(1-I16*I52*I18)-I19-I24-I30),4)</f>
        <v>0</v>
      </c>
      <c r="J53" s="1049">
        <f t="shared" si="16"/>
        <v>0</v>
      </c>
      <c r="K53" s="1049">
        <f t="shared" si="16"/>
        <v>0</v>
      </c>
      <c r="L53" s="1049">
        <f t="shared" si="16"/>
        <v>0</v>
      </c>
      <c r="M53" s="1049">
        <f t="shared" si="16"/>
        <v>0</v>
      </c>
      <c r="N53" s="1049">
        <f t="shared" si="16"/>
        <v>0</v>
      </c>
    </row>
    <row r="54" spans="1:15" x14ac:dyDescent="0.25">
      <c r="A54" s="1021" t="s">
        <v>313</v>
      </c>
      <c r="B54" s="1022" t="s">
        <v>283</v>
      </c>
      <c r="C54" s="1049">
        <f t="shared" ref="C54:N54" si="17">C10*C13-C53</f>
        <v>0</v>
      </c>
      <c r="D54" s="1049">
        <f t="shared" si="17"/>
        <v>0</v>
      </c>
      <c r="E54" s="1049">
        <f t="shared" si="17"/>
        <v>0</v>
      </c>
      <c r="F54" s="1049">
        <f t="shared" si="17"/>
        <v>0</v>
      </c>
      <c r="G54" s="1049">
        <f t="shared" si="17"/>
        <v>0</v>
      </c>
      <c r="H54" s="1049">
        <f t="shared" si="17"/>
        <v>0</v>
      </c>
      <c r="I54" s="1049">
        <f>ROUND((I10*I13-I53),4)</f>
        <v>0</v>
      </c>
      <c r="J54" s="1049">
        <f t="shared" si="17"/>
        <v>0</v>
      </c>
      <c r="K54" s="1049">
        <f t="shared" si="17"/>
        <v>0</v>
      </c>
      <c r="L54" s="1049">
        <f t="shared" si="17"/>
        <v>0</v>
      </c>
      <c r="M54" s="1049">
        <f t="shared" si="17"/>
        <v>0</v>
      </c>
      <c r="N54" s="1049">
        <f t="shared" si="17"/>
        <v>0</v>
      </c>
    </row>
    <row r="55" spans="1:15" x14ac:dyDescent="0.25">
      <c r="A55" s="1050" t="s">
        <v>361</v>
      </c>
      <c r="B55" s="1051" t="s">
        <v>314</v>
      </c>
      <c r="C55" s="1052">
        <f t="shared" ref="C55:H55" si="18">ROUND(C54*C51,0)</f>
        <v>0</v>
      </c>
      <c r="D55" s="1052">
        <f t="shared" si="18"/>
        <v>0</v>
      </c>
      <c r="E55" s="1052">
        <f t="shared" si="18"/>
        <v>0</v>
      </c>
      <c r="F55" s="1052">
        <f t="shared" si="18"/>
        <v>0</v>
      </c>
      <c r="G55" s="1052">
        <f t="shared" si="18"/>
        <v>0</v>
      </c>
      <c r="H55" s="1052">
        <f t="shared" si="18"/>
        <v>0</v>
      </c>
      <c r="I55" s="1052">
        <f>ROUND(I54*I51,0)</f>
        <v>0</v>
      </c>
      <c r="J55" s="1052">
        <f t="shared" ref="J55" si="19">ROUND(J54*J51,0)</f>
        <v>0</v>
      </c>
      <c r="K55" s="1052">
        <f>ROUND(K54*K51,0)</f>
        <v>0</v>
      </c>
      <c r="L55" s="1052">
        <f>ROUND(L54*L51,0)</f>
        <v>0</v>
      </c>
      <c r="M55" s="1052">
        <f>ROUND(M54*M51,0)</f>
        <v>0</v>
      </c>
      <c r="N55" s="1052">
        <f>ROUND(N54*N51,0)</f>
        <v>0</v>
      </c>
    </row>
    <row r="56" spans="1:15" x14ac:dyDescent="0.25">
      <c r="A56" s="1056" t="s">
        <v>317</v>
      </c>
      <c r="B56" s="1057"/>
      <c r="C56" s="1058">
        <f>C38+C46+C55</f>
        <v>0</v>
      </c>
      <c r="D56" s="1058">
        <f t="shared" ref="D56:N56" si="20">D38+D46+D55</f>
        <v>0</v>
      </c>
      <c r="E56" s="1058">
        <f t="shared" si="20"/>
        <v>0</v>
      </c>
      <c r="F56" s="1058">
        <f t="shared" si="20"/>
        <v>0</v>
      </c>
      <c r="G56" s="1058">
        <f t="shared" si="20"/>
        <v>0</v>
      </c>
      <c r="H56" s="1058">
        <f t="shared" si="20"/>
        <v>0</v>
      </c>
      <c r="I56" s="1058">
        <f t="shared" si="20"/>
        <v>0</v>
      </c>
      <c r="J56" s="1058">
        <f t="shared" si="20"/>
        <v>0</v>
      </c>
      <c r="K56" s="1058">
        <f t="shared" si="20"/>
        <v>0</v>
      </c>
      <c r="L56" s="1058">
        <f t="shared" si="20"/>
        <v>0</v>
      </c>
      <c r="M56" s="1058">
        <f t="shared" si="20"/>
        <v>0</v>
      </c>
      <c r="N56" s="1058">
        <f t="shared" si="20"/>
        <v>0</v>
      </c>
      <c r="O56" s="1059"/>
    </row>
    <row r="57" spans="1:15" x14ac:dyDescent="0.25">
      <c r="A57" s="1016" t="s">
        <v>318</v>
      </c>
      <c r="C57" s="1016">
        <f t="shared" ref="C57:N57" si="21">C32+C40+C48</f>
        <v>0</v>
      </c>
      <c r="D57" s="1016">
        <f t="shared" si="21"/>
        <v>0</v>
      </c>
      <c r="E57" s="1016">
        <f t="shared" si="21"/>
        <v>0</v>
      </c>
      <c r="F57" s="1016">
        <f t="shared" si="21"/>
        <v>0</v>
      </c>
      <c r="G57" s="1016">
        <f t="shared" si="21"/>
        <v>0</v>
      </c>
      <c r="H57" s="1016">
        <f t="shared" si="21"/>
        <v>0</v>
      </c>
      <c r="I57" s="1016">
        <f t="shared" si="21"/>
        <v>0</v>
      </c>
      <c r="J57" s="1016">
        <f t="shared" si="21"/>
        <v>0</v>
      </c>
      <c r="K57" s="1016">
        <f t="shared" si="21"/>
        <v>0</v>
      </c>
      <c r="L57" s="1016">
        <f t="shared" si="21"/>
        <v>0</v>
      </c>
      <c r="M57" s="1016">
        <f t="shared" si="21"/>
        <v>0</v>
      </c>
      <c r="N57" s="1016">
        <f t="shared" si="21"/>
        <v>0</v>
      </c>
    </row>
    <row r="58" spans="1:15" x14ac:dyDescent="0.25">
      <c r="A58" s="1016" t="s">
        <v>356</v>
      </c>
      <c r="C58" s="1060"/>
      <c r="D58" s="1060"/>
      <c r="E58" s="1060"/>
      <c r="F58" s="1060"/>
      <c r="G58" s="1060"/>
      <c r="H58" s="1060"/>
      <c r="I58" s="1060"/>
      <c r="J58" s="1060"/>
      <c r="K58" s="1060"/>
      <c r="L58" s="1060"/>
      <c r="M58" s="1060"/>
      <c r="N58" s="1060"/>
    </row>
    <row r="59" spans="1:15" x14ac:dyDescent="0.25">
      <c r="A59" s="1016" t="s">
        <v>357</v>
      </c>
      <c r="C59" s="1060"/>
      <c r="D59" s="1060"/>
      <c r="E59" s="1060"/>
      <c r="F59" s="1060"/>
      <c r="G59" s="1060"/>
      <c r="H59" s="1060"/>
      <c r="I59" s="1060"/>
      <c r="J59" s="1060"/>
      <c r="K59" s="1060"/>
      <c r="L59" s="1060"/>
      <c r="M59" s="1060"/>
      <c r="N59" s="1060"/>
    </row>
    <row r="60" spans="1:15" x14ac:dyDescent="0.25">
      <c r="A60" s="1016" t="s">
        <v>358</v>
      </c>
      <c r="C60" s="1060"/>
      <c r="D60" s="1060"/>
      <c r="E60" s="1060"/>
      <c r="F60" s="1060"/>
      <c r="G60" s="1060"/>
      <c r="H60" s="1060"/>
      <c r="I60" s="1060"/>
      <c r="J60" s="1060"/>
      <c r="K60" s="1060"/>
      <c r="L60" s="1060"/>
      <c r="M60" s="1060"/>
      <c r="N60" s="1060"/>
    </row>
    <row r="61" spans="1:15" x14ac:dyDescent="0.25">
      <c r="A61" s="1061" t="s">
        <v>319</v>
      </c>
      <c r="B61" s="1061"/>
      <c r="C61" s="1062">
        <f>C58+C59+C60</f>
        <v>0</v>
      </c>
      <c r="D61" s="1062">
        <f>SUM(D58:D60)</f>
        <v>0</v>
      </c>
      <c r="E61" s="1062">
        <f t="shared" ref="E61:J61" si="22">E58+E59+E60</f>
        <v>0</v>
      </c>
      <c r="F61" s="1062">
        <f t="shared" si="22"/>
        <v>0</v>
      </c>
      <c r="G61" s="1062">
        <f t="shared" si="22"/>
        <v>0</v>
      </c>
      <c r="H61" s="1062">
        <f t="shared" si="22"/>
        <v>0</v>
      </c>
      <c r="I61" s="1062">
        <f t="shared" si="22"/>
        <v>0</v>
      </c>
      <c r="J61" s="1062">
        <f t="shared" si="22"/>
        <v>0</v>
      </c>
      <c r="K61" s="1062">
        <f>K58+K59+K60</f>
        <v>0</v>
      </c>
      <c r="L61" s="1062">
        <f t="shared" ref="L61:N61" si="23">L58+L59+L60</f>
        <v>0</v>
      </c>
      <c r="M61" s="1062">
        <f t="shared" si="23"/>
        <v>0</v>
      </c>
      <c r="N61" s="1062">
        <f t="shared" si="23"/>
        <v>0</v>
      </c>
    </row>
    <row r="62" spans="1:15" x14ac:dyDescent="0.25">
      <c r="A62" s="1016" t="s">
        <v>356</v>
      </c>
      <c r="C62" s="1060">
        <f t="shared" ref="C62:M62" si="24">C38-C58</f>
        <v>0</v>
      </c>
      <c r="D62" s="1060">
        <f t="shared" si="24"/>
        <v>0</v>
      </c>
      <c r="E62" s="1060">
        <f t="shared" si="24"/>
        <v>0</v>
      </c>
      <c r="F62" s="1060">
        <f t="shared" si="24"/>
        <v>0</v>
      </c>
      <c r="G62" s="1060">
        <f t="shared" si="24"/>
        <v>0</v>
      </c>
      <c r="H62" s="1060">
        <f t="shared" si="24"/>
        <v>0</v>
      </c>
      <c r="I62" s="1060">
        <f t="shared" si="24"/>
        <v>0</v>
      </c>
      <c r="J62" s="1060">
        <f t="shared" si="24"/>
        <v>0</v>
      </c>
      <c r="K62" s="1060">
        <f t="shared" si="24"/>
        <v>0</v>
      </c>
      <c r="L62" s="1060">
        <f t="shared" si="24"/>
        <v>0</v>
      </c>
      <c r="M62" s="1060">
        <f t="shared" si="24"/>
        <v>0</v>
      </c>
      <c r="N62" s="1060"/>
    </row>
    <row r="63" spans="1:15" x14ac:dyDescent="0.25">
      <c r="A63" s="1016" t="s">
        <v>357</v>
      </c>
      <c r="C63" s="1060">
        <f t="shared" ref="C63:M63" si="25">C46-C59</f>
        <v>0</v>
      </c>
      <c r="D63" s="1060">
        <f t="shared" si="25"/>
        <v>0</v>
      </c>
      <c r="E63" s="1060">
        <f t="shared" si="25"/>
        <v>0</v>
      </c>
      <c r="F63" s="1060">
        <f t="shared" si="25"/>
        <v>0</v>
      </c>
      <c r="G63" s="1060">
        <f t="shared" si="25"/>
        <v>0</v>
      </c>
      <c r="H63" s="1060">
        <f t="shared" si="25"/>
        <v>0</v>
      </c>
      <c r="I63" s="1060">
        <f t="shared" si="25"/>
        <v>0</v>
      </c>
      <c r="J63" s="1060">
        <f t="shared" si="25"/>
        <v>0</v>
      </c>
      <c r="K63" s="1060">
        <f t="shared" si="25"/>
        <v>0</v>
      </c>
      <c r="L63" s="1060">
        <f t="shared" si="25"/>
        <v>0</v>
      </c>
      <c r="M63" s="1060">
        <f t="shared" si="25"/>
        <v>0</v>
      </c>
      <c r="N63" s="1060"/>
    </row>
    <row r="64" spans="1:15" x14ac:dyDescent="0.25">
      <c r="A64" s="1016" t="s">
        <v>358</v>
      </c>
      <c r="C64" s="1060">
        <f t="shared" ref="C64:M64" si="26">C55-C60</f>
        <v>0</v>
      </c>
      <c r="D64" s="1060">
        <f t="shared" si="26"/>
        <v>0</v>
      </c>
      <c r="E64" s="1060">
        <f t="shared" si="26"/>
        <v>0</v>
      </c>
      <c r="F64" s="1060">
        <f t="shared" si="26"/>
        <v>0</v>
      </c>
      <c r="G64" s="1060">
        <f t="shared" si="26"/>
        <v>0</v>
      </c>
      <c r="H64" s="1060">
        <f t="shared" si="26"/>
        <v>0</v>
      </c>
      <c r="I64" s="1060">
        <f t="shared" si="26"/>
        <v>0</v>
      </c>
      <c r="J64" s="1060">
        <f t="shared" si="26"/>
        <v>0</v>
      </c>
      <c r="K64" s="1060">
        <f t="shared" si="26"/>
        <v>0</v>
      </c>
      <c r="L64" s="1060">
        <f t="shared" si="26"/>
        <v>0</v>
      </c>
      <c r="M64" s="1060">
        <f t="shared" si="26"/>
        <v>0</v>
      </c>
      <c r="N64" s="1060"/>
    </row>
    <row r="65" spans="1:14" x14ac:dyDescent="0.25">
      <c r="A65" s="1061" t="s">
        <v>320</v>
      </c>
      <c r="B65" s="1061"/>
      <c r="C65" s="1062">
        <f t="shared" ref="C65:N65" si="27">C62+C63+C64</f>
        <v>0</v>
      </c>
      <c r="D65" s="1062">
        <f t="shared" si="27"/>
        <v>0</v>
      </c>
      <c r="E65" s="1062">
        <f t="shared" si="27"/>
        <v>0</v>
      </c>
      <c r="F65" s="1062">
        <f t="shared" si="27"/>
        <v>0</v>
      </c>
      <c r="G65" s="1062">
        <f t="shared" si="27"/>
        <v>0</v>
      </c>
      <c r="H65" s="1062">
        <f t="shared" si="27"/>
        <v>0</v>
      </c>
      <c r="I65" s="1062">
        <f t="shared" si="27"/>
        <v>0</v>
      </c>
      <c r="J65" s="1062">
        <f t="shared" si="27"/>
        <v>0</v>
      </c>
      <c r="K65" s="1062">
        <f t="shared" si="27"/>
        <v>0</v>
      </c>
      <c r="L65" s="1062">
        <f t="shared" si="27"/>
        <v>0</v>
      </c>
      <c r="M65" s="1062">
        <f t="shared" si="27"/>
        <v>0</v>
      </c>
      <c r="N65" s="1062">
        <f t="shared" si="27"/>
        <v>0</v>
      </c>
    </row>
    <row r="66" spans="1:14" x14ac:dyDescent="0.25">
      <c r="A66" s="1016" t="s">
        <v>356</v>
      </c>
      <c r="C66" s="1060"/>
      <c r="D66" s="1060"/>
      <c r="E66" s="1060"/>
      <c r="G66" s="1060"/>
      <c r="H66" s="1060"/>
      <c r="I66" s="1060"/>
      <c r="J66" s="1060"/>
      <c r="K66" s="1060"/>
      <c r="L66" s="1060"/>
      <c r="M66" s="1060"/>
      <c r="N66" s="1060"/>
    </row>
    <row r="67" spans="1:14" x14ac:dyDescent="0.25">
      <c r="A67" s="1016" t="s">
        <v>357</v>
      </c>
      <c r="C67" s="1060"/>
      <c r="D67" s="1060"/>
      <c r="E67" s="1060"/>
      <c r="G67" s="1060"/>
      <c r="H67" s="1060"/>
      <c r="I67" s="1060"/>
      <c r="J67" s="1060"/>
      <c r="K67" s="1060"/>
      <c r="L67" s="1060"/>
      <c r="M67" s="1060"/>
      <c r="N67" s="1060"/>
    </row>
    <row r="68" spans="1:14" x14ac:dyDescent="0.25">
      <c r="A68" s="1016" t="s">
        <v>358</v>
      </c>
      <c r="C68" s="1060"/>
      <c r="D68" s="1060"/>
      <c r="E68" s="1060"/>
      <c r="G68" s="1060"/>
      <c r="H68" s="1060"/>
      <c r="I68" s="1060"/>
      <c r="J68" s="1060"/>
      <c r="K68" s="1060"/>
      <c r="L68" s="1060"/>
      <c r="M68" s="1060"/>
      <c r="N68" s="1060"/>
    </row>
    <row r="69" spans="1:14" x14ac:dyDescent="0.25">
      <c r="A69" s="1061" t="s">
        <v>319</v>
      </c>
      <c r="B69" s="1061"/>
      <c r="C69" s="1062"/>
      <c r="D69" s="1062"/>
      <c r="E69" s="1062">
        <f>SUM(E66:E68)</f>
        <v>0</v>
      </c>
      <c r="F69" s="1061"/>
      <c r="G69" s="1062"/>
      <c r="H69" s="1062"/>
      <c r="I69" s="1062"/>
      <c r="J69" s="1062"/>
      <c r="K69" s="1062"/>
      <c r="L69" s="1062"/>
      <c r="M69" s="1062"/>
      <c r="N69" s="1062"/>
    </row>
    <row r="70" spans="1:14" x14ac:dyDescent="0.25">
      <c r="A70" s="1016" t="s">
        <v>356</v>
      </c>
      <c r="C70" s="1060"/>
      <c r="E70" s="1060">
        <f>E38-E66</f>
        <v>0</v>
      </c>
      <c r="G70" s="1060"/>
      <c r="H70" s="1060"/>
      <c r="I70" s="1060"/>
      <c r="J70" s="1060"/>
      <c r="K70" s="1060"/>
      <c r="L70" s="1060"/>
      <c r="M70" s="1060"/>
      <c r="N70" s="1060"/>
    </row>
    <row r="71" spans="1:14" x14ac:dyDescent="0.25">
      <c r="A71" s="1016" t="s">
        <v>357</v>
      </c>
      <c r="E71" s="1060">
        <f>E46-E67</f>
        <v>0</v>
      </c>
    </row>
    <row r="72" spans="1:14" x14ac:dyDescent="0.25">
      <c r="A72" s="1016" t="s">
        <v>358</v>
      </c>
      <c r="E72" s="1060">
        <f>E55-E68</f>
        <v>0</v>
      </c>
    </row>
    <row r="73" spans="1:14" x14ac:dyDescent="0.25">
      <c r="A73" s="1061" t="s">
        <v>320</v>
      </c>
      <c r="B73" s="1061"/>
      <c r="C73" s="1061"/>
      <c r="D73" s="1061"/>
      <c r="E73" s="1062">
        <f>E70+E71+E72</f>
        <v>0</v>
      </c>
      <c r="F73" s="1061"/>
    </row>
    <row r="74" spans="1:14" x14ac:dyDescent="0.25">
      <c r="C74" s="1016" t="e">
        <f t="shared" ref="C74:M74" si="28">C56/C57</f>
        <v>#DIV/0!</v>
      </c>
      <c r="D74" s="1016" t="e">
        <f t="shared" si="28"/>
        <v>#DIV/0!</v>
      </c>
      <c r="E74" s="1016" t="e">
        <f t="shared" si="28"/>
        <v>#DIV/0!</v>
      </c>
      <c r="F74" s="1016" t="e">
        <f t="shared" si="28"/>
        <v>#DIV/0!</v>
      </c>
      <c r="G74" s="1016" t="e">
        <f t="shared" si="28"/>
        <v>#DIV/0!</v>
      </c>
      <c r="H74" s="1016" t="e">
        <f t="shared" si="28"/>
        <v>#DIV/0!</v>
      </c>
      <c r="I74" s="1016" t="e">
        <f t="shared" si="28"/>
        <v>#DIV/0!</v>
      </c>
      <c r="J74" s="1016" t="e">
        <f t="shared" si="28"/>
        <v>#DIV/0!</v>
      </c>
      <c r="K74" s="1016" t="e">
        <f t="shared" si="28"/>
        <v>#DIV/0!</v>
      </c>
      <c r="L74" s="1016" t="e">
        <f t="shared" si="28"/>
        <v>#DIV/0!</v>
      </c>
      <c r="M74" s="1016" t="e">
        <f t="shared" si="28"/>
        <v>#DIV/0!</v>
      </c>
      <c r="N74" s="1016" t="e">
        <f>N56/N57</f>
        <v>#DIV/0!</v>
      </c>
    </row>
    <row r="75" spans="1:14" x14ac:dyDescent="0.25">
      <c r="E75" s="1060"/>
    </row>
    <row r="76" spans="1:14" x14ac:dyDescent="0.25">
      <c r="E76" s="1060"/>
    </row>
    <row r="77" spans="1:14" x14ac:dyDescent="0.25">
      <c r="E77" s="1060"/>
    </row>
    <row r="78" spans="1:14" x14ac:dyDescent="0.25">
      <c r="E78" s="1060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C33" activePane="bottomRight" state="frozen"/>
      <selection activeCell="C12" sqref="C12"/>
      <selection pane="topRight" activeCell="C12" sqref="C12"/>
      <selection pane="bottomLeft" activeCell="C12" sqref="C12"/>
      <selection pane="bottomRight"/>
    </sheetView>
  </sheetViews>
  <sheetFormatPr defaultColWidth="9.140625" defaultRowHeight="14.25" x14ac:dyDescent="0.25"/>
  <cols>
    <col min="1" max="1" width="52.5703125" style="1016" customWidth="1"/>
    <col min="2" max="2" width="12.140625" style="1016" customWidth="1"/>
    <col min="3" max="3" width="15" style="1016" customWidth="1"/>
    <col min="4" max="4" width="15.85546875" style="1016" customWidth="1"/>
    <col min="5" max="5" width="16.85546875" style="1016" customWidth="1"/>
    <col min="6" max="6" width="18" style="1016" customWidth="1"/>
    <col min="7" max="7" width="19.5703125" style="1016" customWidth="1"/>
    <col min="8" max="8" width="17.140625" style="1016" customWidth="1"/>
    <col min="9" max="9" width="18.28515625" style="1016" customWidth="1"/>
    <col min="10" max="11" width="15.7109375" style="1016" customWidth="1"/>
    <col min="12" max="12" width="17.5703125" style="1016" customWidth="1"/>
    <col min="13" max="15" width="19.28515625" style="1016" customWidth="1"/>
    <col min="16" max="16" width="15.140625" style="1016" bestFit="1" customWidth="1"/>
    <col min="17" max="16384" width="9.140625" style="1016"/>
  </cols>
  <sheetData>
    <row r="1" spans="1:15" x14ac:dyDescent="0.25">
      <c r="A1" s="1017" t="s">
        <v>354</v>
      </c>
    </row>
    <row r="3" spans="1:15" x14ac:dyDescent="0.25">
      <c r="A3" s="1017" t="s">
        <v>265</v>
      </c>
    </row>
    <row r="5" spans="1:15" x14ac:dyDescent="0.25">
      <c r="A5" s="1018">
        <v>2022</v>
      </c>
      <c r="B5" s="1018" t="s">
        <v>144</v>
      </c>
      <c r="C5" s="1018" t="s">
        <v>266</v>
      </c>
      <c r="D5" s="1018" t="s">
        <v>83</v>
      </c>
      <c r="E5" s="1018" t="s">
        <v>321</v>
      </c>
      <c r="F5" s="1018" t="s">
        <v>267</v>
      </c>
      <c r="G5" s="1018" t="s">
        <v>84</v>
      </c>
      <c r="H5" s="1018" t="s">
        <v>268</v>
      </c>
      <c r="I5" s="1018" t="s">
        <v>269</v>
      </c>
      <c r="J5" s="1018" t="s">
        <v>270</v>
      </c>
      <c r="K5" s="1018" t="s">
        <v>85</v>
      </c>
      <c r="L5" s="1018" t="s">
        <v>271</v>
      </c>
      <c r="M5" s="1018" t="s">
        <v>272</v>
      </c>
      <c r="N5" s="1018" t="s">
        <v>273</v>
      </c>
      <c r="O5" s="1018" t="s">
        <v>274</v>
      </c>
    </row>
    <row r="6" spans="1:15" x14ac:dyDescent="0.25">
      <c r="A6" s="1019" t="s">
        <v>275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</row>
    <row r="7" spans="1:15" x14ac:dyDescent="0.25">
      <c r="A7" s="1021" t="s">
        <v>276</v>
      </c>
      <c r="B7" s="1022" t="s">
        <v>277</v>
      </c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  <c r="O7" s="1054"/>
    </row>
    <row r="8" spans="1:15" x14ac:dyDescent="0.25">
      <c r="A8" s="1021" t="s">
        <v>278</v>
      </c>
      <c r="B8" s="1022" t="s">
        <v>279</v>
      </c>
      <c r="C8" s="1025"/>
      <c r="D8" s="1025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</row>
    <row r="9" spans="1:15" x14ac:dyDescent="0.25">
      <c r="A9" s="1026" t="s">
        <v>280</v>
      </c>
      <c r="B9" s="1022" t="s">
        <v>281</v>
      </c>
      <c r="C9" s="1028"/>
      <c r="D9" s="1028"/>
      <c r="E9" s="1028"/>
      <c r="F9" s="1028"/>
      <c r="G9" s="1028"/>
      <c r="H9" s="1028"/>
      <c r="I9" s="1028"/>
      <c r="J9" s="1028"/>
      <c r="K9" s="1028"/>
      <c r="L9" s="1028"/>
      <c r="M9" s="1028"/>
      <c r="N9" s="1028"/>
      <c r="O9" s="1028"/>
    </row>
    <row r="10" spans="1:15" x14ac:dyDescent="0.25">
      <c r="A10" s="1026" t="s">
        <v>322</v>
      </c>
      <c r="B10" s="1022" t="s">
        <v>283</v>
      </c>
      <c r="C10" s="1028"/>
      <c r="D10" s="1028"/>
      <c r="E10" s="1028"/>
      <c r="F10" s="1028"/>
      <c r="G10" s="1028"/>
      <c r="H10" s="1028"/>
      <c r="I10" s="1028"/>
      <c r="J10" s="1028"/>
      <c r="K10" s="1028"/>
      <c r="L10" s="1028"/>
      <c r="M10" s="1028"/>
      <c r="N10" s="1028"/>
      <c r="O10" s="1028"/>
    </row>
    <row r="11" spans="1:15" x14ac:dyDescent="0.25">
      <c r="A11" s="1026" t="s">
        <v>323</v>
      </c>
      <c r="B11" s="1022" t="s">
        <v>283</v>
      </c>
      <c r="C11" s="1028"/>
      <c r="D11" s="1028"/>
      <c r="E11" s="1028"/>
      <c r="F11" s="1028"/>
      <c r="G11" s="1028"/>
      <c r="H11" s="1028"/>
      <c r="I11" s="1028"/>
      <c r="J11" s="1028"/>
      <c r="K11" s="1028"/>
      <c r="L11" s="1028"/>
      <c r="M11" s="1028"/>
      <c r="N11" s="1028"/>
      <c r="O11" s="1028"/>
    </row>
    <row r="12" spans="1:15" x14ac:dyDescent="0.25">
      <c r="A12" s="1026" t="s">
        <v>285</v>
      </c>
      <c r="B12" s="1022" t="s">
        <v>286</v>
      </c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  <c r="O12" s="1028"/>
    </row>
    <row r="13" spans="1:15" x14ac:dyDescent="0.25">
      <c r="A13" s="1067" t="s">
        <v>324</v>
      </c>
      <c r="B13" s="1068" t="s">
        <v>283</v>
      </c>
      <c r="C13" s="1069">
        <f>ROUND((C9-15)/261*C12,4)</f>
        <v>0</v>
      </c>
      <c r="D13" s="1070">
        <f t="shared" ref="D13:O13" si="0">ROUND((D9-15)/261*D12,4)</f>
        <v>0</v>
      </c>
      <c r="E13" s="1071">
        <f>ROUND((E9-15)/261*E12,4)</f>
        <v>0</v>
      </c>
      <c r="F13" s="1071">
        <f>ROUND((F9-15)/261*F12,4)</f>
        <v>0</v>
      </c>
      <c r="G13" s="1069">
        <f t="shared" si="0"/>
        <v>0</v>
      </c>
      <c r="H13" s="1069">
        <f t="shared" si="0"/>
        <v>0</v>
      </c>
      <c r="I13" s="1069">
        <f t="shared" si="0"/>
        <v>0</v>
      </c>
      <c r="J13" s="1069">
        <f t="shared" si="0"/>
        <v>0</v>
      </c>
      <c r="K13" s="1069">
        <f t="shared" si="0"/>
        <v>0</v>
      </c>
      <c r="L13" s="1069">
        <f t="shared" si="0"/>
        <v>0</v>
      </c>
      <c r="M13" s="1071">
        <f t="shared" si="0"/>
        <v>0</v>
      </c>
      <c r="N13" s="1071">
        <f t="shared" si="0"/>
        <v>0</v>
      </c>
      <c r="O13" s="1071">
        <f t="shared" si="0"/>
        <v>0</v>
      </c>
    </row>
    <row r="14" spans="1:15" x14ac:dyDescent="0.25">
      <c r="A14" s="1026" t="s">
        <v>140</v>
      </c>
      <c r="B14" s="1022" t="s">
        <v>289</v>
      </c>
      <c r="C14" s="1028"/>
      <c r="D14" s="1028"/>
      <c r="E14" s="1028"/>
      <c r="F14" s="1028"/>
      <c r="G14" s="1028"/>
      <c r="H14" s="1028"/>
      <c r="I14" s="1028"/>
      <c r="J14" s="1028"/>
      <c r="K14" s="1028"/>
      <c r="L14" s="1028"/>
      <c r="M14" s="1028"/>
      <c r="N14" s="1028"/>
      <c r="O14" s="1028"/>
    </row>
    <row r="15" spans="1:15" x14ac:dyDescent="0.25">
      <c r="A15" s="1026" t="s">
        <v>145</v>
      </c>
      <c r="B15" s="1022" t="s">
        <v>289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8"/>
      <c r="M15" s="1028"/>
      <c r="N15" s="1028"/>
      <c r="O15" s="1028"/>
    </row>
    <row r="16" spans="1:15" x14ac:dyDescent="0.25">
      <c r="A16" s="1026" t="s">
        <v>151</v>
      </c>
      <c r="B16" s="1022" t="s">
        <v>289</v>
      </c>
      <c r="C16" s="1028"/>
      <c r="D16" s="1028"/>
      <c r="E16" s="1028"/>
      <c r="F16" s="1028"/>
      <c r="G16" s="1028"/>
      <c r="H16" s="1028"/>
      <c r="I16" s="1028"/>
      <c r="J16" s="1028"/>
      <c r="K16" s="1028"/>
      <c r="L16" s="1028"/>
      <c r="M16" s="1028"/>
      <c r="N16" s="1028"/>
      <c r="O16" s="1028"/>
    </row>
    <row r="17" spans="1:15" x14ac:dyDescent="0.25">
      <c r="A17" s="1021" t="s">
        <v>142</v>
      </c>
      <c r="B17" s="1022" t="s">
        <v>289</v>
      </c>
      <c r="C17" s="1028"/>
      <c r="D17" s="1028"/>
      <c r="E17" s="1028"/>
      <c r="F17" s="1028"/>
      <c r="G17" s="1028"/>
      <c r="H17" s="1028"/>
      <c r="I17" s="1028"/>
      <c r="J17" s="1028"/>
      <c r="K17" s="1028"/>
      <c r="L17" s="1028"/>
      <c r="M17" s="1028"/>
      <c r="N17" s="1028"/>
      <c r="O17" s="1028"/>
    </row>
    <row r="18" spans="1:15" x14ac:dyDescent="0.25">
      <c r="A18" s="1021" t="s">
        <v>325</v>
      </c>
      <c r="B18" s="1022" t="s">
        <v>295</v>
      </c>
      <c r="C18" s="1028"/>
      <c r="D18" s="1028"/>
      <c r="E18" s="1028"/>
      <c r="F18" s="1028"/>
      <c r="G18" s="1028"/>
      <c r="H18" s="1028"/>
      <c r="I18" s="1028"/>
      <c r="J18" s="1028"/>
      <c r="K18" s="1028"/>
      <c r="L18" s="1028"/>
      <c r="M18" s="1028"/>
      <c r="N18" s="1028"/>
      <c r="O18" s="1028"/>
    </row>
    <row r="19" spans="1:15" x14ac:dyDescent="0.25">
      <c r="A19" s="1021" t="s">
        <v>296</v>
      </c>
      <c r="B19" s="1022" t="s">
        <v>295</v>
      </c>
      <c r="C19" s="1028"/>
      <c r="D19" s="1028"/>
      <c r="E19" s="1028"/>
      <c r="F19" s="1028"/>
      <c r="G19" s="1028"/>
      <c r="H19" s="1028"/>
      <c r="I19" s="1028"/>
      <c r="J19" s="1028"/>
      <c r="K19" s="1028"/>
      <c r="L19" s="1028"/>
      <c r="M19" s="1028"/>
      <c r="N19" s="1028"/>
      <c r="O19" s="1028"/>
    </row>
    <row r="20" spans="1:15" x14ac:dyDescent="0.25">
      <c r="A20" s="1021" t="s">
        <v>297</v>
      </c>
      <c r="B20" s="1022" t="s">
        <v>295</v>
      </c>
      <c r="C20" s="1028"/>
      <c r="D20" s="1028"/>
      <c r="E20" s="1028"/>
      <c r="F20" s="1028"/>
      <c r="G20" s="1028"/>
      <c r="H20" s="1028"/>
      <c r="I20" s="1028"/>
      <c r="J20" s="1028"/>
      <c r="K20" s="1028"/>
      <c r="L20" s="1028"/>
      <c r="M20" s="1028"/>
      <c r="N20" s="1028"/>
      <c r="O20" s="1028"/>
    </row>
    <row r="21" spans="1:15" ht="0.75" customHeight="1" x14ac:dyDescent="0.25">
      <c r="A21" s="1021" t="s">
        <v>326</v>
      </c>
      <c r="B21" s="1022" t="s">
        <v>289</v>
      </c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</row>
    <row r="22" spans="1:15" hidden="1" x14ac:dyDescent="0.25">
      <c r="A22" s="1021" t="s">
        <v>327</v>
      </c>
      <c r="B22" s="1022" t="s">
        <v>289</v>
      </c>
      <c r="C22" s="1028"/>
      <c r="D22" s="1028"/>
      <c r="E22" s="1028"/>
      <c r="F22" s="1028"/>
      <c r="G22" s="1028"/>
      <c r="H22" s="1028"/>
      <c r="I22" s="1028"/>
      <c r="J22" s="1028"/>
      <c r="K22" s="1028"/>
      <c r="L22" s="1028"/>
      <c r="M22" s="1028"/>
      <c r="N22" s="1028"/>
      <c r="O22" s="1028"/>
    </row>
    <row r="23" spans="1:15" x14ac:dyDescent="0.25">
      <c r="A23" s="1069" t="s">
        <v>328</v>
      </c>
      <c r="B23" s="1068" t="s">
        <v>295</v>
      </c>
      <c r="C23" s="1071"/>
      <c r="D23" s="1069"/>
      <c r="E23" s="1069"/>
      <c r="F23" s="1069"/>
      <c r="G23" s="1069"/>
      <c r="H23" s="1069"/>
      <c r="I23" s="1069"/>
      <c r="J23" s="1069"/>
      <c r="K23" s="1069"/>
      <c r="L23" s="1069"/>
      <c r="M23" s="1069"/>
      <c r="N23" s="1069"/>
      <c r="O23" s="1069"/>
    </row>
    <row r="24" spans="1:15" x14ac:dyDescent="0.25">
      <c r="A24" s="1021" t="s">
        <v>301</v>
      </c>
      <c r="B24" s="1022" t="s">
        <v>289</v>
      </c>
      <c r="C24" s="1028"/>
      <c r="D24" s="1028"/>
      <c r="E24" s="1028"/>
      <c r="F24" s="1028"/>
      <c r="G24" s="1028"/>
      <c r="H24" s="1028"/>
      <c r="I24" s="1028"/>
      <c r="J24" s="1028"/>
      <c r="K24" s="1028"/>
      <c r="L24" s="1028"/>
      <c r="M24" s="1028"/>
      <c r="N24" s="1028"/>
      <c r="O24" s="1028"/>
    </row>
    <row r="25" spans="1:15" x14ac:dyDescent="0.25">
      <c r="A25" s="1021" t="s">
        <v>302</v>
      </c>
      <c r="B25" s="1022" t="s">
        <v>289</v>
      </c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</row>
    <row r="26" spans="1:15" x14ac:dyDescent="0.25">
      <c r="A26" s="1021" t="s">
        <v>303</v>
      </c>
      <c r="B26" s="1022" t="s">
        <v>289</v>
      </c>
      <c r="C26" s="1028"/>
      <c r="D26" s="1028"/>
      <c r="E26" s="1028"/>
      <c r="F26" s="1028"/>
      <c r="G26" s="1028"/>
      <c r="H26" s="1028"/>
      <c r="I26" s="1028"/>
      <c r="J26" s="1028"/>
      <c r="K26" s="1028"/>
      <c r="L26" s="1028"/>
      <c r="M26" s="1028"/>
      <c r="N26" s="1028"/>
      <c r="O26" s="1028"/>
    </row>
    <row r="27" spans="1:15" x14ac:dyDescent="0.25">
      <c r="A27" s="1021" t="s">
        <v>304</v>
      </c>
      <c r="B27" s="1022" t="s">
        <v>289</v>
      </c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</row>
    <row r="28" spans="1:15" x14ac:dyDescent="0.25">
      <c r="A28" s="1021" t="s">
        <v>329</v>
      </c>
      <c r="B28" s="1022" t="s">
        <v>289</v>
      </c>
      <c r="C28" s="1028"/>
      <c r="D28" s="1028"/>
      <c r="E28" s="1028"/>
      <c r="F28" s="1028"/>
      <c r="G28" s="1028"/>
      <c r="H28" s="1028"/>
      <c r="I28" s="1028"/>
      <c r="J28" s="1028"/>
      <c r="K28" s="1028"/>
      <c r="L28" s="1028"/>
      <c r="M28" s="1028"/>
      <c r="N28" s="1028"/>
      <c r="O28" s="1028"/>
    </row>
    <row r="29" spans="1:15" x14ac:dyDescent="0.25">
      <c r="A29" s="1069" t="s">
        <v>306</v>
      </c>
      <c r="B29" s="1068" t="s">
        <v>283</v>
      </c>
      <c r="C29" s="1071">
        <f t="shared" ref="C29:O29" si="1">ROUND(C26*C12*C27-C25,4)</f>
        <v>0</v>
      </c>
      <c r="D29" s="1069">
        <f t="shared" si="1"/>
        <v>0</v>
      </c>
      <c r="E29" s="1071">
        <f t="shared" si="1"/>
        <v>0</v>
      </c>
      <c r="F29" s="1071">
        <f t="shared" si="1"/>
        <v>0</v>
      </c>
      <c r="G29" s="1069">
        <f t="shared" si="1"/>
        <v>0</v>
      </c>
      <c r="H29" s="1071">
        <f t="shared" si="1"/>
        <v>0</v>
      </c>
      <c r="I29" s="1069">
        <f t="shared" si="1"/>
        <v>0</v>
      </c>
      <c r="J29" s="1069">
        <f>ROUND(J26*J12*J27-J25,4)</f>
        <v>0</v>
      </c>
      <c r="K29" s="1069">
        <f t="shared" si="1"/>
        <v>0</v>
      </c>
      <c r="L29" s="1069">
        <f t="shared" si="1"/>
        <v>0</v>
      </c>
      <c r="M29" s="1069">
        <f t="shared" si="1"/>
        <v>0</v>
      </c>
      <c r="N29" s="1069">
        <f t="shared" si="1"/>
        <v>0</v>
      </c>
      <c r="O29" s="1069">
        <f t="shared" si="1"/>
        <v>0</v>
      </c>
    </row>
    <row r="30" spans="1:15" x14ac:dyDescent="0.25">
      <c r="A30" s="1043" t="s">
        <v>343</v>
      </c>
      <c r="B30" s="1044"/>
      <c r="C30" s="1045"/>
      <c r="D30" s="1045"/>
      <c r="E30" s="1045"/>
      <c r="F30" s="1045"/>
      <c r="G30" s="1045"/>
      <c r="H30" s="1045"/>
      <c r="I30" s="1020"/>
      <c r="J30" s="1045"/>
      <c r="K30" s="1046"/>
      <c r="L30" s="1045"/>
      <c r="M30" s="1045"/>
      <c r="N30" s="1045"/>
      <c r="O30" s="1045"/>
    </row>
    <row r="31" spans="1:15" x14ac:dyDescent="0.25">
      <c r="A31" s="1021" t="s">
        <v>307</v>
      </c>
      <c r="B31" s="1022" t="s">
        <v>308</v>
      </c>
      <c r="C31" s="1028"/>
      <c r="D31" s="1028"/>
      <c r="E31" s="1028"/>
      <c r="F31" s="1028"/>
      <c r="G31" s="1028"/>
      <c r="H31" s="1028"/>
      <c r="I31" s="1028"/>
      <c r="J31" s="1028"/>
      <c r="K31" s="1028"/>
      <c r="L31" s="1028"/>
      <c r="M31" s="1028"/>
      <c r="N31" s="1028"/>
      <c r="O31" s="1028"/>
    </row>
    <row r="32" spans="1:15" x14ac:dyDescent="0.25">
      <c r="A32" s="1072" t="s">
        <v>309</v>
      </c>
      <c r="B32" s="1073" t="s">
        <v>208</v>
      </c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</row>
    <row r="33" spans="1:15" x14ac:dyDescent="0.25">
      <c r="A33" s="1021" t="s">
        <v>310</v>
      </c>
      <c r="B33" s="1022" t="s">
        <v>308</v>
      </c>
      <c r="C33" s="1074"/>
      <c r="D33" s="1074"/>
      <c r="E33" s="1074"/>
      <c r="F33" s="1074"/>
      <c r="G33" s="1074"/>
      <c r="H33" s="1074"/>
      <c r="I33" s="1074"/>
      <c r="J33" s="1074"/>
      <c r="K33" s="1074"/>
      <c r="L33" s="1074"/>
      <c r="M33" s="1074"/>
      <c r="N33" s="1074"/>
      <c r="O33" s="1074"/>
    </row>
    <row r="34" spans="1:15" x14ac:dyDescent="0.25">
      <c r="A34" s="1021" t="s">
        <v>311</v>
      </c>
      <c r="B34" s="1022" t="s">
        <v>308</v>
      </c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</row>
    <row r="35" spans="1:15" x14ac:dyDescent="0.25">
      <c r="A35" s="1021" t="s">
        <v>312</v>
      </c>
      <c r="B35" s="1022" t="s">
        <v>283</v>
      </c>
      <c r="C35" s="1049"/>
      <c r="D35" s="1049"/>
      <c r="E35" s="1049"/>
      <c r="F35" s="1049"/>
      <c r="G35" s="1049"/>
      <c r="H35" s="1049"/>
      <c r="I35" s="1049"/>
      <c r="J35" s="1049"/>
      <c r="K35" s="1049"/>
      <c r="L35" s="1049"/>
      <c r="M35" s="1049"/>
      <c r="N35" s="1049"/>
      <c r="O35" s="1049"/>
    </row>
    <row r="36" spans="1:15" x14ac:dyDescent="0.25">
      <c r="A36" s="1021" t="s">
        <v>331</v>
      </c>
      <c r="B36" s="1022" t="s">
        <v>289</v>
      </c>
      <c r="C36" s="1049"/>
      <c r="D36" s="1049"/>
      <c r="E36" s="1049"/>
      <c r="F36" s="1049"/>
      <c r="G36" s="1049"/>
      <c r="H36" s="1049"/>
      <c r="I36" s="1049"/>
      <c r="J36" s="1049"/>
      <c r="K36" s="1049"/>
      <c r="L36" s="1049"/>
      <c r="M36" s="1049"/>
      <c r="N36" s="1049"/>
      <c r="O36" s="1049"/>
    </row>
    <row r="37" spans="1:15" x14ac:dyDescent="0.25">
      <c r="A37" s="1021" t="s">
        <v>332</v>
      </c>
      <c r="B37" s="1022" t="s">
        <v>289</v>
      </c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</row>
    <row r="38" spans="1:15" s="1075" customFormat="1" ht="18" customHeight="1" x14ac:dyDescent="0.25">
      <c r="A38" s="1032" t="s">
        <v>333</v>
      </c>
      <c r="B38" s="1033"/>
      <c r="C38" s="1053"/>
      <c r="D38" s="1053"/>
      <c r="E38" s="1053"/>
      <c r="F38" s="1053"/>
      <c r="G38" s="1053"/>
      <c r="H38" s="1053"/>
      <c r="I38" s="1053"/>
      <c r="J38" s="1053"/>
      <c r="K38" s="1053"/>
      <c r="L38" s="1053"/>
      <c r="M38" s="1053"/>
      <c r="N38" s="1053"/>
      <c r="O38" s="1053"/>
    </row>
    <row r="39" spans="1:15" x14ac:dyDescent="0.25">
      <c r="A39" s="1076" t="s">
        <v>344</v>
      </c>
      <c r="B39" s="1077" t="s">
        <v>314</v>
      </c>
      <c r="C39" s="1078">
        <f>C34*C38</f>
        <v>0</v>
      </c>
      <c r="D39" s="1078">
        <f t="shared" ref="D39:O39" si="2">ROUND(D34*D38,0)</f>
        <v>0</v>
      </c>
      <c r="E39" s="1078">
        <f>ROUND(E34*E38,0)</f>
        <v>0</v>
      </c>
      <c r="F39" s="1078">
        <f>ROUND(F34*F38,0)</f>
        <v>0</v>
      </c>
      <c r="G39" s="1078">
        <f t="shared" si="2"/>
        <v>0</v>
      </c>
      <c r="H39" s="1078">
        <f t="shared" si="2"/>
        <v>0</v>
      </c>
      <c r="I39" s="1078">
        <f t="shared" si="2"/>
        <v>0</v>
      </c>
      <c r="J39" s="1078">
        <f t="shared" si="2"/>
        <v>0</v>
      </c>
      <c r="K39" s="1078">
        <f t="shared" si="2"/>
        <v>0</v>
      </c>
      <c r="L39" s="1078">
        <f>ROUND(L34*L38,0)</f>
        <v>0</v>
      </c>
      <c r="M39" s="1078">
        <f t="shared" si="2"/>
        <v>0</v>
      </c>
      <c r="N39" s="1078">
        <f t="shared" si="2"/>
        <v>0</v>
      </c>
      <c r="O39" s="1078">
        <f t="shared" si="2"/>
        <v>0</v>
      </c>
    </row>
    <row r="40" spans="1:15" x14ac:dyDescent="0.25">
      <c r="A40" s="1043" t="s">
        <v>345</v>
      </c>
      <c r="B40" s="1044"/>
      <c r="C40" s="1045"/>
      <c r="D40" s="1045"/>
      <c r="E40" s="1045"/>
      <c r="F40" s="1045"/>
      <c r="G40" s="1045"/>
      <c r="H40" s="1045"/>
      <c r="I40" s="1020"/>
      <c r="J40" s="1045"/>
      <c r="K40" s="1046"/>
      <c r="L40" s="1045"/>
      <c r="M40" s="1045"/>
      <c r="N40" s="1045"/>
      <c r="O40" s="1045"/>
    </row>
    <row r="41" spans="1:15" x14ac:dyDescent="0.25">
      <c r="A41" s="1021" t="s">
        <v>307</v>
      </c>
      <c r="B41" s="1022" t="s">
        <v>308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28"/>
      <c r="O41" s="1028"/>
    </row>
    <row r="42" spans="1:15" x14ac:dyDescent="0.25">
      <c r="A42" s="1072" t="s">
        <v>309</v>
      </c>
      <c r="B42" s="1073" t="s">
        <v>208</v>
      </c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</row>
    <row r="43" spans="1:15" x14ac:dyDescent="0.25">
      <c r="A43" s="1021" t="s">
        <v>310</v>
      </c>
      <c r="B43" s="1022" t="s">
        <v>308</v>
      </c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</row>
    <row r="44" spans="1:15" x14ac:dyDescent="0.25">
      <c r="A44" s="1021" t="s">
        <v>311</v>
      </c>
      <c r="B44" s="1022" t="s">
        <v>308</v>
      </c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</row>
    <row r="45" spans="1:15" x14ac:dyDescent="0.25">
      <c r="A45" s="1021" t="s">
        <v>140</v>
      </c>
      <c r="B45" s="1022" t="s">
        <v>289</v>
      </c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</row>
    <row r="46" spans="1:15" x14ac:dyDescent="0.25">
      <c r="A46" s="1021" t="s">
        <v>312</v>
      </c>
      <c r="B46" s="1022" t="s">
        <v>283</v>
      </c>
      <c r="C46" s="1049"/>
      <c r="D46" s="1049"/>
      <c r="E46" s="1049"/>
      <c r="F46" s="1049"/>
      <c r="G46" s="1049"/>
      <c r="H46" s="1049"/>
      <c r="I46" s="1049"/>
      <c r="J46" s="1049"/>
      <c r="K46" s="1049"/>
      <c r="L46" s="1049"/>
      <c r="M46" s="1049"/>
      <c r="N46" s="1049"/>
      <c r="O46" s="1049"/>
    </row>
    <row r="47" spans="1:15" x14ac:dyDescent="0.25">
      <c r="A47" s="1021" t="s">
        <v>313</v>
      </c>
      <c r="B47" s="1022" t="s">
        <v>283</v>
      </c>
      <c r="C47" s="1049"/>
      <c r="D47" s="1049"/>
      <c r="E47" s="1049"/>
      <c r="F47" s="1049"/>
      <c r="G47" s="1049"/>
      <c r="H47" s="1049"/>
      <c r="I47" s="1049"/>
      <c r="J47" s="1049"/>
      <c r="K47" s="1049"/>
      <c r="L47" s="1049"/>
      <c r="M47" s="1049"/>
      <c r="N47" s="1049"/>
      <c r="O47" s="1049"/>
    </row>
    <row r="48" spans="1:15" x14ac:dyDescent="0.25">
      <c r="A48" s="1076" t="s">
        <v>353</v>
      </c>
      <c r="B48" s="1077" t="s">
        <v>314</v>
      </c>
      <c r="C48" s="1078">
        <f>ROUND(C47*C44,0)</f>
        <v>0</v>
      </c>
      <c r="D48" s="1078">
        <f>ROUND(D47*D44,0)</f>
        <v>0</v>
      </c>
      <c r="E48" s="1078">
        <f>ROUND(E47*E44,0)</f>
        <v>0</v>
      </c>
      <c r="F48" s="1078">
        <f>ROUND(F47*F44,0)</f>
        <v>0</v>
      </c>
      <c r="G48" s="1078">
        <f t="shared" ref="G48:O48" si="3">ROUND(G47*G44,0)</f>
        <v>0</v>
      </c>
      <c r="H48" s="1078">
        <f t="shared" si="3"/>
        <v>0</v>
      </c>
      <c r="I48" s="1078">
        <f t="shared" si="3"/>
        <v>0</v>
      </c>
      <c r="J48" s="1078">
        <f t="shared" si="3"/>
        <v>0</v>
      </c>
      <c r="K48" s="1078">
        <f t="shared" si="3"/>
        <v>0</v>
      </c>
      <c r="L48" s="1078">
        <f t="shared" si="3"/>
        <v>0</v>
      </c>
      <c r="M48" s="1078">
        <f t="shared" si="3"/>
        <v>0</v>
      </c>
      <c r="N48" s="1078">
        <f t="shared" si="3"/>
        <v>0</v>
      </c>
      <c r="O48" s="1078">
        <f t="shared" si="3"/>
        <v>0</v>
      </c>
    </row>
    <row r="49" spans="1:15" x14ac:dyDescent="0.25">
      <c r="A49" s="1043" t="s">
        <v>350</v>
      </c>
      <c r="B49" s="1044"/>
      <c r="C49" s="1045"/>
      <c r="D49" s="1045"/>
      <c r="E49" s="1045"/>
      <c r="F49" s="1045"/>
      <c r="G49" s="1045"/>
      <c r="H49" s="1045"/>
      <c r="I49" s="1020"/>
      <c r="J49" s="1045"/>
      <c r="K49" s="1046"/>
      <c r="L49" s="1045"/>
      <c r="M49" s="1045"/>
      <c r="N49" s="1045"/>
      <c r="O49" s="1045"/>
    </row>
    <row r="50" spans="1:15" x14ac:dyDescent="0.25">
      <c r="A50" s="1021" t="s">
        <v>307</v>
      </c>
      <c r="B50" s="1022" t="s">
        <v>308</v>
      </c>
      <c r="C50" s="1028"/>
      <c r="D50" s="1028"/>
      <c r="E50" s="1028"/>
      <c r="F50" s="1028"/>
      <c r="G50" s="1054"/>
      <c r="H50" s="1028"/>
      <c r="I50" s="1028"/>
      <c r="J50" s="1028"/>
      <c r="K50" s="1028"/>
      <c r="L50" s="1028"/>
      <c r="M50" s="1028"/>
      <c r="N50" s="1028"/>
      <c r="O50" s="1028"/>
    </row>
    <row r="51" spans="1:15" x14ac:dyDescent="0.25">
      <c r="A51" s="1072" t="s">
        <v>309</v>
      </c>
      <c r="B51" s="1073" t="s">
        <v>208</v>
      </c>
      <c r="C51" s="1072"/>
      <c r="D51" s="1072"/>
      <c r="E51" s="1072"/>
      <c r="F51" s="1072"/>
      <c r="G51" s="1072"/>
      <c r="H51" s="1072"/>
      <c r="I51" s="1072"/>
      <c r="J51" s="1072"/>
      <c r="K51" s="1072"/>
      <c r="L51" s="1072"/>
      <c r="M51" s="1072"/>
      <c r="N51" s="1072"/>
      <c r="O51" s="1072"/>
    </row>
    <row r="52" spans="1:15" x14ac:dyDescent="0.25">
      <c r="A52" s="1021">
        <v>2983</v>
      </c>
      <c r="B52" s="1022" t="s">
        <v>308</v>
      </c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</row>
    <row r="53" spans="1:15" x14ac:dyDescent="0.25">
      <c r="A53" s="1021" t="s">
        <v>311</v>
      </c>
      <c r="B53" s="1022" t="s">
        <v>308</v>
      </c>
      <c r="C53" s="1074"/>
      <c r="D53" s="1074"/>
      <c r="E53" s="1074"/>
      <c r="F53" s="1074"/>
      <c r="G53" s="1074"/>
      <c r="H53" s="1074"/>
      <c r="I53" s="1074"/>
      <c r="J53" s="1074"/>
      <c r="K53" s="1074"/>
      <c r="L53" s="1074"/>
      <c r="M53" s="1074"/>
      <c r="N53" s="1074"/>
      <c r="O53" s="1074"/>
    </row>
    <row r="54" spans="1:15" x14ac:dyDescent="0.25">
      <c r="A54" s="1021" t="s">
        <v>312</v>
      </c>
      <c r="B54" s="1022" t="s">
        <v>283</v>
      </c>
      <c r="C54" s="1049"/>
      <c r="D54" s="1049"/>
      <c r="E54" s="1049"/>
      <c r="F54" s="1049"/>
      <c r="G54" s="1049"/>
      <c r="H54" s="1049"/>
      <c r="I54" s="1049"/>
      <c r="J54" s="1049"/>
      <c r="K54" s="1049"/>
      <c r="L54" s="1049"/>
      <c r="M54" s="1049"/>
      <c r="N54" s="1049"/>
      <c r="O54" s="1049"/>
    </row>
    <row r="55" spans="1:15" x14ac:dyDescent="0.25">
      <c r="A55" s="1021" t="s">
        <v>313</v>
      </c>
      <c r="B55" s="1022" t="s">
        <v>283</v>
      </c>
      <c r="C55" s="1049"/>
      <c r="D55" s="1049"/>
      <c r="E55" s="1049"/>
      <c r="F55" s="1049"/>
      <c r="G55" s="1049"/>
      <c r="H55" s="1049"/>
      <c r="I55" s="1049"/>
      <c r="J55" s="1049"/>
      <c r="K55" s="1049"/>
      <c r="L55" s="1049"/>
      <c r="M55" s="1049"/>
      <c r="N55" s="1049"/>
      <c r="O55" s="1049"/>
    </row>
    <row r="56" spans="1:15" x14ac:dyDescent="0.25">
      <c r="A56" s="1076" t="s">
        <v>347</v>
      </c>
      <c r="B56" s="1077" t="s">
        <v>314</v>
      </c>
      <c r="C56" s="1078">
        <f>ROUND(C55*C53,0)</f>
        <v>0</v>
      </c>
      <c r="D56" s="1078">
        <f>ROUND(D55*D53,0)</f>
        <v>0</v>
      </c>
      <c r="E56" s="1078">
        <f>ROUND(E55*E53,0)</f>
        <v>0</v>
      </c>
      <c r="F56" s="1078">
        <f>ROUND(F55*F53,0)</f>
        <v>0</v>
      </c>
      <c r="G56" s="1078">
        <f t="shared" ref="G56:O56" si="4">ROUND(G55*G53,0)</f>
        <v>0</v>
      </c>
      <c r="H56" s="1078">
        <f t="shared" si="4"/>
        <v>0</v>
      </c>
      <c r="I56" s="1078">
        <f t="shared" si="4"/>
        <v>0</v>
      </c>
      <c r="J56" s="1078">
        <f t="shared" si="4"/>
        <v>0</v>
      </c>
      <c r="K56" s="1078">
        <f t="shared" si="4"/>
        <v>0</v>
      </c>
      <c r="L56" s="1078">
        <f>ROUND(L55*L53,0)</f>
        <v>0</v>
      </c>
      <c r="M56" s="1078">
        <f t="shared" si="4"/>
        <v>0</v>
      </c>
      <c r="N56" s="1078">
        <f t="shared" si="4"/>
        <v>0</v>
      </c>
      <c r="O56" s="1078">
        <f t="shared" si="4"/>
        <v>0</v>
      </c>
    </row>
    <row r="57" spans="1:15" x14ac:dyDescent="0.25">
      <c r="A57" s="1043" t="s">
        <v>351</v>
      </c>
      <c r="B57" s="1044"/>
      <c r="C57" s="1045"/>
      <c r="D57" s="1045"/>
      <c r="E57" s="1045"/>
      <c r="F57" s="1045"/>
      <c r="G57" s="1045"/>
      <c r="H57" s="1045"/>
      <c r="I57" s="1020"/>
      <c r="J57" s="1045"/>
      <c r="K57" s="1046"/>
      <c r="L57" s="1045"/>
      <c r="M57" s="1045"/>
      <c r="N57" s="1045"/>
      <c r="O57" s="1045"/>
    </row>
    <row r="58" spans="1:15" x14ac:dyDescent="0.25">
      <c r="A58" s="1021" t="s">
        <v>307</v>
      </c>
      <c r="B58" s="1022" t="s">
        <v>308</v>
      </c>
      <c r="C58" s="1028"/>
      <c r="D58" s="1028"/>
      <c r="E58" s="1028"/>
      <c r="F58" s="1028"/>
      <c r="G58" s="1054"/>
      <c r="H58" s="1028"/>
      <c r="I58" s="1028"/>
      <c r="J58" s="1028"/>
      <c r="K58" s="1028"/>
      <c r="L58" s="1028"/>
      <c r="M58" s="1028"/>
      <c r="N58" s="1028"/>
      <c r="O58" s="1028"/>
    </row>
    <row r="59" spans="1:15" x14ac:dyDescent="0.25">
      <c r="A59" s="1072" t="s">
        <v>309</v>
      </c>
      <c r="B59" s="1073" t="s">
        <v>208</v>
      </c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</row>
    <row r="60" spans="1:15" x14ac:dyDescent="0.25">
      <c r="A60" s="1021" t="s">
        <v>310</v>
      </c>
      <c r="B60" s="1022" t="s">
        <v>308</v>
      </c>
      <c r="C60" s="1074"/>
      <c r="D60" s="1074"/>
      <c r="E60" s="1074"/>
      <c r="F60" s="1074"/>
      <c r="G60" s="1074"/>
      <c r="H60" s="1074"/>
      <c r="I60" s="1074"/>
      <c r="J60" s="1074"/>
      <c r="K60" s="1074"/>
      <c r="L60" s="1074"/>
      <c r="M60" s="1074"/>
      <c r="N60" s="1074"/>
      <c r="O60" s="1074"/>
    </row>
    <row r="61" spans="1:15" x14ac:dyDescent="0.25">
      <c r="A61" s="1021" t="s">
        <v>311</v>
      </c>
      <c r="B61" s="1022" t="s">
        <v>308</v>
      </c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</row>
    <row r="62" spans="1:15" x14ac:dyDescent="0.25">
      <c r="A62" s="1021" t="s">
        <v>140</v>
      </c>
      <c r="B62" s="1022" t="s">
        <v>289</v>
      </c>
      <c r="C62" s="1079"/>
      <c r="D62" s="1079"/>
      <c r="E62" s="1079"/>
      <c r="F62" s="1079"/>
      <c r="G62" s="1079"/>
      <c r="H62" s="1079"/>
      <c r="I62" s="1079"/>
      <c r="J62" s="1079"/>
      <c r="K62" s="1079"/>
      <c r="L62" s="1079"/>
      <c r="M62" s="1079"/>
      <c r="N62" s="1079"/>
      <c r="O62" s="1079"/>
    </row>
    <row r="63" spans="1:15" x14ac:dyDescent="0.25">
      <c r="A63" s="1021" t="s">
        <v>312</v>
      </c>
      <c r="B63" s="1022" t="s">
        <v>283</v>
      </c>
      <c r="C63" s="1049"/>
      <c r="D63" s="1049"/>
      <c r="E63" s="1049"/>
      <c r="F63" s="1049"/>
      <c r="G63" s="1049"/>
      <c r="H63" s="1049"/>
      <c r="I63" s="1049"/>
      <c r="J63" s="1049"/>
      <c r="K63" s="1049"/>
      <c r="L63" s="1049"/>
      <c r="M63" s="1049"/>
      <c r="N63" s="1049"/>
      <c r="O63" s="1049"/>
    </row>
    <row r="64" spans="1:15" x14ac:dyDescent="0.25">
      <c r="A64" s="1021" t="s">
        <v>313</v>
      </c>
      <c r="B64" s="1022" t="s">
        <v>283</v>
      </c>
      <c r="C64" s="1049"/>
      <c r="D64" s="1049"/>
      <c r="E64" s="1049"/>
      <c r="F64" s="1049"/>
      <c r="G64" s="1049"/>
      <c r="H64" s="1049"/>
      <c r="I64" s="1049"/>
      <c r="J64" s="1049"/>
      <c r="K64" s="1049"/>
      <c r="L64" s="1049"/>
      <c r="M64" s="1049"/>
      <c r="N64" s="1049"/>
      <c r="O64" s="1049"/>
    </row>
    <row r="65" spans="1:16" x14ac:dyDescent="0.25">
      <c r="A65" s="1076" t="s">
        <v>348</v>
      </c>
      <c r="B65" s="1077" t="s">
        <v>314</v>
      </c>
      <c r="C65" s="1078">
        <f t="shared" ref="C65:O65" si="5">ROUND(C64*C61,0)</f>
        <v>0</v>
      </c>
      <c r="D65" s="1078">
        <f t="shared" si="5"/>
        <v>0</v>
      </c>
      <c r="E65" s="1078">
        <f>ROUND(E64*E61,0)</f>
        <v>0</v>
      </c>
      <c r="F65" s="1078">
        <f>ROUND(F64*F61,0)</f>
        <v>0</v>
      </c>
      <c r="G65" s="1078">
        <f t="shared" si="5"/>
        <v>0</v>
      </c>
      <c r="H65" s="1078">
        <f t="shared" si="5"/>
        <v>0</v>
      </c>
      <c r="I65" s="1078">
        <f t="shared" si="5"/>
        <v>0</v>
      </c>
      <c r="J65" s="1078">
        <f t="shared" si="5"/>
        <v>0</v>
      </c>
      <c r="K65" s="1078">
        <f t="shared" si="5"/>
        <v>0</v>
      </c>
      <c r="L65" s="1078">
        <f t="shared" si="5"/>
        <v>0</v>
      </c>
      <c r="M65" s="1078">
        <f t="shared" si="5"/>
        <v>0</v>
      </c>
      <c r="N65" s="1078">
        <f t="shared" si="5"/>
        <v>0</v>
      </c>
      <c r="O65" s="1078">
        <f t="shared" si="5"/>
        <v>0</v>
      </c>
    </row>
    <row r="66" spans="1:16" x14ac:dyDescent="0.25">
      <c r="A66" s="1043" t="s">
        <v>352</v>
      </c>
      <c r="B66" s="1044"/>
      <c r="C66" s="1045"/>
      <c r="D66" s="1045"/>
      <c r="E66" s="1045"/>
      <c r="F66" s="1045"/>
      <c r="G66" s="1045"/>
      <c r="H66" s="1045"/>
      <c r="I66" s="1020"/>
      <c r="J66" s="1045"/>
      <c r="K66" s="1046"/>
      <c r="L66" s="1045"/>
      <c r="M66" s="1045"/>
      <c r="N66" s="1045"/>
      <c r="O66" s="1045"/>
    </row>
    <row r="67" spans="1:16" x14ac:dyDescent="0.25">
      <c r="A67" s="1021" t="s">
        <v>307</v>
      </c>
      <c r="B67" s="1022" t="s">
        <v>308</v>
      </c>
      <c r="C67" s="1028"/>
      <c r="D67" s="1028"/>
      <c r="E67" s="1028"/>
      <c r="F67" s="1028"/>
      <c r="G67" s="1054"/>
      <c r="H67" s="1028"/>
      <c r="I67" s="1028"/>
      <c r="J67" s="1028"/>
      <c r="K67" s="1028"/>
      <c r="L67" s="1028"/>
      <c r="M67" s="1028"/>
      <c r="N67" s="1028"/>
      <c r="O67" s="1028"/>
    </row>
    <row r="68" spans="1:16" x14ac:dyDescent="0.25">
      <c r="A68" s="1072" t="s">
        <v>309</v>
      </c>
      <c r="B68" s="1073" t="s">
        <v>208</v>
      </c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</row>
    <row r="69" spans="1:16" x14ac:dyDescent="0.25">
      <c r="A69" s="1021" t="s">
        <v>310</v>
      </c>
      <c r="B69" s="1022" t="s">
        <v>308</v>
      </c>
      <c r="C69" s="1074"/>
      <c r="D69" s="1074"/>
      <c r="E69" s="1074"/>
      <c r="F69" s="1074"/>
      <c r="G69" s="1074"/>
      <c r="H69" s="1074"/>
      <c r="I69" s="1074"/>
      <c r="J69" s="1074"/>
      <c r="K69" s="1074"/>
      <c r="L69" s="1074"/>
      <c r="M69" s="1074"/>
      <c r="N69" s="1074"/>
      <c r="O69" s="1074"/>
    </row>
    <row r="70" spans="1:16" x14ac:dyDescent="0.25">
      <c r="A70" s="1021" t="s">
        <v>311</v>
      </c>
      <c r="B70" s="1022" t="s">
        <v>308</v>
      </c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</row>
    <row r="71" spans="1:16" x14ac:dyDescent="0.25">
      <c r="A71" s="1021" t="s">
        <v>140</v>
      </c>
      <c r="B71" s="1022" t="s">
        <v>289</v>
      </c>
      <c r="C71" s="1079"/>
      <c r="D71" s="1079"/>
      <c r="E71" s="1079"/>
      <c r="F71" s="1079"/>
      <c r="G71" s="1079"/>
      <c r="H71" s="1079"/>
      <c r="I71" s="1079"/>
      <c r="J71" s="1079"/>
      <c r="K71" s="1079"/>
      <c r="L71" s="1079"/>
      <c r="M71" s="1079"/>
      <c r="N71" s="1079"/>
      <c r="O71" s="1079"/>
    </row>
    <row r="72" spans="1:16" x14ac:dyDescent="0.25">
      <c r="A72" s="1021" t="s">
        <v>312</v>
      </c>
      <c r="B72" s="1022" t="s">
        <v>283</v>
      </c>
      <c r="C72" s="1049"/>
      <c r="D72" s="1049"/>
      <c r="E72" s="1049"/>
      <c r="F72" s="1049"/>
      <c r="G72" s="1049"/>
      <c r="H72" s="1049"/>
      <c r="I72" s="1049"/>
      <c r="J72" s="1049"/>
      <c r="K72" s="1049"/>
      <c r="L72" s="1049"/>
      <c r="M72" s="1049"/>
      <c r="N72" s="1049"/>
      <c r="O72" s="1049"/>
    </row>
    <row r="73" spans="1:16" x14ac:dyDescent="0.25">
      <c r="A73" s="1021" t="s">
        <v>313</v>
      </c>
      <c r="B73" s="1022" t="s">
        <v>283</v>
      </c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</row>
    <row r="74" spans="1:16" x14ac:dyDescent="0.25">
      <c r="A74" s="1076" t="s">
        <v>349</v>
      </c>
      <c r="B74" s="1077" t="s">
        <v>314</v>
      </c>
      <c r="C74" s="1078">
        <f t="shared" ref="C74:O74" si="6">ROUND(C73*C70,0)</f>
        <v>0</v>
      </c>
      <c r="D74" s="1078">
        <f t="shared" si="6"/>
        <v>0</v>
      </c>
      <c r="E74" s="1078">
        <f t="shared" si="6"/>
        <v>0</v>
      </c>
      <c r="F74" s="1078">
        <f t="shared" si="6"/>
        <v>0</v>
      </c>
      <c r="G74" s="1078">
        <f t="shared" si="6"/>
        <v>0</v>
      </c>
      <c r="H74" s="1078">
        <f t="shared" si="6"/>
        <v>0</v>
      </c>
      <c r="I74" s="1078">
        <f t="shared" si="6"/>
        <v>0</v>
      </c>
      <c r="J74" s="1078">
        <f t="shared" si="6"/>
        <v>0</v>
      </c>
      <c r="K74" s="1078">
        <f t="shared" si="6"/>
        <v>0</v>
      </c>
      <c r="L74" s="1078">
        <f t="shared" si="6"/>
        <v>0</v>
      </c>
      <c r="M74" s="1078">
        <f t="shared" si="6"/>
        <v>0</v>
      </c>
      <c r="N74" s="1078">
        <f t="shared" si="6"/>
        <v>0</v>
      </c>
      <c r="O74" s="1078">
        <f t="shared" si="6"/>
        <v>0</v>
      </c>
    </row>
    <row r="75" spans="1:16" x14ac:dyDescent="0.25">
      <c r="A75" s="1056" t="s">
        <v>317</v>
      </c>
      <c r="B75" s="1057"/>
      <c r="C75" s="1058">
        <f t="shared" ref="C75:O75" si="7">C39+C48+C56+C65+C74</f>
        <v>0</v>
      </c>
      <c r="D75" s="1058">
        <f t="shared" si="7"/>
        <v>0</v>
      </c>
      <c r="E75" s="1058">
        <f t="shared" si="7"/>
        <v>0</v>
      </c>
      <c r="F75" s="1058">
        <f t="shared" si="7"/>
        <v>0</v>
      </c>
      <c r="G75" s="1058">
        <f t="shared" si="7"/>
        <v>0</v>
      </c>
      <c r="H75" s="1058">
        <f t="shared" si="7"/>
        <v>0</v>
      </c>
      <c r="I75" s="1058">
        <f t="shared" si="7"/>
        <v>0</v>
      </c>
      <c r="J75" s="1058">
        <f t="shared" si="7"/>
        <v>0</v>
      </c>
      <c r="K75" s="1058">
        <f t="shared" si="7"/>
        <v>0</v>
      </c>
      <c r="L75" s="1058">
        <f t="shared" si="7"/>
        <v>0</v>
      </c>
      <c r="M75" s="1058">
        <f t="shared" si="7"/>
        <v>0</v>
      </c>
      <c r="N75" s="1058">
        <f t="shared" si="7"/>
        <v>0</v>
      </c>
      <c r="O75" s="1058">
        <f t="shared" si="7"/>
        <v>0</v>
      </c>
      <c r="P75" s="1080"/>
    </row>
    <row r="76" spans="1:16" x14ac:dyDescent="0.25">
      <c r="A76" s="1016" t="s">
        <v>338</v>
      </c>
      <c r="C76" s="1060">
        <f t="shared" ref="C76:O76" si="8">C31+C41+C50+C58+C67</f>
        <v>0</v>
      </c>
      <c r="D76" s="1060">
        <f t="shared" si="8"/>
        <v>0</v>
      </c>
      <c r="E76" s="1060">
        <f>E31+E41+E50+E58+E67</f>
        <v>0</v>
      </c>
      <c r="F76" s="1060">
        <f>F31+F41+F50+F58+F67</f>
        <v>0</v>
      </c>
      <c r="G76" s="1060">
        <f t="shared" si="8"/>
        <v>0</v>
      </c>
      <c r="H76" s="1060">
        <f t="shared" si="8"/>
        <v>0</v>
      </c>
      <c r="I76" s="1060">
        <f t="shared" si="8"/>
        <v>0</v>
      </c>
      <c r="J76" s="1060">
        <f t="shared" si="8"/>
        <v>0</v>
      </c>
      <c r="K76" s="1060">
        <f t="shared" si="8"/>
        <v>0</v>
      </c>
      <c r="L76" s="1060">
        <f t="shared" si="8"/>
        <v>0</v>
      </c>
      <c r="M76" s="1060">
        <f t="shared" si="8"/>
        <v>0</v>
      </c>
      <c r="N76" s="1060">
        <f t="shared" si="8"/>
        <v>0</v>
      </c>
      <c r="O76" s="1060">
        <f t="shared" si="8"/>
        <v>0</v>
      </c>
      <c r="P76" s="1080"/>
    </row>
    <row r="77" spans="1:16" x14ac:dyDescent="0.25">
      <c r="A77" s="1016" t="s">
        <v>339</v>
      </c>
      <c r="C77" s="1081"/>
      <c r="D77" s="1081"/>
      <c r="E77" s="1081"/>
      <c r="F77" s="1069"/>
      <c r="G77" s="1081"/>
      <c r="H77" s="1071"/>
      <c r="I77" s="1081"/>
      <c r="J77" s="1082"/>
      <c r="K77" s="1082"/>
      <c r="L77" s="1082"/>
      <c r="M77" s="1082"/>
      <c r="N77" s="1082"/>
    </row>
    <row r="78" spans="1:16" x14ac:dyDescent="0.25">
      <c r="A78" s="1061" t="s">
        <v>340</v>
      </c>
      <c r="B78" s="1061"/>
      <c r="C78" s="1083">
        <f>C79+C80+C81+C82+C83</f>
        <v>0</v>
      </c>
      <c r="D78" s="1083">
        <f>D83+D82+D81+D80+D79</f>
        <v>0</v>
      </c>
      <c r="E78" s="1083">
        <f>E83+E82+E81+E80+E79</f>
        <v>0</v>
      </c>
      <c r="F78" s="1083"/>
      <c r="G78" s="1083"/>
      <c r="H78" s="1058"/>
      <c r="I78" s="1058">
        <f t="shared" ref="I78:O78" si="9">I79+I80+I81+I82+I83</f>
        <v>0</v>
      </c>
      <c r="J78" s="1058">
        <f t="shared" si="9"/>
        <v>0</v>
      </c>
      <c r="K78" s="1058">
        <f t="shared" si="9"/>
        <v>0</v>
      </c>
      <c r="L78" s="1058">
        <f t="shared" si="9"/>
        <v>0</v>
      </c>
      <c r="M78" s="1058">
        <f t="shared" si="9"/>
        <v>0</v>
      </c>
      <c r="N78" s="1058">
        <f t="shared" si="9"/>
        <v>0</v>
      </c>
      <c r="O78" s="1058">
        <f t="shared" si="9"/>
        <v>0</v>
      </c>
    </row>
    <row r="79" spans="1:16" x14ac:dyDescent="0.25">
      <c r="A79" s="1016" t="str">
        <f>A30</f>
        <v>Месторождение 1</v>
      </c>
      <c r="C79" s="1080"/>
      <c r="D79" s="1080"/>
      <c r="E79" s="1084"/>
      <c r="F79" s="1084"/>
      <c r="G79" s="1085"/>
      <c r="H79" s="1080"/>
      <c r="I79" s="1086"/>
      <c r="J79" s="1080"/>
      <c r="K79" s="1080"/>
      <c r="L79" s="1080"/>
    </row>
    <row r="80" spans="1:16" x14ac:dyDescent="0.25">
      <c r="A80" s="1016" t="str">
        <f>A40</f>
        <v>Месторождение 2</v>
      </c>
      <c r="C80" s="1080"/>
      <c r="D80" s="1080"/>
      <c r="E80" s="1080"/>
      <c r="F80" s="1080"/>
      <c r="G80" s="1080"/>
      <c r="H80" s="1080"/>
      <c r="I80" s="1080"/>
      <c r="J80" s="1080"/>
      <c r="K80" s="1080"/>
      <c r="L80" s="1080"/>
    </row>
    <row r="81" spans="1:15" x14ac:dyDescent="0.25">
      <c r="A81" s="1016" t="str">
        <f>A49</f>
        <v>Месторождение 3</v>
      </c>
      <c r="C81" s="1080"/>
      <c r="D81" s="1080"/>
      <c r="E81" s="1080"/>
      <c r="F81" s="1080"/>
      <c r="G81" s="1080"/>
      <c r="H81" s="1080"/>
      <c r="I81" s="1080"/>
      <c r="J81" s="1080"/>
      <c r="K81" s="1080"/>
      <c r="L81" s="1080"/>
    </row>
    <row r="82" spans="1:15" x14ac:dyDescent="0.25">
      <c r="A82" s="1016" t="str">
        <f>A57</f>
        <v>Месторождение 4</v>
      </c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</row>
    <row r="83" spans="1:15" x14ac:dyDescent="0.25">
      <c r="A83" s="1016" t="str">
        <f>A66</f>
        <v>Месторождение 5</v>
      </c>
      <c r="C83" s="1080"/>
      <c r="D83" s="1080"/>
      <c r="E83" s="1080"/>
      <c r="F83" s="1080"/>
      <c r="G83" s="1080"/>
      <c r="H83" s="1080"/>
      <c r="I83" s="1080"/>
      <c r="J83" s="1080"/>
      <c r="K83" s="1080"/>
      <c r="L83" s="1080"/>
    </row>
    <row r="84" spans="1:15" x14ac:dyDescent="0.25">
      <c r="A84" s="1016" t="s">
        <v>341</v>
      </c>
      <c r="C84" s="1087">
        <f t="shared" ref="C84:N84" si="10">C75-C78</f>
        <v>0</v>
      </c>
      <c r="D84" s="1087">
        <f t="shared" si="10"/>
        <v>0</v>
      </c>
      <c r="E84" s="1087">
        <f t="shared" si="10"/>
        <v>0</v>
      </c>
      <c r="F84" s="1087">
        <f>F75-F78</f>
        <v>0</v>
      </c>
      <c r="G84" s="1087">
        <f t="shared" si="10"/>
        <v>0</v>
      </c>
      <c r="H84" s="1087">
        <f t="shared" si="10"/>
        <v>0</v>
      </c>
      <c r="I84" s="1087">
        <f t="shared" si="10"/>
        <v>0</v>
      </c>
      <c r="J84" s="1087">
        <f t="shared" si="10"/>
        <v>0</v>
      </c>
      <c r="K84" s="1087">
        <f t="shared" si="10"/>
        <v>0</v>
      </c>
      <c r="L84" s="1087">
        <f t="shared" si="10"/>
        <v>0</v>
      </c>
      <c r="M84" s="1087">
        <f t="shared" si="10"/>
        <v>0</v>
      </c>
      <c r="N84" s="1087">
        <f t="shared" si="10"/>
        <v>0</v>
      </c>
      <c r="O84" s="1087">
        <f>O75-O78</f>
        <v>0</v>
      </c>
    </row>
    <row r="85" spans="1:15" x14ac:dyDescent="0.25">
      <c r="A85" s="1016" t="s">
        <v>330</v>
      </c>
      <c r="C85" s="1080">
        <f t="shared" ref="C85:J85" si="11">C39-C79</f>
        <v>0</v>
      </c>
      <c r="D85" s="1080">
        <f t="shared" si="11"/>
        <v>0</v>
      </c>
      <c r="E85" s="1080">
        <f t="shared" si="11"/>
        <v>0</v>
      </c>
      <c r="F85" s="1080">
        <f t="shared" si="11"/>
        <v>0</v>
      </c>
      <c r="G85" s="1080">
        <f t="shared" si="11"/>
        <v>0</v>
      </c>
      <c r="H85" s="1080">
        <f t="shared" si="11"/>
        <v>0</v>
      </c>
      <c r="I85" s="1080">
        <f t="shared" si="11"/>
        <v>0</v>
      </c>
      <c r="J85" s="1080">
        <f t="shared" si="11"/>
        <v>0</v>
      </c>
      <c r="K85" s="1080">
        <f>K39-K79</f>
        <v>0</v>
      </c>
      <c r="L85" s="1080">
        <f>L39-L79</f>
        <v>0</v>
      </c>
      <c r="M85" s="1080">
        <f>M39-M79</f>
        <v>0</v>
      </c>
      <c r="N85" s="1080">
        <f>N39-N79</f>
        <v>0</v>
      </c>
      <c r="O85" s="1080">
        <f>O39-O79</f>
        <v>0</v>
      </c>
    </row>
    <row r="86" spans="1:15" x14ac:dyDescent="0.25">
      <c r="A86" s="1016" t="s">
        <v>334</v>
      </c>
      <c r="C86" s="1080">
        <f t="shared" ref="C86:N86" si="12">C48-C80</f>
        <v>0</v>
      </c>
      <c r="D86" s="1080">
        <f t="shared" si="12"/>
        <v>0</v>
      </c>
      <c r="E86" s="1080">
        <f t="shared" si="12"/>
        <v>0</v>
      </c>
      <c r="F86" s="1080">
        <f t="shared" si="12"/>
        <v>0</v>
      </c>
      <c r="G86" s="1080">
        <f t="shared" si="12"/>
        <v>0</v>
      </c>
      <c r="H86" s="1080">
        <f t="shared" si="12"/>
        <v>0</v>
      </c>
      <c r="I86" s="1080">
        <f t="shared" si="12"/>
        <v>0</v>
      </c>
      <c r="J86" s="1080">
        <f t="shared" si="12"/>
        <v>0</v>
      </c>
      <c r="K86" s="1080">
        <f t="shared" si="12"/>
        <v>0</v>
      </c>
      <c r="L86" s="1080">
        <f t="shared" si="12"/>
        <v>0</v>
      </c>
      <c r="M86" s="1080">
        <f t="shared" si="12"/>
        <v>0</v>
      </c>
      <c r="N86" s="1080">
        <f t="shared" si="12"/>
        <v>0</v>
      </c>
      <c r="O86" s="1080">
        <f>O48-O80</f>
        <v>0</v>
      </c>
    </row>
    <row r="87" spans="1:15" x14ac:dyDescent="0.25">
      <c r="A87" s="1016" t="s">
        <v>335</v>
      </c>
      <c r="C87" s="1080">
        <f t="shared" ref="C87:K87" si="13">C56-C81</f>
        <v>0</v>
      </c>
      <c r="D87" s="1080">
        <f t="shared" si="13"/>
        <v>0</v>
      </c>
      <c r="E87" s="1080">
        <f t="shared" si="13"/>
        <v>0</v>
      </c>
      <c r="F87" s="1080">
        <f t="shared" si="13"/>
        <v>0</v>
      </c>
      <c r="G87" s="1080">
        <f t="shared" si="13"/>
        <v>0</v>
      </c>
      <c r="H87" s="1080">
        <f t="shared" si="13"/>
        <v>0</v>
      </c>
      <c r="I87" s="1080">
        <f t="shared" si="13"/>
        <v>0</v>
      </c>
      <c r="J87" s="1080">
        <f t="shared" si="13"/>
        <v>0</v>
      </c>
      <c r="K87" s="1080">
        <f t="shared" si="13"/>
        <v>0</v>
      </c>
      <c r="L87" s="1080">
        <f>L56-L81</f>
        <v>0</v>
      </c>
      <c r="M87" s="1080">
        <f>M56-M81</f>
        <v>0</v>
      </c>
      <c r="N87" s="1080">
        <f>N56-N81</f>
        <v>0</v>
      </c>
      <c r="O87" s="1080">
        <f>O56-O81</f>
        <v>0</v>
      </c>
    </row>
    <row r="88" spans="1:15" x14ac:dyDescent="0.25">
      <c r="A88" s="1016" t="s">
        <v>336</v>
      </c>
      <c r="C88" s="1080">
        <f t="shared" ref="C88:K88" si="14">C65-C82</f>
        <v>0</v>
      </c>
      <c r="D88" s="1080">
        <f t="shared" si="14"/>
        <v>0</v>
      </c>
      <c r="E88" s="1080">
        <f t="shared" si="14"/>
        <v>0</v>
      </c>
      <c r="F88" s="1080">
        <f t="shared" si="14"/>
        <v>0</v>
      </c>
      <c r="G88" s="1080">
        <f t="shared" si="14"/>
        <v>0</v>
      </c>
      <c r="H88" s="1080">
        <f t="shared" si="14"/>
        <v>0</v>
      </c>
      <c r="I88" s="1080">
        <f t="shared" si="14"/>
        <v>0</v>
      </c>
      <c r="J88" s="1080">
        <f t="shared" si="14"/>
        <v>0</v>
      </c>
      <c r="K88" s="1080">
        <f t="shared" si="14"/>
        <v>0</v>
      </c>
      <c r="L88" s="1080">
        <f>L65-L82</f>
        <v>0</v>
      </c>
      <c r="M88" s="1080">
        <f>M65-M82</f>
        <v>0</v>
      </c>
      <c r="N88" s="1080">
        <f>N65-N82</f>
        <v>0</v>
      </c>
      <c r="O88" s="1080">
        <f>O65-O82</f>
        <v>0</v>
      </c>
    </row>
    <row r="89" spans="1:15" x14ac:dyDescent="0.25">
      <c r="A89" s="1016" t="s">
        <v>337</v>
      </c>
      <c r="C89" s="1080">
        <f t="shared" ref="C89:K89" si="15">C74-C83</f>
        <v>0</v>
      </c>
      <c r="D89" s="1080">
        <f t="shared" si="15"/>
        <v>0</v>
      </c>
      <c r="E89" s="1080">
        <f t="shared" si="15"/>
        <v>0</v>
      </c>
      <c r="F89" s="1080">
        <f t="shared" si="15"/>
        <v>0</v>
      </c>
      <c r="G89" s="1080">
        <f t="shared" si="15"/>
        <v>0</v>
      </c>
      <c r="H89" s="1080">
        <f t="shared" si="15"/>
        <v>0</v>
      </c>
      <c r="I89" s="1080">
        <f t="shared" si="15"/>
        <v>0</v>
      </c>
      <c r="J89" s="1080">
        <f t="shared" si="15"/>
        <v>0</v>
      </c>
      <c r="K89" s="1080">
        <f t="shared" si="15"/>
        <v>0</v>
      </c>
      <c r="L89" s="1080">
        <f>L74-L83</f>
        <v>0</v>
      </c>
      <c r="M89" s="1016">
        <v>0</v>
      </c>
      <c r="N89" s="1016">
        <v>0</v>
      </c>
      <c r="O89" s="1016">
        <v>0</v>
      </c>
    </row>
    <row r="91" spans="1:15" x14ac:dyDescent="0.25">
      <c r="A91" s="1016" t="s">
        <v>342</v>
      </c>
      <c r="C91" s="1016" t="e">
        <f>C75/C76</f>
        <v>#DIV/0!</v>
      </c>
      <c r="D91" s="1016" t="e">
        <f t="shared" ref="D91:O91" si="16">D75/D76</f>
        <v>#DIV/0!</v>
      </c>
      <c r="E91" s="1016" t="e">
        <f t="shared" si="16"/>
        <v>#DIV/0!</v>
      </c>
      <c r="F91" s="1016" t="e">
        <f t="shared" si="16"/>
        <v>#DIV/0!</v>
      </c>
      <c r="G91" s="1016" t="e">
        <f t="shared" si="16"/>
        <v>#DIV/0!</v>
      </c>
      <c r="H91" s="1016" t="e">
        <f t="shared" si="16"/>
        <v>#DIV/0!</v>
      </c>
      <c r="I91" s="1016" t="e">
        <f t="shared" si="16"/>
        <v>#DIV/0!</v>
      </c>
      <c r="J91" s="1016" t="e">
        <f t="shared" si="16"/>
        <v>#DIV/0!</v>
      </c>
      <c r="K91" s="1016" t="e">
        <f t="shared" si="16"/>
        <v>#DIV/0!</v>
      </c>
      <c r="L91" s="1016" t="e">
        <f t="shared" si="16"/>
        <v>#DIV/0!</v>
      </c>
      <c r="M91" s="1016" t="e">
        <f t="shared" si="16"/>
        <v>#DIV/0!</v>
      </c>
      <c r="N91" s="1016" t="e">
        <f t="shared" si="16"/>
        <v>#DIV/0!</v>
      </c>
      <c r="O91" s="1016" t="e">
        <f t="shared" si="16"/>
        <v>#DIV/0!</v>
      </c>
    </row>
  </sheetData>
  <autoFilter ref="A5:P75"/>
  <pageMargins left="0.31496062992125984" right="0" top="0" bottom="0" header="0" footer="0"/>
  <pageSetup paperSize="9" scale="8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B69" activePane="bottomRight" state="frozen"/>
      <selection activeCell="C12" sqref="C12"/>
      <selection pane="topRight" activeCell="C12" sqref="C12"/>
      <selection pane="bottomLeft" activeCell="C12" sqref="C12"/>
      <selection pane="bottomRight"/>
    </sheetView>
  </sheetViews>
  <sheetFormatPr defaultColWidth="9.140625" defaultRowHeight="14.25" x14ac:dyDescent="0.25"/>
  <cols>
    <col min="1" max="1" width="52.5703125" style="1016" customWidth="1"/>
    <col min="2" max="2" width="12.140625" style="1016" customWidth="1"/>
    <col min="3" max="3" width="15" style="1016" customWidth="1"/>
    <col min="4" max="4" width="15.85546875" style="1016" customWidth="1"/>
    <col min="5" max="5" width="16.85546875" style="1016" customWidth="1"/>
    <col min="6" max="6" width="18" style="1016" customWidth="1"/>
    <col min="7" max="7" width="19.5703125" style="1016" customWidth="1"/>
    <col min="8" max="8" width="17.140625" style="1016" customWidth="1"/>
    <col min="9" max="9" width="18.28515625" style="1016" customWidth="1"/>
    <col min="10" max="11" width="15.7109375" style="1016" customWidth="1"/>
    <col min="12" max="12" width="17.5703125" style="1016" customWidth="1"/>
    <col min="13" max="15" width="19.28515625" style="1016" customWidth="1"/>
    <col min="16" max="16" width="15.140625" style="1016" bestFit="1" customWidth="1"/>
    <col min="17" max="16384" width="9.140625" style="1016"/>
  </cols>
  <sheetData>
    <row r="1" spans="1:15" x14ac:dyDescent="0.25">
      <c r="A1" s="1017" t="s">
        <v>354</v>
      </c>
    </row>
    <row r="3" spans="1:15" x14ac:dyDescent="0.25">
      <c r="A3" s="1017" t="s">
        <v>265</v>
      </c>
    </row>
    <row r="5" spans="1:15" x14ac:dyDescent="0.25">
      <c r="A5" s="1018">
        <v>2022</v>
      </c>
      <c r="B5" s="1018" t="s">
        <v>144</v>
      </c>
      <c r="C5" s="1018" t="s">
        <v>266</v>
      </c>
      <c r="D5" s="1018" t="s">
        <v>83</v>
      </c>
      <c r="E5" s="1066" t="s">
        <v>321</v>
      </c>
      <c r="F5" s="1018" t="s">
        <v>267</v>
      </c>
      <c r="G5" s="1018" t="s">
        <v>84</v>
      </c>
      <c r="H5" s="1018" t="s">
        <v>268</v>
      </c>
      <c r="I5" s="1018" t="s">
        <v>269</v>
      </c>
      <c r="J5" s="1018" t="s">
        <v>270</v>
      </c>
      <c r="K5" s="1018" t="s">
        <v>85</v>
      </c>
      <c r="L5" s="1018" t="s">
        <v>271</v>
      </c>
      <c r="M5" s="1018" t="s">
        <v>272</v>
      </c>
      <c r="N5" s="1018" t="s">
        <v>273</v>
      </c>
      <c r="O5" s="1018" t="s">
        <v>274</v>
      </c>
    </row>
    <row r="6" spans="1:15" x14ac:dyDescent="0.25">
      <c r="A6" s="1019" t="s">
        <v>275</v>
      </c>
      <c r="B6" s="1020"/>
      <c r="C6" s="1020"/>
      <c r="D6" s="1020"/>
      <c r="E6" s="1020"/>
      <c r="F6" s="1020"/>
      <c r="G6" s="1020"/>
      <c r="H6" s="1020"/>
      <c r="I6" s="1020"/>
      <c r="J6" s="1020"/>
      <c r="K6" s="1020"/>
      <c r="L6" s="1020"/>
      <c r="M6" s="1020"/>
      <c r="N6" s="1020"/>
      <c r="O6" s="1020"/>
    </row>
    <row r="7" spans="1:15" x14ac:dyDescent="0.25">
      <c r="A7" s="1021" t="s">
        <v>276</v>
      </c>
      <c r="B7" s="1022" t="s">
        <v>277</v>
      </c>
      <c r="C7" s="1054"/>
      <c r="D7" s="1054"/>
      <c r="E7" s="1054"/>
      <c r="F7" s="1054"/>
      <c r="G7" s="1054"/>
      <c r="H7" s="1054"/>
      <c r="I7" s="1054"/>
      <c r="J7" s="1054"/>
      <c r="K7" s="1054"/>
      <c r="L7" s="1054"/>
      <c r="M7" s="1054"/>
      <c r="N7" s="1054"/>
      <c r="O7" s="1054"/>
    </row>
    <row r="8" spans="1:15" x14ac:dyDescent="0.25">
      <c r="A8" s="1021" t="s">
        <v>278</v>
      </c>
      <c r="B8" s="1022" t="s">
        <v>279</v>
      </c>
      <c r="C8" s="1025"/>
      <c r="D8" s="1025"/>
      <c r="E8" s="1025"/>
      <c r="F8" s="1025"/>
      <c r="G8" s="1025"/>
      <c r="H8" s="1025"/>
      <c r="I8" s="1025"/>
      <c r="J8" s="1025"/>
      <c r="K8" s="1025"/>
      <c r="L8" s="1025"/>
      <c r="M8" s="1025"/>
      <c r="N8" s="1025"/>
      <c r="O8" s="1025"/>
    </row>
    <row r="9" spans="1:15" x14ac:dyDescent="0.25">
      <c r="A9" s="1026" t="s">
        <v>280</v>
      </c>
      <c r="B9" s="1022" t="s">
        <v>281</v>
      </c>
      <c r="C9" s="1028"/>
      <c r="D9" s="1028"/>
      <c r="E9" s="1028"/>
      <c r="F9" s="1030"/>
      <c r="G9" s="1030"/>
      <c r="H9" s="1030"/>
      <c r="I9" s="1030"/>
      <c r="J9" s="1030"/>
      <c r="K9" s="1030"/>
      <c r="L9" s="1030"/>
      <c r="M9" s="1030"/>
      <c r="N9" s="1030"/>
      <c r="O9" s="1030"/>
    </row>
    <row r="10" spans="1:15" x14ac:dyDescent="0.25">
      <c r="A10" s="1026" t="s">
        <v>322</v>
      </c>
      <c r="B10" s="1022" t="s">
        <v>283</v>
      </c>
      <c r="C10" s="1028"/>
      <c r="D10" s="1028"/>
      <c r="E10" s="1028"/>
      <c r="F10" s="1028"/>
      <c r="G10" s="1028"/>
      <c r="H10" s="1028"/>
      <c r="I10" s="1028"/>
      <c r="J10" s="1028"/>
      <c r="K10" s="1028"/>
      <c r="L10" s="1028"/>
      <c r="M10" s="1028"/>
      <c r="N10" s="1028"/>
      <c r="O10" s="1028"/>
    </row>
    <row r="11" spans="1:15" x14ac:dyDescent="0.25">
      <c r="A11" s="1026" t="s">
        <v>323</v>
      </c>
      <c r="B11" s="1022" t="s">
        <v>283</v>
      </c>
      <c r="C11" s="1028"/>
      <c r="D11" s="1028"/>
      <c r="E11" s="1028"/>
      <c r="F11" s="1028"/>
      <c r="G11" s="1028"/>
      <c r="H11" s="1028"/>
      <c r="I11" s="1028"/>
      <c r="J11" s="1028"/>
      <c r="K11" s="1028"/>
      <c r="L11" s="1028"/>
      <c r="M11" s="1028"/>
      <c r="N11" s="1028"/>
      <c r="O11" s="1028"/>
    </row>
    <row r="12" spans="1:15" x14ac:dyDescent="0.25">
      <c r="A12" s="1026" t="s">
        <v>285</v>
      </c>
      <c r="B12" s="1022" t="s">
        <v>286</v>
      </c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  <c r="O12" s="1028"/>
    </row>
    <row r="13" spans="1:15" x14ac:dyDescent="0.25">
      <c r="A13" s="1067" t="s">
        <v>324</v>
      </c>
      <c r="B13" s="1068" t="s">
        <v>283</v>
      </c>
      <c r="C13" s="1069">
        <f>ROUND((C9-15)/261*C12,4)</f>
        <v>0</v>
      </c>
      <c r="D13" s="1070">
        <f t="shared" ref="D13:O13" si="0">ROUND((D9-15)/261*D12,4)</f>
        <v>0</v>
      </c>
      <c r="E13" s="1071">
        <f>ROUND((E9-15)/261*E12,4)</f>
        <v>0</v>
      </c>
      <c r="F13" s="1071">
        <f>ROUND((F9-15)/261*F12,4)</f>
        <v>0</v>
      </c>
      <c r="G13" s="1069">
        <f t="shared" si="0"/>
        <v>0</v>
      </c>
      <c r="H13" s="1069">
        <f t="shared" si="0"/>
        <v>0</v>
      </c>
      <c r="I13" s="1069">
        <f t="shared" si="0"/>
        <v>0</v>
      </c>
      <c r="J13" s="1069">
        <f t="shared" si="0"/>
        <v>0</v>
      </c>
      <c r="K13" s="1069">
        <f t="shared" si="0"/>
        <v>0</v>
      </c>
      <c r="L13" s="1069">
        <f t="shared" si="0"/>
        <v>0</v>
      </c>
      <c r="M13" s="1071">
        <f t="shared" si="0"/>
        <v>0</v>
      </c>
      <c r="N13" s="1071">
        <f t="shared" si="0"/>
        <v>0</v>
      </c>
      <c r="O13" s="1071">
        <f t="shared" si="0"/>
        <v>0</v>
      </c>
    </row>
    <row r="14" spans="1:15" x14ac:dyDescent="0.25">
      <c r="A14" s="1026" t="s">
        <v>140</v>
      </c>
      <c r="B14" s="1022" t="s">
        <v>289</v>
      </c>
      <c r="C14" s="1028"/>
      <c r="D14" s="1028"/>
      <c r="E14" s="1028"/>
      <c r="F14" s="1028"/>
      <c r="G14" s="1028"/>
      <c r="H14" s="1028"/>
      <c r="I14" s="1028"/>
      <c r="J14" s="1028"/>
      <c r="K14" s="1028"/>
      <c r="L14" s="1028"/>
      <c r="M14" s="1028"/>
      <c r="N14" s="1028"/>
      <c r="O14" s="1028"/>
    </row>
    <row r="15" spans="1:15" x14ac:dyDescent="0.25">
      <c r="A15" s="1026" t="s">
        <v>145</v>
      </c>
      <c r="B15" s="1022" t="s">
        <v>289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8"/>
      <c r="M15" s="1028"/>
      <c r="N15" s="1028"/>
      <c r="O15" s="1028"/>
    </row>
    <row r="16" spans="1:15" x14ac:dyDescent="0.25">
      <c r="A16" s="1026" t="s">
        <v>151</v>
      </c>
      <c r="B16" s="1022" t="s">
        <v>289</v>
      </c>
      <c r="C16" s="1028"/>
      <c r="D16" s="1028"/>
      <c r="E16" s="1028"/>
      <c r="F16" s="1028"/>
      <c r="G16" s="1028"/>
      <c r="H16" s="1028"/>
      <c r="I16" s="1028"/>
      <c r="J16" s="1028"/>
      <c r="K16" s="1028"/>
      <c r="L16" s="1028"/>
      <c r="M16" s="1028"/>
      <c r="N16" s="1028"/>
      <c r="O16" s="1028"/>
    </row>
    <row r="17" spans="1:15" x14ac:dyDescent="0.25">
      <c r="A17" s="1021" t="s">
        <v>142</v>
      </c>
      <c r="B17" s="1022" t="s">
        <v>289</v>
      </c>
      <c r="C17" s="1028"/>
      <c r="D17" s="1028"/>
      <c r="E17" s="1028"/>
      <c r="F17" s="1028"/>
      <c r="G17" s="1028"/>
      <c r="H17" s="1028"/>
      <c r="I17" s="1028"/>
      <c r="J17" s="1028"/>
      <c r="K17" s="1028"/>
      <c r="L17" s="1028"/>
      <c r="M17" s="1028"/>
      <c r="N17" s="1028"/>
      <c r="O17" s="1028"/>
    </row>
    <row r="18" spans="1:15" x14ac:dyDescent="0.25">
      <c r="A18" s="1021" t="s">
        <v>325</v>
      </c>
      <c r="B18" s="1022" t="s">
        <v>295</v>
      </c>
      <c r="C18" s="1028"/>
      <c r="D18" s="1028"/>
      <c r="E18" s="1028"/>
      <c r="F18" s="1028"/>
      <c r="G18" s="1028"/>
      <c r="H18" s="1028"/>
      <c r="I18" s="1028"/>
      <c r="J18" s="1028"/>
      <c r="K18" s="1028"/>
      <c r="L18" s="1028"/>
      <c r="M18" s="1028"/>
      <c r="N18" s="1028"/>
      <c r="O18" s="1028"/>
    </row>
    <row r="19" spans="1:15" x14ac:dyDescent="0.25">
      <c r="A19" s="1021" t="s">
        <v>296</v>
      </c>
      <c r="B19" s="1022" t="s">
        <v>295</v>
      </c>
      <c r="C19" s="1028"/>
      <c r="D19" s="1028"/>
      <c r="E19" s="1028"/>
      <c r="F19" s="1028"/>
      <c r="G19" s="1028"/>
      <c r="H19" s="1028"/>
      <c r="I19" s="1028"/>
      <c r="J19" s="1028"/>
      <c r="K19" s="1028"/>
      <c r="L19" s="1028"/>
      <c r="M19" s="1028"/>
      <c r="N19" s="1028"/>
      <c r="O19" s="1028"/>
    </row>
    <row r="20" spans="1:15" x14ac:dyDescent="0.25">
      <c r="A20" s="1021" t="s">
        <v>297</v>
      </c>
      <c r="B20" s="1022" t="s">
        <v>295</v>
      </c>
      <c r="C20" s="1028"/>
      <c r="D20" s="1028"/>
      <c r="E20" s="1028"/>
      <c r="F20" s="1028"/>
      <c r="G20" s="1028"/>
      <c r="H20" s="1028"/>
      <c r="I20" s="1028"/>
      <c r="J20" s="1028"/>
      <c r="K20" s="1028"/>
      <c r="L20" s="1028"/>
      <c r="M20" s="1028"/>
      <c r="N20" s="1028"/>
      <c r="O20" s="1028"/>
    </row>
    <row r="21" spans="1:15" ht="0.75" customHeight="1" x14ac:dyDescent="0.25">
      <c r="A21" s="1021" t="s">
        <v>326</v>
      </c>
      <c r="B21" s="1022" t="s">
        <v>289</v>
      </c>
      <c r="C21" s="1028"/>
      <c r="D21" s="1028"/>
      <c r="E21" s="1028"/>
      <c r="F21" s="1028"/>
      <c r="G21" s="1028"/>
      <c r="H21" s="1028"/>
      <c r="I21" s="1028"/>
      <c r="J21" s="1028"/>
      <c r="K21" s="1028"/>
      <c r="L21" s="1028"/>
      <c r="M21" s="1028"/>
      <c r="N21" s="1028"/>
      <c r="O21" s="1028"/>
    </row>
    <row r="22" spans="1:15" hidden="1" x14ac:dyDescent="0.25">
      <c r="A22" s="1021" t="s">
        <v>327</v>
      </c>
      <c r="B22" s="1022" t="s">
        <v>289</v>
      </c>
      <c r="C22" s="1028"/>
      <c r="D22" s="1028"/>
      <c r="E22" s="1028"/>
      <c r="F22" s="1028"/>
      <c r="G22" s="1028"/>
      <c r="H22" s="1028"/>
      <c r="I22" s="1028"/>
      <c r="J22" s="1028"/>
      <c r="K22" s="1028"/>
      <c r="L22" s="1028"/>
      <c r="M22" s="1028"/>
      <c r="N22" s="1028"/>
      <c r="O22" s="1028"/>
    </row>
    <row r="23" spans="1:15" x14ac:dyDescent="0.25">
      <c r="A23" s="1069" t="s">
        <v>328</v>
      </c>
      <c r="B23" s="1068" t="s">
        <v>295</v>
      </c>
      <c r="C23" s="1071"/>
      <c r="D23" s="1069"/>
      <c r="E23" s="1069"/>
      <c r="F23" s="1069"/>
      <c r="G23" s="1069"/>
      <c r="H23" s="1069"/>
      <c r="I23" s="1069"/>
      <c r="J23" s="1069"/>
      <c r="K23" s="1069"/>
      <c r="L23" s="1069"/>
      <c r="M23" s="1069"/>
      <c r="N23" s="1069"/>
      <c r="O23" s="1069"/>
    </row>
    <row r="24" spans="1:15" x14ac:dyDescent="0.25">
      <c r="A24" s="1021" t="s">
        <v>301</v>
      </c>
      <c r="B24" s="1022" t="s">
        <v>289</v>
      </c>
      <c r="C24" s="1028"/>
      <c r="D24" s="1028"/>
      <c r="E24" s="1028"/>
      <c r="F24" s="1028"/>
      <c r="G24" s="1028"/>
      <c r="H24" s="1028"/>
      <c r="I24" s="1028"/>
      <c r="J24" s="1028"/>
      <c r="K24" s="1028"/>
      <c r="L24" s="1028"/>
      <c r="M24" s="1028"/>
      <c r="N24" s="1028"/>
      <c r="O24" s="1028"/>
    </row>
    <row r="25" spans="1:15" x14ac:dyDescent="0.25">
      <c r="A25" s="1021" t="s">
        <v>302</v>
      </c>
      <c r="B25" s="1022" t="s">
        <v>289</v>
      </c>
      <c r="C25" s="1028"/>
      <c r="D25" s="1028"/>
      <c r="E25" s="1028"/>
      <c r="F25" s="1028"/>
      <c r="G25" s="1028"/>
      <c r="H25" s="1028"/>
      <c r="I25" s="1028"/>
      <c r="J25" s="1028"/>
      <c r="K25" s="1028"/>
      <c r="L25" s="1028"/>
      <c r="M25" s="1028"/>
      <c r="N25" s="1028"/>
      <c r="O25" s="1028"/>
    </row>
    <row r="26" spans="1:15" x14ac:dyDescent="0.25">
      <c r="A26" s="1021" t="s">
        <v>303</v>
      </c>
      <c r="B26" s="1022" t="s">
        <v>289</v>
      </c>
      <c r="C26" s="1028"/>
      <c r="D26" s="1028"/>
      <c r="E26" s="1028"/>
      <c r="F26" s="1028"/>
      <c r="G26" s="1028"/>
      <c r="H26" s="1028"/>
      <c r="I26" s="1028"/>
      <c r="J26" s="1028"/>
      <c r="K26" s="1028"/>
      <c r="L26" s="1028"/>
      <c r="M26" s="1028"/>
      <c r="N26" s="1028"/>
      <c r="O26" s="1028"/>
    </row>
    <row r="27" spans="1:15" x14ac:dyDescent="0.25">
      <c r="A27" s="1021" t="s">
        <v>304</v>
      </c>
      <c r="B27" s="1022" t="s">
        <v>289</v>
      </c>
      <c r="C27" s="1028"/>
      <c r="D27" s="1028"/>
      <c r="E27" s="1028"/>
      <c r="F27" s="1028"/>
      <c r="G27" s="1028"/>
      <c r="H27" s="1028"/>
      <c r="I27" s="1028"/>
      <c r="J27" s="1028"/>
      <c r="K27" s="1028"/>
      <c r="L27" s="1028"/>
      <c r="M27" s="1028"/>
      <c r="N27" s="1028"/>
      <c r="O27" s="1028"/>
    </row>
    <row r="28" spans="1:15" x14ac:dyDescent="0.25">
      <c r="A28" s="1021" t="s">
        <v>329</v>
      </c>
      <c r="B28" s="1022" t="s">
        <v>289</v>
      </c>
      <c r="C28" s="1028"/>
      <c r="D28" s="1028"/>
      <c r="E28" s="1028"/>
      <c r="F28" s="1028"/>
      <c r="G28" s="1028"/>
      <c r="H28" s="1028"/>
      <c r="I28" s="1028"/>
      <c r="J28" s="1028"/>
      <c r="K28" s="1028"/>
      <c r="L28" s="1028"/>
      <c r="M28" s="1028"/>
      <c r="N28" s="1028"/>
      <c r="O28" s="1028"/>
    </row>
    <row r="29" spans="1:15" x14ac:dyDescent="0.25">
      <c r="A29" s="1069" t="s">
        <v>306</v>
      </c>
      <c r="B29" s="1068" t="s">
        <v>283</v>
      </c>
      <c r="C29" s="1071">
        <f t="shared" ref="C29:O29" si="1">ROUND(C26*C12*C27-C25,4)</f>
        <v>0</v>
      </c>
      <c r="D29" s="1069">
        <f t="shared" si="1"/>
        <v>0</v>
      </c>
      <c r="E29" s="1071">
        <f t="shared" si="1"/>
        <v>0</v>
      </c>
      <c r="F29" s="1071">
        <f t="shared" si="1"/>
        <v>0</v>
      </c>
      <c r="G29" s="1069">
        <f t="shared" si="1"/>
        <v>0</v>
      </c>
      <c r="H29" s="1071">
        <f t="shared" si="1"/>
        <v>0</v>
      </c>
      <c r="I29" s="1069">
        <f t="shared" si="1"/>
        <v>0</v>
      </c>
      <c r="J29" s="1069">
        <f>ROUND(J26*J12*J27-J25,4)</f>
        <v>0</v>
      </c>
      <c r="K29" s="1069">
        <f t="shared" si="1"/>
        <v>0</v>
      </c>
      <c r="L29" s="1069">
        <f t="shared" si="1"/>
        <v>0</v>
      </c>
      <c r="M29" s="1069">
        <f t="shared" si="1"/>
        <v>0</v>
      </c>
      <c r="N29" s="1069">
        <f t="shared" si="1"/>
        <v>0</v>
      </c>
      <c r="O29" s="1069">
        <f t="shared" si="1"/>
        <v>0</v>
      </c>
    </row>
    <row r="30" spans="1:15" x14ac:dyDescent="0.25">
      <c r="A30" s="1043" t="s">
        <v>343</v>
      </c>
      <c r="B30" s="1044"/>
      <c r="C30" s="1045"/>
      <c r="D30" s="1045"/>
      <c r="E30" s="1045"/>
      <c r="F30" s="1045"/>
      <c r="G30" s="1045"/>
      <c r="H30" s="1045"/>
      <c r="I30" s="1020"/>
      <c r="J30" s="1045"/>
      <c r="K30" s="1046"/>
      <c r="L30" s="1045"/>
      <c r="M30" s="1045"/>
      <c r="N30" s="1045"/>
      <c r="O30" s="1045"/>
    </row>
    <row r="31" spans="1:15" x14ac:dyDescent="0.25">
      <c r="A31" s="1021" t="s">
        <v>307</v>
      </c>
      <c r="B31" s="1022" t="s">
        <v>308</v>
      </c>
      <c r="C31" s="1028"/>
      <c r="D31" s="1028"/>
      <c r="E31" s="1028"/>
      <c r="F31" s="1028"/>
      <c r="G31" s="1028"/>
      <c r="H31" s="1028"/>
      <c r="I31" s="1028"/>
      <c r="J31" s="1028"/>
      <c r="K31" s="1028"/>
      <c r="L31" s="1028"/>
      <c r="M31" s="1028"/>
      <c r="N31" s="1028"/>
      <c r="O31" s="1028"/>
    </row>
    <row r="32" spans="1:15" x14ac:dyDescent="0.25">
      <c r="A32" s="1072" t="s">
        <v>309</v>
      </c>
      <c r="B32" s="1073" t="s">
        <v>208</v>
      </c>
      <c r="C32" s="1072"/>
      <c r="D32" s="1072"/>
      <c r="E32" s="1072"/>
      <c r="F32" s="1072"/>
      <c r="G32" s="1072"/>
      <c r="H32" s="1072"/>
      <c r="I32" s="1072"/>
      <c r="J32" s="1072"/>
      <c r="K32" s="1072"/>
      <c r="L32" s="1072"/>
      <c r="M32" s="1072"/>
      <c r="N32" s="1072"/>
      <c r="O32" s="1072"/>
    </row>
    <row r="33" spans="1:15" x14ac:dyDescent="0.25">
      <c r="A33" s="1021" t="s">
        <v>310</v>
      </c>
      <c r="B33" s="1022" t="s">
        <v>308</v>
      </c>
      <c r="C33" s="1074"/>
      <c r="D33" s="1074"/>
      <c r="E33" s="1074"/>
      <c r="F33" s="1074"/>
      <c r="G33" s="1074"/>
      <c r="H33" s="1074"/>
      <c r="I33" s="1074"/>
      <c r="J33" s="1074"/>
      <c r="K33" s="1074"/>
      <c r="L33" s="1074"/>
      <c r="M33" s="1074"/>
      <c r="N33" s="1074"/>
      <c r="O33" s="1074"/>
    </row>
    <row r="34" spans="1:15" x14ac:dyDescent="0.25">
      <c r="A34" s="1021" t="s">
        <v>311</v>
      </c>
      <c r="B34" s="1022" t="s">
        <v>308</v>
      </c>
      <c r="C34" s="1074"/>
      <c r="D34" s="1074"/>
      <c r="E34" s="1074"/>
      <c r="F34" s="1074"/>
      <c r="G34" s="1074"/>
      <c r="H34" s="1074"/>
      <c r="I34" s="1074"/>
      <c r="J34" s="1074"/>
      <c r="K34" s="1074"/>
      <c r="L34" s="1074"/>
      <c r="M34" s="1074"/>
      <c r="N34" s="1074"/>
      <c r="O34" s="1074"/>
    </row>
    <row r="35" spans="1:15" x14ac:dyDescent="0.25">
      <c r="A35" s="1021" t="s">
        <v>312</v>
      </c>
      <c r="B35" s="1022" t="s">
        <v>283</v>
      </c>
      <c r="C35" s="1049"/>
      <c r="D35" s="1049"/>
      <c r="E35" s="1049"/>
      <c r="F35" s="1049"/>
      <c r="G35" s="1049"/>
      <c r="H35" s="1049"/>
      <c r="I35" s="1049"/>
      <c r="J35" s="1049"/>
      <c r="K35" s="1049"/>
      <c r="L35" s="1049"/>
      <c r="M35" s="1049"/>
      <c r="N35" s="1049"/>
      <c r="O35" s="1049"/>
    </row>
    <row r="36" spans="1:15" x14ac:dyDescent="0.25">
      <c r="A36" s="1021" t="s">
        <v>331</v>
      </c>
      <c r="B36" s="1022" t="s">
        <v>289</v>
      </c>
      <c r="C36" s="1049"/>
      <c r="D36" s="1049"/>
      <c r="E36" s="1049"/>
      <c r="F36" s="1049"/>
      <c r="G36" s="1049"/>
      <c r="H36" s="1049"/>
      <c r="I36" s="1049"/>
      <c r="J36" s="1049"/>
      <c r="K36" s="1049"/>
      <c r="L36" s="1049"/>
      <c r="M36" s="1049"/>
      <c r="N36" s="1049"/>
      <c r="O36" s="1049"/>
    </row>
    <row r="37" spans="1:15" x14ac:dyDescent="0.25">
      <c r="A37" s="1021" t="s">
        <v>332</v>
      </c>
      <c r="B37" s="1022" t="s">
        <v>289</v>
      </c>
      <c r="C37" s="1049"/>
      <c r="D37" s="1049"/>
      <c r="E37" s="1049"/>
      <c r="F37" s="1049"/>
      <c r="G37" s="1049"/>
      <c r="H37" s="1049"/>
      <c r="I37" s="1049"/>
      <c r="J37" s="1049"/>
      <c r="K37" s="1049"/>
      <c r="L37" s="1049"/>
      <c r="M37" s="1049"/>
      <c r="N37" s="1049"/>
      <c r="O37" s="1049"/>
    </row>
    <row r="38" spans="1:15" s="1075" customFormat="1" ht="18" customHeight="1" x14ac:dyDescent="0.25">
      <c r="A38" s="1032" t="s">
        <v>333</v>
      </c>
      <c r="B38" s="1033"/>
      <c r="C38" s="1053"/>
      <c r="D38" s="1053"/>
      <c r="E38" s="1053"/>
      <c r="F38" s="1053"/>
      <c r="G38" s="1053"/>
      <c r="H38" s="1053"/>
      <c r="I38" s="1053"/>
      <c r="J38" s="1053"/>
      <c r="K38" s="1053"/>
      <c r="L38" s="1053"/>
      <c r="M38" s="1053"/>
      <c r="N38" s="1053"/>
      <c r="O38" s="1053"/>
    </row>
    <row r="39" spans="1:15" x14ac:dyDescent="0.25">
      <c r="A39" s="1076" t="s">
        <v>344</v>
      </c>
      <c r="B39" s="1077" t="s">
        <v>314</v>
      </c>
      <c r="C39" s="1078">
        <f>C34*C38</f>
        <v>0</v>
      </c>
      <c r="D39" s="1078">
        <f>ROUND(D34*D38,0)</f>
        <v>0</v>
      </c>
      <c r="E39" s="1078">
        <f>ROUND(E34*E38,0)</f>
        <v>0</v>
      </c>
      <c r="F39" s="1078">
        <f>ROUND(F34*F38,0)</f>
        <v>0</v>
      </c>
      <c r="G39" s="1078">
        <f t="shared" ref="G39:O39" si="2">ROUND(G34*G38,0)</f>
        <v>0</v>
      </c>
      <c r="H39" s="1078">
        <f t="shared" si="2"/>
        <v>0</v>
      </c>
      <c r="I39" s="1078">
        <f t="shared" si="2"/>
        <v>0</v>
      </c>
      <c r="J39" s="1078">
        <f t="shared" si="2"/>
        <v>0</v>
      </c>
      <c r="K39" s="1078">
        <f t="shared" si="2"/>
        <v>0</v>
      </c>
      <c r="L39" s="1078">
        <f>ROUND(L34*L38,0)</f>
        <v>0</v>
      </c>
      <c r="M39" s="1078">
        <f t="shared" si="2"/>
        <v>0</v>
      </c>
      <c r="N39" s="1078">
        <f t="shared" si="2"/>
        <v>0</v>
      </c>
      <c r="O39" s="1078">
        <f t="shared" si="2"/>
        <v>0</v>
      </c>
    </row>
    <row r="40" spans="1:15" x14ac:dyDescent="0.25">
      <c r="A40" s="1043" t="s">
        <v>345</v>
      </c>
      <c r="B40" s="1044"/>
      <c r="C40" s="1045"/>
      <c r="D40" s="1045"/>
      <c r="E40" s="1045"/>
      <c r="F40" s="1045"/>
      <c r="G40" s="1045"/>
      <c r="H40" s="1045"/>
      <c r="I40" s="1020"/>
      <c r="J40" s="1045"/>
      <c r="K40" s="1046"/>
      <c r="L40" s="1045"/>
      <c r="M40" s="1045"/>
      <c r="N40" s="1045"/>
      <c r="O40" s="1045"/>
    </row>
    <row r="41" spans="1:15" x14ac:dyDescent="0.25">
      <c r="A41" s="1021" t="s">
        <v>307</v>
      </c>
      <c r="B41" s="1022" t="s">
        <v>308</v>
      </c>
      <c r="C41" s="1028"/>
      <c r="D41" s="1028"/>
      <c r="E41" s="1028"/>
      <c r="F41" s="1028"/>
      <c r="G41" s="1028"/>
      <c r="H41" s="1028"/>
      <c r="I41" s="1028"/>
      <c r="J41" s="1028"/>
      <c r="K41" s="1028"/>
      <c r="L41" s="1028"/>
      <c r="M41" s="1028"/>
      <c r="N41" s="1028"/>
      <c r="O41" s="1028"/>
    </row>
    <row r="42" spans="1:15" x14ac:dyDescent="0.25">
      <c r="A42" s="1072" t="s">
        <v>309</v>
      </c>
      <c r="B42" s="1073" t="s">
        <v>208</v>
      </c>
      <c r="C42" s="1072"/>
      <c r="D42" s="1072"/>
      <c r="E42" s="1072"/>
      <c r="F42" s="1072"/>
      <c r="G42" s="1072"/>
      <c r="H42" s="1072"/>
      <c r="I42" s="1072"/>
      <c r="J42" s="1072"/>
      <c r="K42" s="1072"/>
      <c r="L42" s="1072"/>
      <c r="M42" s="1072"/>
      <c r="N42" s="1072"/>
      <c r="O42" s="1072"/>
    </row>
    <row r="43" spans="1:15" x14ac:dyDescent="0.25">
      <c r="A43" s="1021" t="s">
        <v>310</v>
      </c>
      <c r="B43" s="1022" t="s">
        <v>308</v>
      </c>
      <c r="C43" s="1074"/>
      <c r="D43" s="1074"/>
      <c r="E43" s="1074"/>
      <c r="F43" s="1074"/>
      <c r="G43" s="1074"/>
      <c r="H43" s="1074"/>
      <c r="I43" s="1074"/>
      <c r="J43" s="1074"/>
      <c r="K43" s="1074"/>
      <c r="L43" s="1074"/>
      <c r="M43" s="1074"/>
      <c r="N43" s="1074"/>
      <c r="O43" s="1074"/>
    </row>
    <row r="44" spans="1:15" x14ac:dyDescent="0.25">
      <c r="A44" s="1021" t="s">
        <v>311</v>
      </c>
      <c r="B44" s="1022" t="s">
        <v>308</v>
      </c>
      <c r="C44" s="1074"/>
      <c r="D44" s="1074"/>
      <c r="E44" s="1074"/>
      <c r="F44" s="1074"/>
      <c r="G44" s="1074"/>
      <c r="H44" s="1074"/>
      <c r="I44" s="1074"/>
      <c r="J44" s="1074"/>
      <c r="K44" s="1074"/>
      <c r="L44" s="1074"/>
      <c r="M44" s="1074"/>
      <c r="N44" s="1074"/>
      <c r="O44" s="1074"/>
    </row>
    <row r="45" spans="1:15" x14ac:dyDescent="0.25">
      <c r="A45" s="1021" t="s">
        <v>140</v>
      </c>
      <c r="B45" s="1022" t="s">
        <v>289</v>
      </c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</row>
    <row r="46" spans="1:15" x14ac:dyDescent="0.25">
      <c r="A46" s="1021" t="s">
        <v>312</v>
      </c>
      <c r="B46" s="1022" t="s">
        <v>283</v>
      </c>
      <c r="C46" s="1049"/>
      <c r="D46" s="1049"/>
      <c r="E46" s="1049"/>
      <c r="F46" s="1049"/>
      <c r="G46" s="1049"/>
      <c r="H46" s="1049"/>
      <c r="I46" s="1049"/>
      <c r="J46" s="1049"/>
      <c r="K46" s="1049"/>
      <c r="L46" s="1049"/>
      <c r="M46" s="1049"/>
      <c r="N46" s="1049"/>
      <c r="O46" s="1049"/>
    </row>
    <row r="47" spans="1:15" x14ac:dyDescent="0.25">
      <c r="A47" s="1021" t="s">
        <v>313</v>
      </c>
      <c r="B47" s="1022" t="s">
        <v>283</v>
      </c>
      <c r="C47" s="1049"/>
      <c r="D47" s="1049"/>
      <c r="E47" s="1049"/>
      <c r="F47" s="1049"/>
      <c r="G47" s="1049"/>
      <c r="H47" s="1049"/>
      <c r="I47" s="1049"/>
      <c r="J47" s="1049"/>
      <c r="K47" s="1049"/>
      <c r="L47" s="1049"/>
      <c r="M47" s="1049"/>
      <c r="N47" s="1049"/>
      <c r="O47" s="1049"/>
    </row>
    <row r="48" spans="1:15" x14ac:dyDescent="0.25">
      <c r="A48" s="1076" t="s">
        <v>346</v>
      </c>
      <c r="B48" s="1077" t="s">
        <v>314</v>
      </c>
      <c r="C48" s="1078">
        <f>ROUND(C47*C44,0)</f>
        <v>0</v>
      </c>
      <c r="D48" s="1078">
        <f>ROUND(D47*D44,0)</f>
        <v>0</v>
      </c>
      <c r="E48" s="1078">
        <f>ROUND(E47*E44,0)</f>
        <v>0</v>
      </c>
      <c r="F48" s="1078">
        <f>ROUND(F47*F44,0)</f>
        <v>0</v>
      </c>
      <c r="G48" s="1078">
        <f t="shared" ref="G48:O48" si="3">ROUND(G47*G44,0)</f>
        <v>0</v>
      </c>
      <c r="H48" s="1078">
        <f t="shared" si="3"/>
        <v>0</v>
      </c>
      <c r="I48" s="1078">
        <f t="shared" si="3"/>
        <v>0</v>
      </c>
      <c r="J48" s="1078">
        <f t="shared" si="3"/>
        <v>0</v>
      </c>
      <c r="K48" s="1078">
        <f t="shared" si="3"/>
        <v>0</v>
      </c>
      <c r="L48" s="1078">
        <f t="shared" si="3"/>
        <v>0</v>
      </c>
      <c r="M48" s="1078">
        <f t="shared" si="3"/>
        <v>0</v>
      </c>
      <c r="N48" s="1078">
        <f t="shared" si="3"/>
        <v>0</v>
      </c>
      <c r="O48" s="1078">
        <f t="shared" si="3"/>
        <v>0</v>
      </c>
    </row>
    <row r="49" spans="1:15" x14ac:dyDescent="0.25">
      <c r="A49" s="1043" t="s">
        <v>350</v>
      </c>
      <c r="B49" s="1044"/>
      <c r="C49" s="1045"/>
      <c r="D49" s="1045"/>
      <c r="E49" s="1045"/>
      <c r="F49" s="1045"/>
      <c r="G49" s="1045"/>
      <c r="H49" s="1045"/>
      <c r="I49" s="1020"/>
      <c r="J49" s="1045"/>
      <c r="K49" s="1046"/>
      <c r="L49" s="1045"/>
      <c r="M49" s="1045"/>
      <c r="N49" s="1045"/>
      <c r="O49" s="1045"/>
    </row>
    <row r="50" spans="1:15" x14ac:dyDescent="0.25">
      <c r="A50" s="1021" t="s">
        <v>307</v>
      </c>
      <c r="B50" s="1022" t="s">
        <v>308</v>
      </c>
      <c r="C50" s="1028"/>
      <c r="D50" s="1028"/>
      <c r="E50" s="1028"/>
      <c r="F50" s="1028"/>
      <c r="G50" s="1054"/>
      <c r="H50" s="1028"/>
      <c r="I50" s="1028"/>
      <c r="J50" s="1028"/>
      <c r="K50" s="1028"/>
      <c r="L50" s="1028"/>
      <c r="M50" s="1028"/>
      <c r="N50" s="1028"/>
      <c r="O50" s="1028"/>
    </row>
    <row r="51" spans="1:15" x14ac:dyDescent="0.25">
      <c r="A51" s="1072" t="s">
        <v>309</v>
      </c>
      <c r="B51" s="1073" t="s">
        <v>208</v>
      </c>
      <c r="C51" s="1072"/>
      <c r="D51" s="1072"/>
      <c r="E51" s="1072"/>
      <c r="F51" s="1072"/>
      <c r="G51" s="1072"/>
      <c r="H51" s="1072"/>
      <c r="I51" s="1072"/>
      <c r="J51" s="1072"/>
      <c r="K51" s="1072"/>
      <c r="L51" s="1072"/>
      <c r="M51" s="1072"/>
      <c r="N51" s="1072"/>
      <c r="O51" s="1072"/>
    </row>
    <row r="52" spans="1:15" x14ac:dyDescent="0.25">
      <c r="A52" s="1021" t="s">
        <v>310</v>
      </c>
      <c r="B52" s="1022" t="s">
        <v>308</v>
      </c>
      <c r="C52" s="1074"/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</row>
    <row r="53" spans="1:15" x14ac:dyDescent="0.25">
      <c r="A53" s="1021" t="s">
        <v>311</v>
      </c>
      <c r="B53" s="1022" t="s">
        <v>308</v>
      </c>
      <c r="C53" s="1074"/>
      <c r="D53" s="1074"/>
      <c r="E53" s="1074"/>
      <c r="F53" s="1074"/>
      <c r="G53" s="1074"/>
      <c r="H53" s="1074"/>
      <c r="I53" s="1074"/>
      <c r="J53" s="1074"/>
      <c r="K53" s="1074"/>
      <c r="L53" s="1074"/>
      <c r="M53" s="1074"/>
      <c r="N53" s="1074"/>
      <c r="O53" s="1074"/>
    </row>
    <row r="54" spans="1:15" x14ac:dyDescent="0.25">
      <c r="A54" s="1021" t="s">
        <v>312</v>
      </c>
      <c r="B54" s="1022" t="s">
        <v>283</v>
      </c>
      <c r="C54" s="1049"/>
      <c r="D54" s="1049"/>
      <c r="E54" s="1049"/>
      <c r="F54" s="1049"/>
      <c r="G54" s="1049"/>
      <c r="H54" s="1049"/>
      <c r="I54" s="1049"/>
      <c r="J54" s="1049"/>
      <c r="K54" s="1049"/>
      <c r="L54" s="1049"/>
      <c r="M54" s="1049"/>
      <c r="N54" s="1049"/>
      <c r="O54" s="1049"/>
    </row>
    <row r="55" spans="1:15" x14ac:dyDescent="0.25">
      <c r="A55" s="1021" t="s">
        <v>313</v>
      </c>
      <c r="B55" s="1022" t="s">
        <v>283</v>
      </c>
      <c r="C55" s="1049"/>
      <c r="D55" s="1049"/>
      <c r="E55" s="1049"/>
      <c r="F55" s="1049"/>
      <c r="G55" s="1049"/>
      <c r="H55" s="1049"/>
      <c r="I55" s="1049"/>
      <c r="J55" s="1049"/>
      <c r="K55" s="1049"/>
      <c r="L55" s="1049"/>
      <c r="M55" s="1049"/>
      <c r="N55" s="1049"/>
      <c r="O55" s="1049"/>
    </row>
    <row r="56" spans="1:15" x14ac:dyDescent="0.25">
      <c r="A56" s="1076" t="s">
        <v>347</v>
      </c>
      <c r="B56" s="1077" t="s">
        <v>314</v>
      </c>
      <c r="C56" s="1078">
        <f>ROUND(C55*C53,0)</f>
        <v>0</v>
      </c>
      <c r="D56" s="1078">
        <f>ROUND(D55*D53,0)</f>
        <v>0</v>
      </c>
      <c r="E56" s="1078">
        <f>ROUND(E55*E53,0)</f>
        <v>0</v>
      </c>
      <c r="F56" s="1078">
        <f>ROUND(F55*F53,0)</f>
        <v>0</v>
      </c>
      <c r="G56" s="1078">
        <f t="shared" ref="G56:O56" si="4">ROUND(G55*G53,0)</f>
        <v>0</v>
      </c>
      <c r="H56" s="1078">
        <f t="shared" si="4"/>
        <v>0</v>
      </c>
      <c r="I56" s="1078">
        <f t="shared" si="4"/>
        <v>0</v>
      </c>
      <c r="J56" s="1078">
        <f t="shared" si="4"/>
        <v>0</v>
      </c>
      <c r="K56" s="1078">
        <f t="shared" si="4"/>
        <v>0</v>
      </c>
      <c r="L56" s="1078">
        <f>ROUND(L55*L53,0)</f>
        <v>0</v>
      </c>
      <c r="M56" s="1078">
        <f t="shared" si="4"/>
        <v>0</v>
      </c>
      <c r="N56" s="1078">
        <f t="shared" si="4"/>
        <v>0</v>
      </c>
      <c r="O56" s="1078">
        <f t="shared" si="4"/>
        <v>0</v>
      </c>
    </row>
    <row r="57" spans="1:15" x14ac:dyDescent="0.25">
      <c r="A57" s="1043" t="s">
        <v>351</v>
      </c>
      <c r="B57" s="1044"/>
      <c r="C57" s="1045"/>
      <c r="D57" s="1045"/>
      <c r="E57" s="1045"/>
      <c r="F57" s="1045"/>
      <c r="G57" s="1045"/>
      <c r="H57" s="1045"/>
      <c r="I57" s="1020"/>
      <c r="J57" s="1045"/>
      <c r="K57" s="1046"/>
      <c r="L57" s="1045"/>
      <c r="M57" s="1045"/>
      <c r="N57" s="1045"/>
      <c r="O57" s="1045"/>
    </row>
    <row r="58" spans="1:15" x14ac:dyDescent="0.25">
      <c r="A58" s="1021" t="s">
        <v>307</v>
      </c>
      <c r="B58" s="1022" t="s">
        <v>308</v>
      </c>
      <c r="C58" s="1028"/>
      <c r="D58" s="1028"/>
      <c r="E58" s="1028"/>
      <c r="F58" s="1028"/>
      <c r="G58" s="1054"/>
      <c r="H58" s="1028"/>
      <c r="I58" s="1028"/>
      <c r="J58" s="1028"/>
      <c r="K58" s="1028"/>
      <c r="L58" s="1028"/>
      <c r="M58" s="1028"/>
      <c r="N58" s="1028"/>
      <c r="O58" s="1028"/>
    </row>
    <row r="59" spans="1:15" x14ac:dyDescent="0.25">
      <c r="A59" s="1072" t="s">
        <v>309</v>
      </c>
      <c r="B59" s="1073" t="s">
        <v>208</v>
      </c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</row>
    <row r="60" spans="1:15" x14ac:dyDescent="0.25">
      <c r="A60" s="1021" t="s">
        <v>310</v>
      </c>
      <c r="B60" s="1022" t="s">
        <v>308</v>
      </c>
      <c r="C60" s="1074"/>
      <c r="D60" s="1074"/>
      <c r="E60" s="1074"/>
      <c r="F60" s="1074"/>
      <c r="G60" s="1074"/>
      <c r="H60" s="1074"/>
      <c r="I60" s="1074"/>
      <c r="J60" s="1074"/>
      <c r="K60" s="1074"/>
      <c r="L60" s="1074"/>
      <c r="M60" s="1074"/>
      <c r="N60" s="1074"/>
      <c r="O60" s="1074"/>
    </row>
    <row r="61" spans="1:15" x14ac:dyDescent="0.25">
      <c r="A61" s="1021" t="s">
        <v>311</v>
      </c>
      <c r="B61" s="1022" t="s">
        <v>308</v>
      </c>
      <c r="C61" s="1074"/>
      <c r="D61" s="1074"/>
      <c r="E61" s="1074"/>
      <c r="F61" s="1074"/>
      <c r="G61" s="1074"/>
      <c r="H61" s="1074"/>
      <c r="I61" s="1074"/>
      <c r="J61" s="1074"/>
      <c r="K61" s="1074"/>
      <c r="L61" s="1074"/>
      <c r="M61" s="1074"/>
      <c r="N61" s="1074"/>
      <c r="O61" s="1074"/>
    </row>
    <row r="62" spans="1:15" x14ac:dyDescent="0.25">
      <c r="A62" s="1021" t="s">
        <v>140</v>
      </c>
      <c r="B62" s="1022" t="s">
        <v>289</v>
      </c>
      <c r="C62" s="1079"/>
      <c r="D62" s="1079"/>
      <c r="E62" s="1079"/>
      <c r="F62" s="1079"/>
      <c r="G62" s="1079"/>
      <c r="H62" s="1079"/>
      <c r="I62" s="1079"/>
      <c r="J62" s="1079"/>
      <c r="K62" s="1079"/>
      <c r="L62" s="1079"/>
      <c r="M62" s="1079"/>
      <c r="N62" s="1079"/>
      <c r="O62" s="1079"/>
    </row>
    <row r="63" spans="1:15" x14ac:dyDescent="0.25">
      <c r="A63" s="1021" t="s">
        <v>312</v>
      </c>
      <c r="B63" s="1022" t="s">
        <v>283</v>
      </c>
      <c r="C63" s="1049"/>
      <c r="D63" s="1049"/>
      <c r="E63" s="1049"/>
      <c r="F63" s="1049"/>
      <c r="G63" s="1049"/>
      <c r="H63" s="1049"/>
      <c r="I63" s="1049"/>
      <c r="J63" s="1049"/>
      <c r="K63" s="1049"/>
      <c r="L63" s="1049"/>
      <c r="M63" s="1049"/>
      <c r="N63" s="1049"/>
      <c r="O63" s="1049"/>
    </row>
    <row r="64" spans="1:15" x14ac:dyDescent="0.25">
      <c r="A64" s="1021" t="s">
        <v>313</v>
      </c>
      <c r="B64" s="1022" t="s">
        <v>283</v>
      </c>
      <c r="C64" s="1049"/>
      <c r="D64" s="1049"/>
      <c r="E64" s="1049"/>
      <c r="F64" s="1049"/>
      <c r="G64" s="1049"/>
      <c r="H64" s="1049"/>
      <c r="I64" s="1049"/>
      <c r="J64" s="1049"/>
      <c r="K64" s="1049"/>
      <c r="L64" s="1049"/>
      <c r="M64" s="1049"/>
      <c r="N64" s="1049"/>
      <c r="O64" s="1049"/>
    </row>
    <row r="65" spans="1:16" x14ac:dyDescent="0.25">
      <c r="A65" s="1076" t="s">
        <v>348</v>
      </c>
      <c r="B65" s="1077" t="s">
        <v>314</v>
      </c>
      <c r="C65" s="1078">
        <f t="shared" ref="C65:O65" si="5">ROUND(C64*C61,0)</f>
        <v>0</v>
      </c>
      <c r="D65" s="1078">
        <f t="shared" si="5"/>
        <v>0</v>
      </c>
      <c r="E65" s="1078">
        <f>ROUND(E64*E61,0)</f>
        <v>0</v>
      </c>
      <c r="F65" s="1078">
        <f>ROUND(F64*F61,0)</f>
        <v>0</v>
      </c>
      <c r="G65" s="1078">
        <f t="shared" si="5"/>
        <v>0</v>
      </c>
      <c r="H65" s="1078">
        <f t="shared" si="5"/>
        <v>0</v>
      </c>
      <c r="I65" s="1078">
        <f t="shared" si="5"/>
        <v>0</v>
      </c>
      <c r="J65" s="1078">
        <f t="shared" si="5"/>
        <v>0</v>
      </c>
      <c r="K65" s="1078">
        <f t="shared" si="5"/>
        <v>0</v>
      </c>
      <c r="L65" s="1078">
        <f t="shared" si="5"/>
        <v>0</v>
      </c>
      <c r="M65" s="1078">
        <f t="shared" si="5"/>
        <v>0</v>
      </c>
      <c r="N65" s="1078">
        <f t="shared" si="5"/>
        <v>0</v>
      </c>
      <c r="O65" s="1078">
        <f t="shared" si="5"/>
        <v>0</v>
      </c>
    </row>
    <row r="66" spans="1:16" x14ac:dyDescent="0.25">
      <c r="A66" s="1043" t="s">
        <v>352</v>
      </c>
      <c r="B66" s="1044"/>
      <c r="C66" s="1045"/>
      <c r="D66" s="1045"/>
      <c r="E66" s="1045"/>
      <c r="F66" s="1045"/>
      <c r="G66" s="1045"/>
      <c r="H66" s="1045"/>
      <c r="I66" s="1020"/>
      <c r="J66" s="1045"/>
      <c r="K66" s="1046"/>
      <c r="L66" s="1045"/>
      <c r="M66" s="1045"/>
      <c r="N66" s="1045"/>
      <c r="O66" s="1045"/>
    </row>
    <row r="67" spans="1:16" x14ac:dyDescent="0.25">
      <c r="A67" s="1021" t="s">
        <v>307</v>
      </c>
      <c r="B67" s="1022" t="s">
        <v>308</v>
      </c>
      <c r="C67" s="1028"/>
      <c r="D67" s="1028"/>
      <c r="E67" s="1028"/>
      <c r="F67" s="1028"/>
      <c r="G67" s="1054"/>
      <c r="H67" s="1028"/>
      <c r="I67" s="1028"/>
      <c r="J67" s="1028"/>
      <c r="K67" s="1028"/>
      <c r="L67" s="1028"/>
      <c r="M67" s="1028"/>
      <c r="N67" s="1028"/>
      <c r="O67" s="1028"/>
    </row>
    <row r="68" spans="1:16" x14ac:dyDescent="0.25">
      <c r="A68" s="1072" t="s">
        <v>309</v>
      </c>
      <c r="B68" s="1073" t="s">
        <v>208</v>
      </c>
      <c r="C68" s="1072"/>
      <c r="D68" s="1072"/>
      <c r="E68" s="1072"/>
      <c r="F68" s="1072"/>
      <c r="G68" s="1072"/>
      <c r="H68" s="1072"/>
      <c r="I68" s="1072"/>
      <c r="J68" s="1072"/>
      <c r="K68" s="1072"/>
      <c r="L68" s="1072"/>
      <c r="M68" s="1072"/>
      <c r="N68" s="1072"/>
      <c r="O68" s="1072"/>
    </row>
    <row r="69" spans="1:16" x14ac:dyDescent="0.25">
      <c r="A69" s="1021" t="s">
        <v>310</v>
      </c>
      <c r="B69" s="1022" t="s">
        <v>308</v>
      </c>
      <c r="C69" s="1074"/>
      <c r="D69" s="1074"/>
      <c r="E69" s="1074"/>
      <c r="F69" s="1074"/>
      <c r="G69" s="1074"/>
      <c r="H69" s="1074"/>
      <c r="I69" s="1074"/>
      <c r="J69" s="1074"/>
      <c r="K69" s="1074"/>
      <c r="L69" s="1074"/>
      <c r="M69" s="1074"/>
      <c r="N69" s="1074"/>
      <c r="O69" s="1074"/>
    </row>
    <row r="70" spans="1:16" x14ac:dyDescent="0.25">
      <c r="A70" s="1021" t="s">
        <v>311</v>
      </c>
      <c r="B70" s="1022" t="s">
        <v>308</v>
      </c>
      <c r="C70" s="1074"/>
      <c r="D70" s="1074"/>
      <c r="E70" s="1074"/>
      <c r="F70" s="1074"/>
      <c r="G70" s="1074"/>
      <c r="H70" s="1074"/>
      <c r="I70" s="1074"/>
      <c r="J70" s="1074"/>
      <c r="K70" s="1074"/>
      <c r="L70" s="1074"/>
      <c r="M70" s="1074"/>
      <c r="N70" s="1074"/>
      <c r="O70" s="1074"/>
    </row>
    <row r="71" spans="1:16" x14ac:dyDescent="0.25">
      <c r="A71" s="1021" t="s">
        <v>140</v>
      </c>
      <c r="B71" s="1022" t="s">
        <v>289</v>
      </c>
      <c r="C71" s="1079"/>
      <c r="D71" s="1079"/>
      <c r="E71" s="1079"/>
      <c r="F71" s="1079"/>
      <c r="G71" s="1079"/>
      <c r="H71" s="1079"/>
      <c r="I71" s="1079"/>
      <c r="J71" s="1079"/>
      <c r="K71" s="1079"/>
      <c r="L71" s="1079"/>
      <c r="M71" s="1079"/>
      <c r="N71" s="1079"/>
      <c r="O71" s="1079"/>
    </row>
    <row r="72" spans="1:16" x14ac:dyDescent="0.25">
      <c r="A72" s="1021" t="s">
        <v>312</v>
      </c>
      <c r="B72" s="1022" t="s">
        <v>283</v>
      </c>
      <c r="C72" s="1049"/>
      <c r="D72" s="1049"/>
      <c r="E72" s="1049"/>
      <c r="F72" s="1049"/>
      <c r="G72" s="1049"/>
      <c r="H72" s="1049"/>
      <c r="I72" s="1049"/>
      <c r="J72" s="1049"/>
      <c r="K72" s="1049"/>
      <c r="L72" s="1049"/>
      <c r="M72" s="1049"/>
      <c r="N72" s="1049"/>
      <c r="O72" s="1049"/>
    </row>
    <row r="73" spans="1:16" x14ac:dyDescent="0.25">
      <c r="A73" s="1021" t="s">
        <v>313</v>
      </c>
      <c r="B73" s="1022" t="s">
        <v>283</v>
      </c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</row>
    <row r="74" spans="1:16" x14ac:dyDescent="0.25">
      <c r="A74" s="1076" t="s">
        <v>349</v>
      </c>
      <c r="B74" s="1077" t="s">
        <v>314</v>
      </c>
      <c r="C74" s="1078">
        <f t="shared" ref="C74:O74" si="6">ROUND(C73*C70,0)</f>
        <v>0</v>
      </c>
      <c r="D74" s="1078">
        <f>ROUND(D73*D70,0)</f>
        <v>0</v>
      </c>
      <c r="E74" s="1078">
        <f t="shared" si="6"/>
        <v>0</v>
      </c>
      <c r="F74" s="1078">
        <f t="shared" si="6"/>
        <v>0</v>
      </c>
      <c r="G74" s="1078">
        <f t="shared" si="6"/>
        <v>0</v>
      </c>
      <c r="H74" s="1078">
        <f t="shared" si="6"/>
        <v>0</v>
      </c>
      <c r="I74" s="1078">
        <f t="shared" si="6"/>
        <v>0</v>
      </c>
      <c r="J74" s="1078">
        <f t="shared" si="6"/>
        <v>0</v>
      </c>
      <c r="K74" s="1078">
        <f t="shared" si="6"/>
        <v>0</v>
      </c>
      <c r="L74" s="1078">
        <f t="shared" si="6"/>
        <v>0</v>
      </c>
      <c r="M74" s="1078">
        <f t="shared" si="6"/>
        <v>0</v>
      </c>
      <c r="N74" s="1078">
        <f t="shared" si="6"/>
        <v>0</v>
      </c>
      <c r="O74" s="1078">
        <f t="shared" si="6"/>
        <v>0</v>
      </c>
    </row>
    <row r="75" spans="1:16" x14ac:dyDescent="0.25">
      <c r="A75" s="1056" t="s">
        <v>317</v>
      </c>
      <c r="B75" s="1057"/>
      <c r="C75" s="1058">
        <f t="shared" ref="C75:O75" si="7">C39+C48+C56+C65+C74</f>
        <v>0</v>
      </c>
      <c r="D75" s="1058">
        <f t="shared" si="7"/>
        <v>0</v>
      </c>
      <c r="E75" s="1058">
        <f t="shared" si="7"/>
        <v>0</v>
      </c>
      <c r="F75" s="1058">
        <f t="shared" si="7"/>
        <v>0</v>
      </c>
      <c r="G75" s="1058">
        <f t="shared" si="7"/>
        <v>0</v>
      </c>
      <c r="H75" s="1058">
        <f t="shared" si="7"/>
        <v>0</v>
      </c>
      <c r="I75" s="1058">
        <f t="shared" si="7"/>
        <v>0</v>
      </c>
      <c r="J75" s="1058">
        <f t="shared" si="7"/>
        <v>0</v>
      </c>
      <c r="K75" s="1058">
        <f t="shared" si="7"/>
        <v>0</v>
      </c>
      <c r="L75" s="1058">
        <f t="shared" si="7"/>
        <v>0</v>
      </c>
      <c r="M75" s="1058">
        <f t="shared" si="7"/>
        <v>0</v>
      </c>
      <c r="N75" s="1058">
        <f t="shared" si="7"/>
        <v>0</v>
      </c>
      <c r="O75" s="1058">
        <f t="shared" si="7"/>
        <v>0</v>
      </c>
      <c r="P75" s="1080"/>
    </row>
    <row r="76" spans="1:16" x14ac:dyDescent="0.25">
      <c r="A76" s="1016" t="s">
        <v>338</v>
      </c>
      <c r="C76" s="1060">
        <f>C31+C41+C50+C58+C67</f>
        <v>0</v>
      </c>
      <c r="D76" s="1060">
        <f t="shared" ref="D76:O76" si="8">D31+D41+D50+D58+D67</f>
        <v>0</v>
      </c>
      <c r="E76" s="1060">
        <f>E31+E41+E50+E58+E67</f>
        <v>0</v>
      </c>
      <c r="F76" s="1060">
        <f>F31+F41+F50+F58+F67</f>
        <v>0</v>
      </c>
      <c r="G76" s="1060">
        <f t="shared" si="8"/>
        <v>0</v>
      </c>
      <c r="H76" s="1060">
        <f t="shared" si="8"/>
        <v>0</v>
      </c>
      <c r="I76" s="1060">
        <f t="shared" si="8"/>
        <v>0</v>
      </c>
      <c r="J76" s="1060">
        <f t="shared" si="8"/>
        <v>0</v>
      </c>
      <c r="K76" s="1060">
        <f t="shared" si="8"/>
        <v>0</v>
      </c>
      <c r="L76" s="1060">
        <f t="shared" si="8"/>
        <v>0</v>
      </c>
      <c r="M76" s="1060">
        <f t="shared" si="8"/>
        <v>0</v>
      </c>
      <c r="N76" s="1060">
        <f t="shared" si="8"/>
        <v>0</v>
      </c>
      <c r="O76" s="1060">
        <f t="shared" si="8"/>
        <v>0</v>
      </c>
      <c r="P76" s="1080"/>
    </row>
    <row r="77" spans="1:16" x14ac:dyDescent="0.25">
      <c r="A77" s="1016" t="s">
        <v>339</v>
      </c>
      <c r="C77" s="1081"/>
      <c r="D77" s="1081"/>
      <c r="E77" s="1081"/>
      <c r="F77" s="1069"/>
      <c r="G77" s="1081"/>
      <c r="H77" s="1071"/>
      <c r="I77" s="1081"/>
      <c r="J77" s="1082"/>
      <c r="K77" s="1082"/>
      <c r="L77" s="1082"/>
      <c r="M77" s="1082"/>
      <c r="N77" s="1082"/>
    </row>
    <row r="78" spans="1:16" x14ac:dyDescent="0.25">
      <c r="A78" s="1061" t="s">
        <v>340</v>
      </c>
      <c r="B78" s="1061"/>
      <c r="C78" s="1083">
        <f>C79+C80+C81+C82+C83</f>
        <v>0</v>
      </c>
      <c r="D78" s="1083">
        <f>D83+D82+D81+D80+D79</f>
        <v>0</v>
      </c>
      <c r="E78" s="1083">
        <f>E83+E82+E81+E80+E79</f>
        <v>0</v>
      </c>
      <c r="F78" s="1083"/>
      <c r="G78" s="1083"/>
      <c r="H78" s="1058"/>
      <c r="I78" s="1058">
        <f t="shared" ref="I78:O78" si="9">I79+I80+I81+I82+I83</f>
        <v>0</v>
      </c>
      <c r="J78" s="1058">
        <f t="shared" si="9"/>
        <v>0</v>
      </c>
      <c r="K78" s="1058">
        <f t="shared" si="9"/>
        <v>0</v>
      </c>
      <c r="L78" s="1058">
        <f t="shared" si="9"/>
        <v>0</v>
      </c>
      <c r="M78" s="1058">
        <f t="shared" si="9"/>
        <v>0</v>
      </c>
      <c r="N78" s="1058">
        <f t="shared" si="9"/>
        <v>0</v>
      </c>
      <c r="O78" s="1058">
        <f t="shared" si="9"/>
        <v>0</v>
      </c>
    </row>
    <row r="79" spans="1:16" x14ac:dyDescent="0.25">
      <c r="A79" s="1016" t="str">
        <f>A30</f>
        <v>Месторождение 1</v>
      </c>
      <c r="C79" s="1080"/>
      <c r="D79" s="1080"/>
      <c r="E79" s="1084"/>
      <c r="F79" s="1084"/>
      <c r="G79" s="1085"/>
      <c r="H79" s="1080"/>
      <c r="I79" s="1086"/>
      <c r="J79" s="1080"/>
      <c r="K79" s="1080"/>
      <c r="L79" s="1080"/>
    </row>
    <row r="80" spans="1:16" x14ac:dyDescent="0.25">
      <c r="A80" s="1016" t="str">
        <f>A40</f>
        <v>Месторождение 2</v>
      </c>
      <c r="C80" s="1080"/>
      <c r="D80" s="1080"/>
      <c r="E80" s="1080"/>
      <c r="F80" s="1080"/>
      <c r="G80" s="1080"/>
      <c r="H80" s="1080"/>
      <c r="I80" s="1080"/>
      <c r="J80" s="1080"/>
      <c r="K80" s="1080"/>
      <c r="L80" s="1080"/>
    </row>
    <row r="81" spans="1:15" x14ac:dyDescent="0.25">
      <c r="A81" s="1016" t="str">
        <f>A49</f>
        <v>Месторождение 3</v>
      </c>
      <c r="C81" s="1080"/>
      <c r="D81" s="1080"/>
      <c r="E81" s="1080"/>
      <c r="F81" s="1080"/>
      <c r="G81" s="1080"/>
      <c r="H81" s="1080"/>
      <c r="I81" s="1080"/>
      <c r="J81" s="1080"/>
      <c r="K81" s="1080"/>
      <c r="L81" s="1080"/>
    </row>
    <row r="82" spans="1:15" x14ac:dyDescent="0.25">
      <c r="A82" s="1016" t="str">
        <f>A57</f>
        <v>Месторождение 4</v>
      </c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</row>
    <row r="83" spans="1:15" x14ac:dyDescent="0.25">
      <c r="A83" s="1016" t="str">
        <f>A66</f>
        <v>Месторождение 5</v>
      </c>
      <c r="C83" s="1080"/>
      <c r="D83" s="1080"/>
      <c r="E83" s="1080"/>
      <c r="F83" s="1080"/>
      <c r="G83" s="1080"/>
      <c r="H83" s="1080"/>
      <c r="I83" s="1080"/>
      <c r="J83" s="1080"/>
      <c r="K83" s="1080"/>
      <c r="L83" s="1080"/>
    </row>
    <row r="84" spans="1:15" x14ac:dyDescent="0.25">
      <c r="A84" s="1016" t="s">
        <v>341</v>
      </c>
      <c r="C84" s="1087">
        <f>C75-C78</f>
        <v>0</v>
      </c>
      <c r="D84" s="1087">
        <f t="shared" ref="D84:N84" si="10">D75-D78</f>
        <v>0</v>
      </c>
      <c r="E84" s="1087">
        <f t="shared" si="10"/>
        <v>0</v>
      </c>
      <c r="F84" s="1087">
        <f t="shared" si="10"/>
        <v>0</v>
      </c>
      <c r="G84" s="1087">
        <f t="shared" si="10"/>
        <v>0</v>
      </c>
      <c r="H84" s="1087">
        <f t="shared" si="10"/>
        <v>0</v>
      </c>
      <c r="I84" s="1087">
        <f t="shared" si="10"/>
        <v>0</v>
      </c>
      <c r="J84" s="1087">
        <f t="shared" si="10"/>
        <v>0</v>
      </c>
      <c r="K84" s="1087">
        <f t="shared" si="10"/>
        <v>0</v>
      </c>
      <c r="L84" s="1087">
        <f t="shared" si="10"/>
        <v>0</v>
      </c>
      <c r="M84" s="1087">
        <f t="shared" si="10"/>
        <v>0</v>
      </c>
      <c r="N84" s="1087">
        <f t="shared" si="10"/>
        <v>0</v>
      </c>
      <c r="O84" s="1087">
        <f>O75-O78</f>
        <v>0</v>
      </c>
    </row>
    <row r="85" spans="1:15" x14ac:dyDescent="0.25">
      <c r="A85" s="1016" t="s">
        <v>343</v>
      </c>
      <c r="C85" s="1080">
        <f t="shared" ref="C85:J85" si="11">C39-C79</f>
        <v>0</v>
      </c>
      <c r="D85" s="1080">
        <f t="shared" si="11"/>
        <v>0</v>
      </c>
      <c r="E85" s="1080">
        <f t="shared" si="11"/>
        <v>0</v>
      </c>
      <c r="F85" s="1080">
        <f t="shared" si="11"/>
        <v>0</v>
      </c>
      <c r="G85" s="1080">
        <f t="shared" si="11"/>
        <v>0</v>
      </c>
      <c r="H85" s="1080">
        <f t="shared" si="11"/>
        <v>0</v>
      </c>
      <c r="I85" s="1080">
        <f t="shared" si="11"/>
        <v>0</v>
      </c>
      <c r="J85" s="1080">
        <f t="shared" si="11"/>
        <v>0</v>
      </c>
      <c r="K85" s="1080">
        <f>K39-K79</f>
        <v>0</v>
      </c>
      <c r="L85" s="1080">
        <f>L39-L79</f>
        <v>0</v>
      </c>
      <c r="M85" s="1080">
        <f>M39-M79</f>
        <v>0</v>
      </c>
      <c r="N85" s="1080">
        <f>N39-N79</f>
        <v>0</v>
      </c>
      <c r="O85" s="1080">
        <f>O39-O79</f>
        <v>0</v>
      </c>
    </row>
    <row r="86" spans="1:15" x14ac:dyDescent="0.25">
      <c r="A86" s="1016" t="s">
        <v>345</v>
      </c>
      <c r="C86" s="1080">
        <f t="shared" ref="C86:N86" si="12">C48-C80</f>
        <v>0</v>
      </c>
      <c r="D86" s="1080">
        <f t="shared" si="12"/>
        <v>0</v>
      </c>
      <c r="E86" s="1080">
        <f t="shared" si="12"/>
        <v>0</v>
      </c>
      <c r="F86" s="1080">
        <f t="shared" si="12"/>
        <v>0</v>
      </c>
      <c r="G86" s="1080">
        <f t="shared" si="12"/>
        <v>0</v>
      </c>
      <c r="H86" s="1080">
        <f t="shared" si="12"/>
        <v>0</v>
      </c>
      <c r="I86" s="1080">
        <f t="shared" si="12"/>
        <v>0</v>
      </c>
      <c r="J86" s="1080">
        <f t="shared" si="12"/>
        <v>0</v>
      </c>
      <c r="K86" s="1080">
        <f t="shared" si="12"/>
        <v>0</v>
      </c>
      <c r="L86" s="1080">
        <f t="shared" si="12"/>
        <v>0</v>
      </c>
      <c r="M86" s="1080">
        <f t="shared" si="12"/>
        <v>0</v>
      </c>
      <c r="N86" s="1080">
        <f t="shared" si="12"/>
        <v>0</v>
      </c>
      <c r="O86" s="1080">
        <f>O48-O80</f>
        <v>0</v>
      </c>
    </row>
    <row r="87" spans="1:15" x14ac:dyDescent="0.25">
      <c r="A87" s="1016" t="s">
        <v>350</v>
      </c>
      <c r="C87" s="1080">
        <f>C56-C81</f>
        <v>0</v>
      </c>
      <c r="D87" s="1080">
        <f t="shared" ref="D87:K87" si="13">D56-D81</f>
        <v>0</v>
      </c>
      <c r="E87" s="1080">
        <f t="shared" si="13"/>
        <v>0</v>
      </c>
      <c r="F87" s="1080">
        <f t="shared" si="13"/>
        <v>0</v>
      </c>
      <c r="G87" s="1080">
        <f t="shared" si="13"/>
        <v>0</v>
      </c>
      <c r="H87" s="1080">
        <f t="shared" si="13"/>
        <v>0</v>
      </c>
      <c r="I87" s="1080">
        <f t="shared" si="13"/>
        <v>0</v>
      </c>
      <c r="J87" s="1080">
        <f t="shared" si="13"/>
        <v>0</v>
      </c>
      <c r="K87" s="1080">
        <f t="shared" si="13"/>
        <v>0</v>
      </c>
      <c r="L87" s="1080">
        <f>L56-L81</f>
        <v>0</v>
      </c>
      <c r="M87" s="1080">
        <f>M56-M81</f>
        <v>0</v>
      </c>
      <c r="N87" s="1080">
        <f>N56-N81</f>
        <v>0</v>
      </c>
      <c r="O87" s="1080">
        <f>O56-O81</f>
        <v>0</v>
      </c>
    </row>
    <row r="88" spans="1:15" x14ac:dyDescent="0.25">
      <c r="A88" s="1016" t="s">
        <v>351</v>
      </c>
      <c r="C88" s="1080">
        <f t="shared" ref="C88:K88" si="14">C65-C82</f>
        <v>0</v>
      </c>
      <c r="D88" s="1080">
        <f t="shared" si="14"/>
        <v>0</v>
      </c>
      <c r="E88" s="1080">
        <f t="shared" si="14"/>
        <v>0</v>
      </c>
      <c r="F88" s="1080">
        <f t="shared" si="14"/>
        <v>0</v>
      </c>
      <c r="G88" s="1080">
        <f t="shared" si="14"/>
        <v>0</v>
      </c>
      <c r="H88" s="1080">
        <f t="shared" si="14"/>
        <v>0</v>
      </c>
      <c r="I88" s="1080">
        <f t="shared" si="14"/>
        <v>0</v>
      </c>
      <c r="J88" s="1080">
        <f t="shared" si="14"/>
        <v>0</v>
      </c>
      <c r="K88" s="1080">
        <f t="shared" si="14"/>
        <v>0</v>
      </c>
      <c r="L88" s="1080">
        <f>L65-L82</f>
        <v>0</v>
      </c>
      <c r="M88" s="1080">
        <f>M65-M82</f>
        <v>0</v>
      </c>
      <c r="N88" s="1080">
        <f>N65-N82</f>
        <v>0</v>
      </c>
      <c r="O88" s="1080">
        <f>O65-O82</f>
        <v>0</v>
      </c>
    </row>
    <row r="89" spans="1:15" x14ac:dyDescent="0.25">
      <c r="A89" s="1016" t="s">
        <v>352</v>
      </c>
      <c r="C89" s="1080">
        <f t="shared" ref="C89:K89" si="15">C74-C83</f>
        <v>0</v>
      </c>
      <c r="D89" s="1080">
        <f t="shared" si="15"/>
        <v>0</v>
      </c>
      <c r="E89" s="1080">
        <f t="shared" si="15"/>
        <v>0</v>
      </c>
      <c r="F89" s="1080">
        <f t="shared" si="15"/>
        <v>0</v>
      </c>
      <c r="G89" s="1080">
        <f t="shared" si="15"/>
        <v>0</v>
      </c>
      <c r="H89" s="1080">
        <f t="shared" si="15"/>
        <v>0</v>
      </c>
      <c r="I89" s="1080">
        <f t="shared" si="15"/>
        <v>0</v>
      </c>
      <c r="J89" s="1080">
        <f t="shared" si="15"/>
        <v>0</v>
      </c>
      <c r="K89" s="1080">
        <f t="shared" si="15"/>
        <v>0</v>
      </c>
      <c r="L89" s="1080">
        <f>L74-L83</f>
        <v>0</v>
      </c>
      <c r="M89" s="1016">
        <v>0</v>
      </c>
      <c r="N89" s="1016">
        <v>0</v>
      </c>
      <c r="O89" s="1016">
        <v>0</v>
      </c>
    </row>
    <row r="91" spans="1:15" x14ac:dyDescent="0.25">
      <c r="A91" s="1016" t="s">
        <v>342</v>
      </c>
      <c r="C91" s="1016" t="e">
        <f>C75/C76</f>
        <v>#DIV/0!</v>
      </c>
      <c r="D91" s="1016" t="e">
        <f>D75/D76</f>
        <v>#DIV/0!</v>
      </c>
      <c r="E91" s="1016" t="e">
        <f t="shared" ref="E91:O91" si="16">E75/E76</f>
        <v>#DIV/0!</v>
      </c>
      <c r="F91" s="1016" t="e">
        <f t="shared" si="16"/>
        <v>#DIV/0!</v>
      </c>
      <c r="G91" s="1016" t="e">
        <f t="shared" si="16"/>
        <v>#DIV/0!</v>
      </c>
      <c r="H91" s="1016" t="e">
        <f t="shared" si="16"/>
        <v>#DIV/0!</v>
      </c>
      <c r="I91" s="1016" t="e">
        <f t="shared" si="16"/>
        <v>#DIV/0!</v>
      </c>
      <c r="J91" s="1016" t="e">
        <f t="shared" si="16"/>
        <v>#DIV/0!</v>
      </c>
      <c r="K91" s="1016" t="e">
        <f t="shared" si="16"/>
        <v>#DIV/0!</v>
      </c>
      <c r="L91" s="1016" t="e">
        <f t="shared" si="16"/>
        <v>#DIV/0!</v>
      </c>
      <c r="M91" s="1016" t="e">
        <f t="shared" si="16"/>
        <v>#DIV/0!</v>
      </c>
      <c r="N91" s="1016" t="e">
        <f t="shared" si="16"/>
        <v>#DIV/0!</v>
      </c>
      <c r="O91" s="1016" t="e">
        <f t="shared" si="16"/>
        <v>#DIV/0!</v>
      </c>
    </row>
  </sheetData>
  <autoFilter ref="A5:P75"/>
  <pageMargins left="0.31496062992125984" right="0" top="0" bottom="0" header="0" footer="0"/>
  <pageSetup paperSize="9" scale="8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A-Нефтегаз_факт_НДПИ (Argus)</vt:lpstr>
      <vt:lpstr>А-Нефтегаз_факт_НДПИ (Platts)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Сон Дмитрий Деннамович</cp:lastModifiedBy>
  <cp:lastPrinted>2023-01-13T06:54:17Z</cp:lastPrinted>
  <dcterms:created xsi:type="dcterms:W3CDTF">2022-12-16T14:06:12Z</dcterms:created>
  <dcterms:modified xsi:type="dcterms:W3CDTF">2023-09-18T11:27:00Z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